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 activeTab="1"/>
  </bookViews>
  <sheets>
    <sheet name="ВМП план" sheetId="1" r:id="rId1"/>
    <sheet name="факт " sheetId="2" r:id="rId2"/>
    <sheet name="свод" sheetId="3" r:id="rId3"/>
    <sheet name="на печать" sheetId="6" r:id="rId4"/>
    <sheet name="факт по тарифу" sheetId="8" r:id="rId5"/>
  </sheets>
  <externalReferences>
    <externalReference r:id="rId6"/>
    <externalReference r:id="rId7"/>
  </externalReferences>
  <definedNames>
    <definedName name="_xlnm._FilterDatabase" localSheetId="3" hidden="1">'на печать'!$A$18:$T$74</definedName>
    <definedName name="_xlnm._FilterDatabase" localSheetId="2" hidden="1">свод!$A$8:$GQ$175</definedName>
    <definedName name="_xlnm._FilterDatabase" localSheetId="1" hidden="1">'факт '!$A$6:$AU$74</definedName>
    <definedName name="_xlnm._FilterDatabase" localSheetId="4" hidden="1">'факт по тарифу'!$A$6:$BO$74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план'!$B:$B,'ВМП план'!$5:$7</definedName>
    <definedName name="_xlnm.Print_Titles" localSheetId="3">'на печать'!$15:$18</definedName>
    <definedName name="_xlnm.Print_Titles" localSheetId="2">свод!$D:$F,свод!$5:$8</definedName>
    <definedName name="_xlnm.Print_Titles" localSheetId="1">'факт '!$A:$E</definedName>
    <definedName name="_xlnm.Print_Titles" localSheetId="4">'факт по тарифу'!$3:$6</definedName>
    <definedName name="_xlnm.Print_Area" localSheetId="0">'ВМП план'!$A$1:$AN$44</definedName>
    <definedName name="_xlnm.Print_Area" localSheetId="3">'на печать'!$A$1:$U$73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S174" i="3" l="1"/>
  <c r="GS173" i="3"/>
  <c r="GS122" i="3"/>
  <c r="GS119" i="3"/>
  <c r="GS116" i="3"/>
  <c r="GS113" i="3"/>
  <c r="GR174" i="3"/>
  <c r="GR173" i="3"/>
  <c r="GR122" i="3"/>
  <c r="GR119" i="3"/>
  <c r="AT8" i="2" l="1"/>
  <c r="AU8" i="2"/>
  <c r="AT9" i="2"/>
  <c r="AU9" i="2"/>
  <c r="AT10" i="2"/>
  <c r="AU10" i="2"/>
  <c r="AT11" i="2"/>
  <c r="AU11" i="2"/>
  <c r="AT12" i="2"/>
  <c r="AU12" i="2"/>
  <c r="AT13" i="2"/>
  <c r="AU13" i="2"/>
  <c r="AT14" i="2"/>
  <c r="AU14" i="2"/>
  <c r="AT15" i="2"/>
  <c r="AU15" i="2"/>
  <c r="AT16" i="2"/>
  <c r="AU16" i="2"/>
  <c r="AT17" i="2"/>
  <c r="AU17" i="2"/>
  <c r="AT18" i="2"/>
  <c r="AU18" i="2"/>
  <c r="AT19" i="2"/>
  <c r="AU19" i="2"/>
  <c r="AT20" i="2"/>
  <c r="AU20" i="2"/>
  <c r="AT21" i="2"/>
  <c r="AU21" i="2"/>
  <c r="AT22" i="2"/>
  <c r="AU22" i="2"/>
  <c r="AT23" i="2"/>
  <c r="AU23" i="2"/>
  <c r="AT24" i="2"/>
  <c r="AU24" i="2"/>
  <c r="AT25" i="2"/>
  <c r="AU25" i="2"/>
  <c r="AT26" i="2"/>
  <c r="AU26" i="2"/>
  <c r="AT27" i="2"/>
  <c r="AU27" i="2"/>
  <c r="AT28" i="2"/>
  <c r="AU28" i="2"/>
  <c r="AT29" i="2"/>
  <c r="AU29" i="2"/>
  <c r="AT30" i="2"/>
  <c r="AU30" i="2"/>
  <c r="AT31" i="2"/>
  <c r="AU31" i="2"/>
  <c r="AT32" i="2"/>
  <c r="AU32" i="2"/>
  <c r="AT33" i="2"/>
  <c r="AU33" i="2"/>
  <c r="AT34" i="2"/>
  <c r="AU34" i="2"/>
  <c r="AT35" i="2"/>
  <c r="AU35" i="2"/>
  <c r="AT36" i="2"/>
  <c r="AU36" i="2"/>
  <c r="AT37" i="2"/>
  <c r="AU37" i="2"/>
  <c r="AT38" i="2"/>
  <c r="AU38" i="2"/>
  <c r="AT39" i="2"/>
  <c r="AU39" i="2"/>
  <c r="AT40" i="2"/>
  <c r="AU40" i="2"/>
  <c r="AT41" i="2"/>
  <c r="AU41" i="2"/>
  <c r="AT42" i="2"/>
  <c r="AU42" i="2"/>
  <c r="AT43" i="2"/>
  <c r="AU43" i="2"/>
  <c r="AT44" i="2"/>
  <c r="AU44" i="2"/>
  <c r="AT45" i="2"/>
  <c r="AU45" i="2"/>
  <c r="AT46" i="2"/>
  <c r="AU46" i="2"/>
  <c r="AT47" i="2"/>
  <c r="AU47" i="2"/>
  <c r="AT48" i="2"/>
  <c r="AU48" i="2"/>
  <c r="AT49" i="2"/>
  <c r="AU49" i="2"/>
  <c r="AT50" i="2"/>
  <c r="AU50" i="2"/>
  <c r="AT51" i="2"/>
  <c r="AU51" i="2"/>
  <c r="AT52" i="2"/>
  <c r="AU52" i="2"/>
  <c r="AT53" i="2"/>
  <c r="AU53" i="2"/>
  <c r="AT54" i="2"/>
  <c r="AU54" i="2"/>
  <c r="AT55" i="2"/>
  <c r="AU55" i="2"/>
  <c r="AT56" i="2"/>
  <c r="AU56" i="2"/>
  <c r="AT57" i="2"/>
  <c r="AU57" i="2"/>
  <c r="AT58" i="2"/>
  <c r="AU58" i="2"/>
  <c r="AT59" i="2"/>
  <c r="AT74" i="2" s="1"/>
  <c r="AU59" i="2"/>
  <c r="AT60" i="2"/>
  <c r="AU60" i="2"/>
  <c r="AT61" i="2"/>
  <c r="AU61" i="2"/>
  <c r="AT62" i="2"/>
  <c r="AU62" i="2"/>
  <c r="AT63" i="2"/>
  <c r="AU63" i="2"/>
  <c r="AT64" i="2"/>
  <c r="AU64" i="2"/>
  <c r="AT65" i="2"/>
  <c r="AU65" i="2"/>
  <c r="AT66" i="2"/>
  <c r="AU66" i="2"/>
  <c r="AT67" i="2"/>
  <c r="AU67" i="2"/>
  <c r="AT68" i="2"/>
  <c r="AU68" i="2"/>
  <c r="AT69" i="2"/>
  <c r="AU69" i="2"/>
  <c r="AT70" i="2"/>
  <c r="AU70" i="2"/>
  <c r="AT71" i="2"/>
  <c r="AU71" i="2"/>
  <c r="AT72" i="2"/>
  <c r="AU72" i="2"/>
  <c r="AT73" i="2"/>
  <c r="AU73" i="2"/>
  <c r="AU7" i="2"/>
  <c r="AU74" i="2" s="1"/>
  <c r="AT7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F74" i="2"/>
  <c r="N64" i="8"/>
  <c r="BO67" i="8"/>
  <c r="BH73" i="8"/>
  <c r="BH72" i="8"/>
  <c r="BH71" i="8"/>
  <c r="BH70" i="8"/>
  <c r="BH69" i="8"/>
  <c r="BH68" i="8"/>
  <c r="BH67" i="8"/>
  <c r="BH66" i="8"/>
  <c r="BH65" i="8"/>
  <c r="BH64" i="8"/>
  <c r="BH63" i="8"/>
  <c r="BH62" i="8"/>
  <c r="BH61" i="8"/>
  <c r="BH60" i="8"/>
  <c r="BH59" i="8"/>
  <c r="BH58" i="8"/>
  <c r="BH57" i="8"/>
  <c r="BH56" i="8"/>
  <c r="BH55" i="8"/>
  <c r="BH54" i="8"/>
  <c r="BH53" i="8"/>
  <c r="BH52" i="8"/>
  <c r="BH51" i="8"/>
  <c r="BH50" i="8"/>
  <c r="BH49" i="8"/>
  <c r="BH48" i="8"/>
  <c r="BH47" i="8"/>
  <c r="BH46" i="8"/>
  <c r="BH45" i="8"/>
  <c r="BH44" i="8"/>
  <c r="BH43" i="8"/>
  <c r="BH42" i="8"/>
  <c r="BH41" i="8"/>
  <c r="BH40" i="8"/>
  <c r="BH39" i="8"/>
  <c r="BH38" i="8"/>
  <c r="BH37" i="8"/>
  <c r="BH36" i="8"/>
  <c r="BH35" i="8"/>
  <c r="BH34" i="8"/>
  <c r="BH33" i="8"/>
  <c r="BH32" i="8"/>
  <c r="BH31" i="8"/>
  <c r="BH30" i="8"/>
  <c r="BH29" i="8"/>
  <c r="BH28" i="8"/>
  <c r="BH27" i="8"/>
  <c r="BH26" i="8"/>
  <c r="BH25" i="8"/>
  <c r="BH24" i="8"/>
  <c r="BH23" i="8"/>
  <c r="BH22" i="8"/>
  <c r="BH21" i="8"/>
  <c r="BH20" i="8"/>
  <c r="BH19" i="8"/>
  <c r="BH18" i="8"/>
  <c r="BH17" i="8"/>
  <c r="BH16" i="8"/>
  <c r="BH15" i="8"/>
  <c r="BH14" i="8"/>
  <c r="BH13" i="8"/>
  <c r="BH12" i="8"/>
  <c r="BH11" i="8"/>
  <c r="BH10" i="8"/>
  <c r="BH9" i="8"/>
  <c r="BH8" i="8"/>
  <c r="BH7" i="8"/>
  <c r="BE73" i="8"/>
  <c r="BE72" i="8"/>
  <c r="BE71" i="8"/>
  <c r="BE70" i="8"/>
  <c r="BE69" i="8"/>
  <c r="BE68" i="8"/>
  <c r="BE67" i="8"/>
  <c r="BE66" i="8"/>
  <c r="BE65" i="8"/>
  <c r="BE64" i="8"/>
  <c r="BE63" i="8"/>
  <c r="BE62" i="8"/>
  <c r="BE61" i="8"/>
  <c r="BE60" i="8"/>
  <c r="BE59" i="8"/>
  <c r="BE58" i="8"/>
  <c r="BE57" i="8"/>
  <c r="BE56" i="8"/>
  <c r="BE55" i="8"/>
  <c r="BE54" i="8"/>
  <c r="BE53" i="8"/>
  <c r="BE52" i="8"/>
  <c r="BE51" i="8"/>
  <c r="BE50" i="8"/>
  <c r="BE49" i="8"/>
  <c r="BE48" i="8"/>
  <c r="BE47" i="8"/>
  <c r="BE46" i="8"/>
  <c r="BE45" i="8"/>
  <c r="BE44" i="8"/>
  <c r="BE43" i="8"/>
  <c r="BE42" i="8"/>
  <c r="BE41" i="8"/>
  <c r="BE40" i="8"/>
  <c r="BE39" i="8"/>
  <c r="BE38" i="8"/>
  <c r="BE37" i="8"/>
  <c r="BE36" i="8"/>
  <c r="BE35" i="8"/>
  <c r="BE34" i="8"/>
  <c r="BE33" i="8"/>
  <c r="BE32" i="8"/>
  <c r="BE31" i="8"/>
  <c r="BE30" i="8"/>
  <c r="BE29" i="8"/>
  <c r="BE28" i="8"/>
  <c r="BE27" i="8"/>
  <c r="BE26" i="8"/>
  <c r="BE25" i="8"/>
  <c r="BE24" i="8"/>
  <c r="BE23" i="8"/>
  <c r="BE22" i="8"/>
  <c r="BE21" i="8"/>
  <c r="BE20" i="8"/>
  <c r="BE19" i="8"/>
  <c r="BE18" i="8"/>
  <c r="BE17" i="8"/>
  <c r="BE16" i="8"/>
  <c r="BE15" i="8"/>
  <c r="BE14" i="8"/>
  <c r="BE13" i="8"/>
  <c r="BE12" i="8"/>
  <c r="BE11" i="8"/>
  <c r="BE10" i="8"/>
  <c r="BE9" i="8"/>
  <c r="BE8" i="8"/>
  <c r="BE7" i="8"/>
  <c r="BB73" i="8"/>
  <c r="BB72" i="8"/>
  <c r="BB71" i="8"/>
  <c r="BB70" i="8"/>
  <c r="BB69" i="8"/>
  <c r="BB68" i="8"/>
  <c r="BB67" i="8"/>
  <c r="BB66" i="8"/>
  <c r="BB65" i="8"/>
  <c r="BB64" i="8"/>
  <c r="BB63" i="8"/>
  <c r="BB62" i="8"/>
  <c r="BB61" i="8"/>
  <c r="BB60" i="8"/>
  <c r="BB59" i="8"/>
  <c r="BB58" i="8"/>
  <c r="BB57" i="8"/>
  <c r="BB56" i="8"/>
  <c r="BB55" i="8"/>
  <c r="BB54" i="8"/>
  <c r="BB53" i="8"/>
  <c r="BB52" i="8"/>
  <c r="BB51" i="8"/>
  <c r="BB50" i="8"/>
  <c r="BB49" i="8"/>
  <c r="BB48" i="8"/>
  <c r="BB47" i="8"/>
  <c r="BB46" i="8"/>
  <c r="BB45" i="8"/>
  <c r="BB44" i="8"/>
  <c r="BB43" i="8"/>
  <c r="BB42" i="8"/>
  <c r="BB41" i="8"/>
  <c r="BB40" i="8"/>
  <c r="BB39" i="8"/>
  <c r="BB38" i="8"/>
  <c r="BB37" i="8"/>
  <c r="BB36" i="8"/>
  <c r="BB35" i="8"/>
  <c r="BB34" i="8"/>
  <c r="BB33" i="8"/>
  <c r="BB32" i="8"/>
  <c r="BB31" i="8"/>
  <c r="BB30" i="8"/>
  <c r="BB29" i="8"/>
  <c r="BB28" i="8"/>
  <c r="BB27" i="8"/>
  <c r="BB26" i="8"/>
  <c r="BB25" i="8"/>
  <c r="BB24" i="8"/>
  <c r="BB23" i="8"/>
  <c r="BB22" i="8"/>
  <c r="BB21" i="8"/>
  <c r="BB20" i="8"/>
  <c r="BB19" i="8"/>
  <c r="BB18" i="8"/>
  <c r="BB17" i="8"/>
  <c r="BB16" i="8"/>
  <c r="BB15" i="8"/>
  <c r="BB14" i="8"/>
  <c r="BB13" i="8"/>
  <c r="BB12" i="8"/>
  <c r="BB11" i="8"/>
  <c r="BB10" i="8"/>
  <c r="BB9" i="8"/>
  <c r="BB8" i="8"/>
  <c r="BB7" i="8"/>
  <c r="AY73" i="8"/>
  <c r="AY72" i="8"/>
  <c r="AY71" i="8"/>
  <c r="AY70" i="8"/>
  <c r="AY69" i="8"/>
  <c r="AY68" i="8"/>
  <c r="AY67" i="8"/>
  <c r="AY66" i="8"/>
  <c r="AY65" i="8"/>
  <c r="AY64" i="8"/>
  <c r="AY63" i="8"/>
  <c r="AY62" i="8"/>
  <c r="AY61" i="8"/>
  <c r="AY60" i="8"/>
  <c r="AY59" i="8"/>
  <c r="AY58" i="8"/>
  <c r="AY57" i="8"/>
  <c r="AY56" i="8"/>
  <c r="AY55" i="8"/>
  <c r="AY54" i="8"/>
  <c r="AY53" i="8"/>
  <c r="AY52" i="8"/>
  <c r="AY51" i="8"/>
  <c r="AY50" i="8"/>
  <c r="AY49" i="8"/>
  <c r="AY48" i="8"/>
  <c r="AY47" i="8"/>
  <c r="AY46" i="8"/>
  <c r="AY45" i="8"/>
  <c r="AY44" i="8"/>
  <c r="AY43" i="8"/>
  <c r="AY42" i="8"/>
  <c r="AY41" i="8"/>
  <c r="AY40" i="8"/>
  <c r="AY39" i="8"/>
  <c r="AY38" i="8"/>
  <c r="AY37" i="8"/>
  <c r="AY36" i="8"/>
  <c r="AY35" i="8"/>
  <c r="AY34" i="8"/>
  <c r="AY33" i="8"/>
  <c r="AY32" i="8"/>
  <c r="AY31" i="8"/>
  <c r="AY30" i="8"/>
  <c r="AY29" i="8"/>
  <c r="AY28" i="8"/>
  <c r="AY27" i="8"/>
  <c r="AY26" i="8"/>
  <c r="AY25" i="8"/>
  <c r="AY24" i="8"/>
  <c r="AY23" i="8"/>
  <c r="AY22" i="8"/>
  <c r="AY21" i="8"/>
  <c r="AY20" i="8"/>
  <c r="AY19" i="8"/>
  <c r="AY18" i="8"/>
  <c r="AY17" i="8"/>
  <c r="AY16" i="8"/>
  <c r="AY15" i="8"/>
  <c r="AY14" i="8"/>
  <c r="AY13" i="8"/>
  <c r="AY12" i="8"/>
  <c r="AY11" i="8"/>
  <c r="AY10" i="8"/>
  <c r="AY9" i="8"/>
  <c r="AY8" i="8"/>
  <c r="AY7" i="8"/>
  <c r="AV73" i="8"/>
  <c r="AV72" i="8"/>
  <c r="AV71" i="8"/>
  <c r="AV70" i="8"/>
  <c r="AV69" i="8"/>
  <c r="AV68" i="8"/>
  <c r="AV67" i="8"/>
  <c r="AV66" i="8"/>
  <c r="AV65" i="8"/>
  <c r="AV64" i="8"/>
  <c r="AV63" i="8"/>
  <c r="AV62" i="8"/>
  <c r="AV61" i="8"/>
  <c r="AV60" i="8"/>
  <c r="AV59" i="8"/>
  <c r="AV58" i="8"/>
  <c r="AV57" i="8"/>
  <c r="AV56" i="8"/>
  <c r="AV55" i="8"/>
  <c r="AV54" i="8"/>
  <c r="AV53" i="8"/>
  <c r="AV52" i="8"/>
  <c r="AV51" i="8"/>
  <c r="AV50" i="8"/>
  <c r="AV49" i="8"/>
  <c r="AV48" i="8"/>
  <c r="AV47" i="8"/>
  <c r="AV46" i="8"/>
  <c r="AV45" i="8"/>
  <c r="AV44" i="8"/>
  <c r="AV43" i="8"/>
  <c r="AV42" i="8"/>
  <c r="AV41" i="8"/>
  <c r="AV40" i="8"/>
  <c r="AV39" i="8"/>
  <c r="AV38" i="8"/>
  <c r="AV37" i="8"/>
  <c r="AV36" i="8"/>
  <c r="AV35" i="8"/>
  <c r="AV34" i="8"/>
  <c r="AV33" i="8"/>
  <c r="AV32" i="8"/>
  <c r="AV31" i="8"/>
  <c r="AV30" i="8"/>
  <c r="AV29" i="8"/>
  <c r="AV28" i="8"/>
  <c r="AV27" i="8"/>
  <c r="AV26" i="8"/>
  <c r="AV25" i="8"/>
  <c r="AV24" i="8"/>
  <c r="AV23" i="8"/>
  <c r="AV22" i="8"/>
  <c r="AV21" i="8"/>
  <c r="AV20" i="8"/>
  <c r="AV19" i="8"/>
  <c r="AV18" i="8"/>
  <c r="AV17" i="8"/>
  <c r="AV16" i="8"/>
  <c r="AV15" i="8"/>
  <c r="AV14" i="8"/>
  <c r="AV13" i="8"/>
  <c r="AV12" i="8"/>
  <c r="AV11" i="8"/>
  <c r="AV10" i="8"/>
  <c r="AV9" i="8"/>
  <c r="AV8" i="8"/>
  <c r="AV7" i="8"/>
  <c r="AS73" i="8"/>
  <c r="AS72" i="8"/>
  <c r="AS71" i="8"/>
  <c r="AS70" i="8"/>
  <c r="AS69" i="8"/>
  <c r="AS68" i="8"/>
  <c r="AS67" i="8"/>
  <c r="AS66" i="8"/>
  <c r="AS65" i="8"/>
  <c r="AS64" i="8"/>
  <c r="AS63" i="8"/>
  <c r="AS62" i="8"/>
  <c r="AS61" i="8"/>
  <c r="AS60" i="8"/>
  <c r="AS59" i="8"/>
  <c r="AS58" i="8"/>
  <c r="AS57" i="8"/>
  <c r="AS56" i="8"/>
  <c r="AS55" i="8"/>
  <c r="AS54" i="8"/>
  <c r="AS53" i="8"/>
  <c r="AS52" i="8"/>
  <c r="AS51" i="8"/>
  <c r="AS50" i="8"/>
  <c r="AS49" i="8"/>
  <c r="AS48" i="8"/>
  <c r="AS47" i="8"/>
  <c r="AS46" i="8"/>
  <c r="AS45" i="8"/>
  <c r="AS44" i="8"/>
  <c r="AS43" i="8"/>
  <c r="AS42" i="8"/>
  <c r="AS41" i="8"/>
  <c r="AS40" i="8"/>
  <c r="AS39" i="8"/>
  <c r="AS38" i="8"/>
  <c r="AS37" i="8"/>
  <c r="AS36" i="8"/>
  <c r="AS35" i="8"/>
  <c r="AS34" i="8"/>
  <c r="AS33" i="8"/>
  <c r="AS32" i="8"/>
  <c r="AS31" i="8"/>
  <c r="AS30" i="8"/>
  <c r="AS29" i="8"/>
  <c r="AS28" i="8"/>
  <c r="AS27" i="8"/>
  <c r="AS26" i="8"/>
  <c r="AS25" i="8"/>
  <c r="AS24" i="8"/>
  <c r="AS23" i="8"/>
  <c r="AS22" i="8"/>
  <c r="AS21" i="8"/>
  <c r="AS20" i="8"/>
  <c r="AS19" i="8"/>
  <c r="AS18" i="8"/>
  <c r="AS17" i="8"/>
  <c r="AS16" i="8"/>
  <c r="AS15" i="8"/>
  <c r="AS14" i="8"/>
  <c r="AS13" i="8"/>
  <c r="AS12" i="8"/>
  <c r="AS11" i="8"/>
  <c r="AS10" i="8"/>
  <c r="AS9" i="8"/>
  <c r="AS8" i="8"/>
  <c r="AS7" i="8"/>
  <c r="AM73" i="8"/>
  <c r="AM72" i="8"/>
  <c r="AM71" i="8"/>
  <c r="AM70" i="8"/>
  <c r="AM69" i="8"/>
  <c r="AM68" i="8"/>
  <c r="AM67" i="8"/>
  <c r="AM66" i="8"/>
  <c r="AM65" i="8"/>
  <c r="AM64" i="8"/>
  <c r="AM63" i="8"/>
  <c r="AM62" i="8"/>
  <c r="AM61" i="8"/>
  <c r="AM60" i="8"/>
  <c r="AM59" i="8"/>
  <c r="AM58" i="8"/>
  <c r="AM57" i="8"/>
  <c r="AM56" i="8"/>
  <c r="AM55" i="8"/>
  <c r="AM54" i="8"/>
  <c r="AM53" i="8"/>
  <c r="AM52" i="8"/>
  <c r="AM51" i="8"/>
  <c r="AM50" i="8"/>
  <c r="AM49" i="8"/>
  <c r="AM48" i="8"/>
  <c r="AM47" i="8"/>
  <c r="AM46" i="8"/>
  <c r="AM45" i="8"/>
  <c r="AM44" i="8"/>
  <c r="AM43" i="8"/>
  <c r="AM42" i="8"/>
  <c r="AM41" i="8"/>
  <c r="AM40" i="8"/>
  <c r="AM39" i="8"/>
  <c r="AM38" i="8"/>
  <c r="AM37" i="8"/>
  <c r="AM36" i="8"/>
  <c r="AM35" i="8"/>
  <c r="AM34" i="8"/>
  <c r="AM33" i="8"/>
  <c r="AM32" i="8"/>
  <c r="AM31" i="8"/>
  <c r="AM30" i="8"/>
  <c r="AM29" i="8"/>
  <c r="AM28" i="8"/>
  <c r="AM27" i="8"/>
  <c r="AM26" i="8"/>
  <c r="AM25" i="8"/>
  <c r="AM24" i="8"/>
  <c r="AM23" i="8"/>
  <c r="AM22" i="8"/>
  <c r="AM21" i="8"/>
  <c r="AM20" i="8"/>
  <c r="AM19" i="8"/>
  <c r="AM18" i="8"/>
  <c r="AM17" i="8"/>
  <c r="AM16" i="8"/>
  <c r="AM15" i="8"/>
  <c r="AM14" i="8"/>
  <c r="AM13" i="8"/>
  <c r="AM12" i="8"/>
  <c r="AM11" i="8"/>
  <c r="AM10" i="8"/>
  <c r="AM9" i="8"/>
  <c r="AM8" i="8"/>
  <c r="AM7" i="8"/>
  <c r="AP73" i="8"/>
  <c r="AP72" i="8"/>
  <c r="AP71" i="8"/>
  <c r="AP70" i="8"/>
  <c r="AP69" i="8"/>
  <c r="AP68" i="8"/>
  <c r="AP67" i="8"/>
  <c r="AP66" i="8"/>
  <c r="AP65" i="8"/>
  <c r="AP64" i="8"/>
  <c r="AP63" i="8"/>
  <c r="AP62" i="8"/>
  <c r="AP61" i="8"/>
  <c r="AP60" i="8"/>
  <c r="AP59" i="8"/>
  <c r="AP58" i="8"/>
  <c r="AP57" i="8"/>
  <c r="AP56" i="8"/>
  <c r="AP55" i="8"/>
  <c r="AP54" i="8"/>
  <c r="AP53" i="8"/>
  <c r="AP52" i="8"/>
  <c r="AP51" i="8"/>
  <c r="AP50" i="8"/>
  <c r="AP49" i="8"/>
  <c r="AP48" i="8"/>
  <c r="AP47" i="8"/>
  <c r="AP46" i="8"/>
  <c r="AP45" i="8"/>
  <c r="AP44" i="8"/>
  <c r="AP43" i="8"/>
  <c r="AP42" i="8"/>
  <c r="AP41" i="8"/>
  <c r="AP40" i="8"/>
  <c r="AP39" i="8"/>
  <c r="AP38" i="8"/>
  <c r="AP37" i="8"/>
  <c r="AP36" i="8"/>
  <c r="AP35" i="8"/>
  <c r="AP34" i="8"/>
  <c r="AP33" i="8"/>
  <c r="AP32" i="8"/>
  <c r="AP31" i="8"/>
  <c r="AP30" i="8"/>
  <c r="AP29" i="8"/>
  <c r="AP28" i="8"/>
  <c r="AP27" i="8"/>
  <c r="AP26" i="8"/>
  <c r="AP25" i="8"/>
  <c r="AP24" i="8"/>
  <c r="AP23" i="8"/>
  <c r="AP22" i="8"/>
  <c r="AP21" i="8"/>
  <c r="AP20" i="8"/>
  <c r="AP19" i="8"/>
  <c r="AP18" i="8"/>
  <c r="AP17" i="8"/>
  <c r="AP16" i="8"/>
  <c r="AP15" i="8"/>
  <c r="AP14" i="8"/>
  <c r="AP13" i="8"/>
  <c r="AP12" i="8"/>
  <c r="AP11" i="8"/>
  <c r="AP10" i="8"/>
  <c r="AP9" i="8"/>
  <c r="AP8" i="8"/>
  <c r="AP7" i="8"/>
  <c r="AJ73" i="8"/>
  <c r="AJ72" i="8"/>
  <c r="AJ71" i="8"/>
  <c r="AJ70" i="8"/>
  <c r="AJ69" i="8"/>
  <c r="AJ68" i="8"/>
  <c r="AJ67" i="8"/>
  <c r="AJ66" i="8"/>
  <c r="AJ65" i="8"/>
  <c r="AJ64" i="8"/>
  <c r="AJ63" i="8"/>
  <c r="AJ62" i="8"/>
  <c r="AJ61" i="8"/>
  <c r="AJ60" i="8"/>
  <c r="AJ59" i="8"/>
  <c r="AJ58" i="8"/>
  <c r="AJ57" i="8"/>
  <c r="AJ56" i="8"/>
  <c r="AJ55" i="8"/>
  <c r="AJ54" i="8"/>
  <c r="AJ53" i="8"/>
  <c r="AJ52" i="8"/>
  <c r="AJ51" i="8"/>
  <c r="AJ50" i="8"/>
  <c r="AJ49" i="8"/>
  <c r="AJ48" i="8"/>
  <c r="AJ47" i="8"/>
  <c r="AJ46" i="8"/>
  <c r="AJ45" i="8"/>
  <c r="AJ44" i="8"/>
  <c r="AJ43" i="8"/>
  <c r="AJ42" i="8"/>
  <c r="AJ41" i="8"/>
  <c r="AJ40" i="8"/>
  <c r="AJ39" i="8"/>
  <c r="AJ38" i="8"/>
  <c r="AJ37" i="8"/>
  <c r="AJ36" i="8"/>
  <c r="AJ35" i="8"/>
  <c r="AJ34" i="8"/>
  <c r="AJ33" i="8"/>
  <c r="AJ32" i="8"/>
  <c r="AJ31" i="8"/>
  <c r="AJ30" i="8"/>
  <c r="AJ29" i="8"/>
  <c r="AJ28" i="8"/>
  <c r="AJ27" i="8"/>
  <c r="AJ26" i="8"/>
  <c r="AJ25" i="8"/>
  <c r="AJ24" i="8"/>
  <c r="AJ23" i="8"/>
  <c r="AJ22" i="8"/>
  <c r="AJ21" i="8"/>
  <c r="AJ20" i="8"/>
  <c r="AJ19" i="8"/>
  <c r="AJ18" i="8"/>
  <c r="AJ17" i="8"/>
  <c r="AJ16" i="8"/>
  <c r="AJ15" i="8"/>
  <c r="AJ14" i="8"/>
  <c r="AJ13" i="8"/>
  <c r="AJ12" i="8"/>
  <c r="AJ11" i="8"/>
  <c r="AJ10" i="8"/>
  <c r="AJ9" i="8"/>
  <c r="AJ8" i="8"/>
  <c r="AJ7" i="8"/>
  <c r="AG73" i="8"/>
  <c r="AG72" i="8"/>
  <c r="AG71" i="8"/>
  <c r="AG70" i="8"/>
  <c r="AG69" i="8"/>
  <c r="AG68" i="8"/>
  <c r="AG67" i="8"/>
  <c r="AG66" i="8"/>
  <c r="AG65" i="8"/>
  <c r="AG64" i="8"/>
  <c r="AG63" i="8"/>
  <c r="AG62" i="8"/>
  <c r="AG61" i="8"/>
  <c r="AG60" i="8"/>
  <c r="AG59" i="8"/>
  <c r="AG58" i="8"/>
  <c r="AG57" i="8"/>
  <c r="AG56" i="8"/>
  <c r="AG55" i="8"/>
  <c r="AG54" i="8"/>
  <c r="AG53" i="8"/>
  <c r="AG52" i="8"/>
  <c r="AG51" i="8"/>
  <c r="AG50" i="8"/>
  <c r="AG49" i="8"/>
  <c r="AG48" i="8"/>
  <c r="AG47" i="8"/>
  <c r="AG46" i="8"/>
  <c r="AG45" i="8"/>
  <c r="AG44" i="8"/>
  <c r="AG43" i="8"/>
  <c r="AG42" i="8"/>
  <c r="AG41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8" i="8"/>
  <c r="AG7" i="8"/>
  <c r="AA73" i="8"/>
  <c r="AA72" i="8"/>
  <c r="AA71" i="8"/>
  <c r="AA70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D73" i="8"/>
  <c r="AD72" i="8"/>
  <c r="AD71" i="8"/>
  <c r="AD70" i="8"/>
  <c r="AD69" i="8"/>
  <c r="AD68" i="8"/>
  <c r="AD67" i="8"/>
  <c r="AD66" i="8"/>
  <c r="AD65" i="8"/>
  <c r="AD64" i="8"/>
  <c r="AD63" i="8"/>
  <c r="AD62" i="8"/>
  <c r="AD61" i="8"/>
  <c r="AD60" i="8"/>
  <c r="AD59" i="8"/>
  <c r="AD58" i="8"/>
  <c r="AD57" i="8"/>
  <c r="AD56" i="8"/>
  <c r="AD55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X73" i="8"/>
  <c r="X72" i="8"/>
  <c r="X71" i="8"/>
  <c r="X70" i="8"/>
  <c r="X69" i="8"/>
  <c r="X68" i="8"/>
  <c r="X67" i="8"/>
  <c r="X66" i="8"/>
  <c r="X65" i="8"/>
  <c r="X64" i="8"/>
  <c r="X63" i="8"/>
  <c r="X62" i="8"/>
  <c r="X61" i="8"/>
  <c r="X60" i="8"/>
  <c r="X59" i="8"/>
  <c r="X58" i="8"/>
  <c r="X57" i="8"/>
  <c r="X56" i="8"/>
  <c r="X55" i="8"/>
  <c r="X54" i="8"/>
  <c r="X53" i="8"/>
  <c r="X52" i="8"/>
  <c r="X51" i="8"/>
  <c r="X50" i="8"/>
  <c r="X49" i="8"/>
  <c r="X48" i="8"/>
  <c r="X47" i="8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2" i="8"/>
  <c r="X11" i="8"/>
  <c r="X10" i="8"/>
  <c r="X9" i="8"/>
  <c r="X8" i="8"/>
  <c r="X7" i="8"/>
  <c r="R8" i="8" l="1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" i="8"/>
  <c r="U73" i="8"/>
  <c r="U72" i="8"/>
  <c r="U71" i="8"/>
  <c r="U70" i="8"/>
  <c r="U69" i="8"/>
  <c r="U68" i="8"/>
  <c r="U67" i="8"/>
  <c r="U66" i="8"/>
  <c r="U65" i="8"/>
  <c r="U64" i="8"/>
  <c r="U63" i="8"/>
  <c r="U62" i="8"/>
  <c r="U61" i="8"/>
  <c r="U60" i="8"/>
  <c r="U59" i="8"/>
  <c r="U58" i="8"/>
  <c r="U57" i="8"/>
  <c r="U56" i="8"/>
  <c r="U55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L73" i="8"/>
  <c r="L72" i="8"/>
  <c r="L71" i="8"/>
  <c r="L70" i="8"/>
  <c r="L69" i="8"/>
  <c r="L68" i="8"/>
  <c r="L67" i="8"/>
  <c r="L66" i="8"/>
  <c r="L65" i="8"/>
  <c r="L64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" i="8"/>
  <c r="BL74" i="8"/>
  <c r="BK74" i="8"/>
  <c r="BJ74" i="8"/>
  <c r="BI74" i="8"/>
  <c r="BL73" i="8"/>
  <c r="BK73" i="8"/>
  <c r="BJ73" i="8"/>
  <c r="BI73" i="8"/>
  <c r="BL72" i="8"/>
  <c r="BK72" i="8"/>
  <c r="BJ72" i="8"/>
  <c r="BI72" i="8"/>
  <c r="BL71" i="8"/>
  <c r="BK71" i="8"/>
  <c r="BJ71" i="8"/>
  <c r="BI71" i="8"/>
  <c r="BL70" i="8"/>
  <c r="BK70" i="8"/>
  <c r="BJ70" i="8"/>
  <c r="BI70" i="8"/>
  <c r="BL69" i="8"/>
  <c r="BK69" i="8"/>
  <c r="BJ69" i="8"/>
  <c r="BI69" i="8"/>
  <c r="BL68" i="8"/>
  <c r="BK68" i="8"/>
  <c r="BJ68" i="8"/>
  <c r="BI68" i="8"/>
  <c r="BL67" i="8"/>
  <c r="BK67" i="8"/>
  <c r="BJ67" i="8"/>
  <c r="BI67" i="8"/>
  <c r="BL66" i="8"/>
  <c r="BK66" i="8"/>
  <c r="BJ66" i="8"/>
  <c r="BO66" i="8" s="1"/>
  <c r="BI66" i="8"/>
  <c r="BL65" i="8"/>
  <c r="BK65" i="8"/>
  <c r="BJ65" i="8"/>
  <c r="BI65" i="8"/>
  <c r="BL64" i="8"/>
  <c r="BK64" i="8"/>
  <c r="BJ64" i="8"/>
  <c r="BI64" i="8"/>
  <c r="BL63" i="8"/>
  <c r="BK63" i="8"/>
  <c r="BJ63" i="8"/>
  <c r="BI63" i="8"/>
  <c r="BL62" i="8"/>
  <c r="BK62" i="8"/>
  <c r="BJ62" i="8"/>
  <c r="BI62" i="8"/>
  <c r="BL61" i="8"/>
  <c r="BK61" i="8"/>
  <c r="BJ61" i="8"/>
  <c r="BI61" i="8"/>
  <c r="BL60" i="8"/>
  <c r="BK60" i="8"/>
  <c r="BJ60" i="8"/>
  <c r="BI60" i="8"/>
  <c r="BL59" i="8"/>
  <c r="BK59" i="8"/>
  <c r="BJ59" i="8"/>
  <c r="BI59" i="8"/>
  <c r="BL58" i="8"/>
  <c r="BK58" i="8"/>
  <c r="BJ58" i="8"/>
  <c r="BI58" i="8"/>
  <c r="BL57" i="8"/>
  <c r="BK57" i="8"/>
  <c r="BJ57" i="8"/>
  <c r="BI57" i="8"/>
  <c r="BL56" i="8"/>
  <c r="BK56" i="8"/>
  <c r="BJ56" i="8"/>
  <c r="BI56" i="8"/>
  <c r="BL55" i="8"/>
  <c r="BK55" i="8"/>
  <c r="BJ55" i="8"/>
  <c r="BI55" i="8"/>
  <c r="BL54" i="8"/>
  <c r="BK54" i="8"/>
  <c r="BJ54" i="8"/>
  <c r="BI54" i="8"/>
  <c r="BL53" i="8"/>
  <c r="BK53" i="8"/>
  <c r="BJ53" i="8"/>
  <c r="BI53" i="8"/>
  <c r="BL52" i="8"/>
  <c r="BK52" i="8"/>
  <c r="BJ52" i="8"/>
  <c r="BI52" i="8"/>
  <c r="BL51" i="8"/>
  <c r="BK51" i="8"/>
  <c r="BJ51" i="8"/>
  <c r="BI51" i="8"/>
  <c r="BL50" i="8"/>
  <c r="BK50" i="8"/>
  <c r="BJ50" i="8"/>
  <c r="BI50" i="8"/>
  <c r="BL49" i="8"/>
  <c r="BK49" i="8"/>
  <c r="BJ49" i="8"/>
  <c r="BI49" i="8"/>
  <c r="BL48" i="8"/>
  <c r="BK48" i="8"/>
  <c r="BJ48" i="8"/>
  <c r="BI48" i="8"/>
  <c r="BL47" i="8"/>
  <c r="BK47" i="8"/>
  <c r="BJ47" i="8"/>
  <c r="BI47" i="8"/>
  <c r="BL46" i="8"/>
  <c r="BK46" i="8"/>
  <c r="BJ46" i="8"/>
  <c r="BI46" i="8"/>
  <c r="BL45" i="8"/>
  <c r="BK45" i="8"/>
  <c r="BJ45" i="8"/>
  <c r="BI45" i="8"/>
  <c r="BL44" i="8"/>
  <c r="BK44" i="8"/>
  <c r="BJ44" i="8"/>
  <c r="BI44" i="8"/>
  <c r="BL43" i="8"/>
  <c r="BK43" i="8"/>
  <c r="BJ43" i="8"/>
  <c r="BI43" i="8"/>
  <c r="BL42" i="8"/>
  <c r="BK42" i="8"/>
  <c r="BJ42" i="8"/>
  <c r="BI42" i="8"/>
  <c r="BL41" i="8"/>
  <c r="BK41" i="8"/>
  <c r="BJ41" i="8"/>
  <c r="BI41" i="8"/>
  <c r="BL40" i="8"/>
  <c r="BK40" i="8"/>
  <c r="BJ40" i="8"/>
  <c r="BI40" i="8"/>
  <c r="BL39" i="8"/>
  <c r="BK39" i="8"/>
  <c r="BJ39" i="8"/>
  <c r="BI39" i="8"/>
  <c r="BL38" i="8"/>
  <c r="BK38" i="8"/>
  <c r="BJ38" i="8"/>
  <c r="BI38" i="8"/>
  <c r="BL37" i="8"/>
  <c r="BK37" i="8"/>
  <c r="BJ37" i="8"/>
  <c r="BI37" i="8"/>
  <c r="BL36" i="8"/>
  <c r="BK36" i="8"/>
  <c r="BJ36" i="8"/>
  <c r="BI36" i="8"/>
  <c r="BL35" i="8"/>
  <c r="BK35" i="8"/>
  <c r="BJ35" i="8"/>
  <c r="BI35" i="8"/>
  <c r="BL34" i="8"/>
  <c r="BK34" i="8"/>
  <c r="BJ34" i="8"/>
  <c r="BI34" i="8"/>
  <c r="BL33" i="8"/>
  <c r="BK33" i="8"/>
  <c r="BJ33" i="8"/>
  <c r="BI33" i="8"/>
  <c r="BL32" i="8"/>
  <c r="BK32" i="8"/>
  <c r="BJ32" i="8"/>
  <c r="BI32" i="8"/>
  <c r="BL31" i="8"/>
  <c r="BK31" i="8"/>
  <c r="BJ31" i="8"/>
  <c r="BI31" i="8"/>
  <c r="BL30" i="8"/>
  <c r="BK30" i="8"/>
  <c r="BJ30" i="8"/>
  <c r="BI30" i="8"/>
  <c r="BL29" i="8"/>
  <c r="BK29" i="8"/>
  <c r="BJ29" i="8"/>
  <c r="BI29" i="8"/>
  <c r="BL28" i="8"/>
  <c r="BK28" i="8"/>
  <c r="BJ28" i="8"/>
  <c r="BI28" i="8"/>
  <c r="BL27" i="8"/>
  <c r="BK27" i="8"/>
  <c r="BJ27" i="8"/>
  <c r="BI27" i="8"/>
  <c r="BL26" i="8"/>
  <c r="BK26" i="8"/>
  <c r="BJ26" i="8"/>
  <c r="BI26" i="8"/>
  <c r="BL25" i="8"/>
  <c r="BK25" i="8"/>
  <c r="BJ25" i="8"/>
  <c r="BI25" i="8"/>
  <c r="BL24" i="8"/>
  <c r="BK24" i="8"/>
  <c r="BJ24" i="8"/>
  <c r="BI24" i="8"/>
  <c r="BL23" i="8"/>
  <c r="BK23" i="8"/>
  <c r="BJ23" i="8"/>
  <c r="BI23" i="8"/>
  <c r="BL22" i="8"/>
  <c r="BK22" i="8"/>
  <c r="BJ22" i="8"/>
  <c r="BI22" i="8"/>
  <c r="BL21" i="8"/>
  <c r="BK21" i="8"/>
  <c r="BJ21" i="8"/>
  <c r="BI21" i="8"/>
  <c r="BL20" i="8"/>
  <c r="BK20" i="8"/>
  <c r="BJ20" i="8"/>
  <c r="BI20" i="8"/>
  <c r="BL19" i="8"/>
  <c r="BK19" i="8"/>
  <c r="BJ19" i="8"/>
  <c r="BI19" i="8"/>
  <c r="BL18" i="8"/>
  <c r="BK18" i="8"/>
  <c r="BJ18" i="8"/>
  <c r="BI18" i="8"/>
  <c r="BL17" i="8"/>
  <c r="BK17" i="8"/>
  <c r="BJ17" i="8"/>
  <c r="BI17" i="8"/>
  <c r="BL16" i="8"/>
  <c r="BK16" i="8"/>
  <c r="BJ16" i="8"/>
  <c r="BI16" i="8"/>
  <c r="BL15" i="8"/>
  <c r="BK15" i="8"/>
  <c r="BJ15" i="8"/>
  <c r="BI15" i="8"/>
  <c r="BL14" i="8"/>
  <c r="BK14" i="8"/>
  <c r="BJ14" i="8"/>
  <c r="BI14" i="8"/>
  <c r="BL13" i="8"/>
  <c r="BK13" i="8"/>
  <c r="BJ13" i="8"/>
  <c r="BI13" i="8"/>
  <c r="BL12" i="8"/>
  <c r="BK12" i="8"/>
  <c r="BJ12" i="8"/>
  <c r="BI12" i="8"/>
  <c r="BL11" i="8"/>
  <c r="BK11" i="8"/>
  <c r="BJ11" i="8"/>
  <c r="BI11" i="8"/>
  <c r="BL10" i="8"/>
  <c r="BK10" i="8"/>
  <c r="BJ10" i="8"/>
  <c r="BI10" i="8"/>
  <c r="BL9" i="8"/>
  <c r="BK9" i="8"/>
  <c r="BJ9" i="8"/>
  <c r="BI9" i="8"/>
  <c r="BL8" i="8"/>
  <c r="BK8" i="8"/>
  <c r="BJ8" i="8"/>
  <c r="BI8" i="8"/>
  <c r="BL7" i="8"/>
  <c r="BK7" i="8"/>
  <c r="BJ7" i="8"/>
  <c r="BI7" i="8"/>
  <c r="BO65" i="8" l="1"/>
  <c r="BO64" i="8"/>
  <c r="GI167" i="3" l="1"/>
  <c r="GH167" i="3"/>
  <c r="GG167" i="3"/>
  <c r="GF167" i="3"/>
  <c r="GI166" i="3"/>
  <c r="GH166" i="3"/>
  <c r="GG166" i="3"/>
  <c r="GF166" i="3"/>
  <c r="GI165" i="3"/>
  <c r="GH165" i="3"/>
  <c r="GG165" i="3"/>
  <c r="GF165" i="3"/>
  <c r="GI164" i="3"/>
  <c r="GH164" i="3"/>
  <c r="GG164" i="3"/>
  <c r="GF164" i="3"/>
  <c r="GI163" i="3"/>
  <c r="GH163" i="3"/>
  <c r="GG163" i="3"/>
  <c r="GF163" i="3"/>
  <c r="GM160" i="3"/>
  <c r="GL160" i="3"/>
  <c r="GK160" i="3"/>
  <c r="GJ160" i="3"/>
  <c r="GI160" i="3"/>
  <c r="GH160" i="3"/>
  <c r="GG160" i="3"/>
  <c r="GF160" i="3"/>
  <c r="GI159" i="3"/>
  <c r="GH159" i="3"/>
  <c r="GG159" i="3"/>
  <c r="GF159" i="3"/>
  <c r="GM157" i="3"/>
  <c r="GL157" i="3"/>
  <c r="GK157" i="3"/>
  <c r="GJ157" i="3"/>
  <c r="GI157" i="3"/>
  <c r="GH157" i="3"/>
  <c r="GG157" i="3"/>
  <c r="GF157" i="3"/>
  <c r="GI156" i="3"/>
  <c r="GH156" i="3"/>
  <c r="GG156" i="3"/>
  <c r="GF156" i="3"/>
  <c r="GI155" i="3"/>
  <c r="GH155" i="3"/>
  <c r="GG155" i="3"/>
  <c r="GF155" i="3"/>
  <c r="GI154" i="3"/>
  <c r="GH154" i="3"/>
  <c r="GG154" i="3"/>
  <c r="GF154" i="3"/>
  <c r="GM151" i="3"/>
  <c r="GL151" i="3"/>
  <c r="GK151" i="3"/>
  <c r="GJ151" i="3"/>
  <c r="GI151" i="3"/>
  <c r="GH151" i="3"/>
  <c r="GG151" i="3"/>
  <c r="GF151" i="3"/>
  <c r="GM150" i="3"/>
  <c r="GL150" i="3"/>
  <c r="GK150" i="3"/>
  <c r="GJ150" i="3"/>
  <c r="GI150" i="3"/>
  <c r="GH150" i="3"/>
  <c r="GG150" i="3"/>
  <c r="GF150" i="3"/>
  <c r="GM148" i="3"/>
  <c r="GL148" i="3"/>
  <c r="GK148" i="3"/>
  <c r="GJ148" i="3"/>
  <c r="GI148" i="3"/>
  <c r="GH148" i="3"/>
  <c r="GG148" i="3"/>
  <c r="GF148" i="3"/>
  <c r="GI147" i="3"/>
  <c r="GH147" i="3"/>
  <c r="GG147" i="3"/>
  <c r="GF147" i="3"/>
  <c r="GI146" i="3"/>
  <c r="GH146" i="3"/>
  <c r="GG146" i="3"/>
  <c r="GF146" i="3"/>
  <c r="GM144" i="3"/>
  <c r="GL144" i="3"/>
  <c r="GK144" i="3"/>
  <c r="GJ144" i="3"/>
  <c r="GI144" i="3"/>
  <c r="GH144" i="3"/>
  <c r="GG144" i="3"/>
  <c r="GF144" i="3"/>
  <c r="GI143" i="3"/>
  <c r="GH143" i="3"/>
  <c r="GG143" i="3"/>
  <c r="GF143" i="3"/>
  <c r="GM141" i="3"/>
  <c r="GL141" i="3"/>
  <c r="GK141" i="3"/>
  <c r="GJ141" i="3"/>
  <c r="GI141" i="3"/>
  <c r="GH141" i="3"/>
  <c r="GG141" i="3"/>
  <c r="GF141" i="3"/>
  <c r="GI140" i="3"/>
  <c r="GH140" i="3"/>
  <c r="GG140" i="3"/>
  <c r="GF140" i="3"/>
  <c r="GI139" i="3"/>
  <c r="GH139" i="3"/>
  <c r="GG139" i="3"/>
  <c r="GF139" i="3"/>
  <c r="GI138" i="3"/>
  <c r="GH138" i="3"/>
  <c r="GG138" i="3"/>
  <c r="GF138" i="3"/>
  <c r="GI137" i="3"/>
  <c r="GH137" i="3"/>
  <c r="GG137" i="3"/>
  <c r="GF137" i="3"/>
  <c r="GI136" i="3"/>
  <c r="GH136" i="3"/>
  <c r="GG136" i="3"/>
  <c r="GF136" i="3"/>
  <c r="GI135" i="3"/>
  <c r="GH135" i="3"/>
  <c r="GG135" i="3"/>
  <c r="GF135" i="3"/>
  <c r="GI134" i="3"/>
  <c r="GH134" i="3"/>
  <c r="GG134" i="3"/>
  <c r="GF134" i="3"/>
  <c r="GM131" i="3"/>
  <c r="GL131" i="3"/>
  <c r="GK131" i="3"/>
  <c r="GJ131" i="3"/>
  <c r="GI131" i="3"/>
  <c r="GH131" i="3"/>
  <c r="GG131" i="3"/>
  <c r="GF131" i="3"/>
  <c r="GI130" i="3"/>
  <c r="GH130" i="3"/>
  <c r="GG130" i="3"/>
  <c r="GF130" i="3"/>
  <c r="GM128" i="3"/>
  <c r="GL128" i="3"/>
  <c r="GK128" i="3"/>
  <c r="GJ128" i="3"/>
  <c r="GI128" i="3"/>
  <c r="GH128" i="3"/>
  <c r="GG128" i="3"/>
  <c r="GF128" i="3"/>
  <c r="GI127" i="3"/>
  <c r="GH127" i="3"/>
  <c r="GG127" i="3"/>
  <c r="GF127" i="3"/>
  <c r="GM124" i="3"/>
  <c r="GL124" i="3"/>
  <c r="GK124" i="3"/>
  <c r="GJ124" i="3"/>
  <c r="GI124" i="3"/>
  <c r="GH124" i="3"/>
  <c r="GG124" i="3"/>
  <c r="GF124" i="3"/>
  <c r="GI123" i="3"/>
  <c r="GH123" i="3"/>
  <c r="GG123" i="3"/>
  <c r="GF123" i="3"/>
  <c r="GM121" i="3"/>
  <c r="GL121" i="3"/>
  <c r="GK121" i="3"/>
  <c r="GJ121" i="3"/>
  <c r="GI121" i="3"/>
  <c r="GH121" i="3"/>
  <c r="GG121" i="3"/>
  <c r="GF121" i="3"/>
  <c r="GM120" i="3"/>
  <c r="GL120" i="3"/>
  <c r="GK120" i="3"/>
  <c r="GJ120" i="3"/>
  <c r="GI120" i="3"/>
  <c r="GH120" i="3"/>
  <c r="GG120" i="3"/>
  <c r="GF120" i="3"/>
  <c r="GM118" i="3"/>
  <c r="GL118" i="3"/>
  <c r="GK118" i="3"/>
  <c r="GJ118" i="3"/>
  <c r="GI118" i="3"/>
  <c r="GH118" i="3"/>
  <c r="GG118" i="3"/>
  <c r="GF118" i="3"/>
  <c r="GI117" i="3"/>
  <c r="GH117" i="3"/>
  <c r="GG117" i="3"/>
  <c r="GF117" i="3"/>
  <c r="GM115" i="3"/>
  <c r="GL115" i="3"/>
  <c r="GK115" i="3"/>
  <c r="GJ115" i="3"/>
  <c r="GI115" i="3"/>
  <c r="GH115" i="3"/>
  <c r="GG115" i="3"/>
  <c r="GF115" i="3"/>
  <c r="GI114" i="3"/>
  <c r="GH114" i="3"/>
  <c r="GG114" i="3"/>
  <c r="GF114" i="3"/>
  <c r="GM112" i="3"/>
  <c r="GL112" i="3"/>
  <c r="GK112" i="3"/>
  <c r="GJ112" i="3"/>
  <c r="GI112" i="3"/>
  <c r="GH112" i="3"/>
  <c r="GG112" i="3"/>
  <c r="GF112" i="3"/>
  <c r="GI111" i="3"/>
  <c r="GH111" i="3"/>
  <c r="GG111" i="3"/>
  <c r="GF111" i="3"/>
  <c r="GM108" i="3"/>
  <c r="GL108" i="3"/>
  <c r="GK108" i="3"/>
  <c r="GJ108" i="3"/>
  <c r="GI108" i="3"/>
  <c r="GH108" i="3"/>
  <c r="GG108" i="3"/>
  <c r="GF108" i="3"/>
  <c r="GI107" i="3"/>
  <c r="GH107" i="3"/>
  <c r="GG107" i="3"/>
  <c r="GF107" i="3"/>
  <c r="GM105" i="3"/>
  <c r="GL105" i="3"/>
  <c r="GK105" i="3"/>
  <c r="GJ105" i="3"/>
  <c r="GI105" i="3"/>
  <c r="GH105" i="3"/>
  <c r="GG105" i="3"/>
  <c r="GF105" i="3"/>
  <c r="GM104" i="3"/>
  <c r="GL104" i="3"/>
  <c r="GK104" i="3"/>
  <c r="GJ104" i="3"/>
  <c r="GI104" i="3"/>
  <c r="GH104" i="3"/>
  <c r="GG104" i="3"/>
  <c r="GF104" i="3"/>
  <c r="GM102" i="3"/>
  <c r="GL102" i="3"/>
  <c r="GK102" i="3"/>
  <c r="GJ102" i="3"/>
  <c r="GI102" i="3"/>
  <c r="GH102" i="3"/>
  <c r="GG102" i="3"/>
  <c r="GF102" i="3"/>
  <c r="GI101" i="3"/>
  <c r="GH101" i="3"/>
  <c r="GG101" i="3"/>
  <c r="GF101" i="3"/>
  <c r="GM98" i="3"/>
  <c r="GL98" i="3"/>
  <c r="GK98" i="3"/>
  <c r="GJ98" i="3"/>
  <c r="GI98" i="3"/>
  <c r="GH98" i="3"/>
  <c r="GG98" i="3"/>
  <c r="GF98" i="3"/>
  <c r="GI97" i="3"/>
  <c r="GH97" i="3"/>
  <c r="GG97" i="3"/>
  <c r="GF97" i="3"/>
  <c r="GI96" i="3"/>
  <c r="GH96" i="3"/>
  <c r="GG96" i="3"/>
  <c r="GF96" i="3"/>
  <c r="GI95" i="3"/>
  <c r="GH95" i="3"/>
  <c r="GG95" i="3"/>
  <c r="GF95" i="3"/>
  <c r="GI94" i="3"/>
  <c r="GH94" i="3"/>
  <c r="GG94" i="3"/>
  <c r="GF94" i="3"/>
  <c r="GI93" i="3"/>
  <c r="GH93" i="3"/>
  <c r="GG93" i="3"/>
  <c r="GF93" i="3"/>
  <c r="GM90" i="3"/>
  <c r="GL90" i="3"/>
  <c r="GK90" i="3"/>
  <c r="GJ90" i="3"/>
  <c r="GI90" i="3"/>
  <c r="GH90" i="3"/>
  <c r="GG90" i="3"/>
  <c r="GF90" i="3"/>
  <c r="GI89" i="3"/>
  <c r="GH89" i="3"/>
  <c r="GG89" i="3"/>
  <c r="GF89" i="3"/>
  <c r="GI88" i="3"/>
  <c r="GH88" i="3"/>
  <c r="GG88" i="3"/>
  <c r="GF88" i="3"/>
  <c r="GI87" i="3"/>
  <c r="GH87" i="3"/>
  <c r="GG87" i="3"/>
  <c r="GF87" i="3"/>
  <c r="GI86" i="3"/>
  <c r="GH86" i="3"/>
  <c r="GG86" i="3"/>
  <c r="GF86" i="3"/>
  <c r="GM84" i="3"/>
  <c r="GL84" i="3"/>
  <c r="GK84" i="3"/>
  <c r="GJ84" i="3"/>
  <c r="GI84" i="3"/>
  <c r="GH84" i="3"/>
  <c r="GG84" i="3"/>
  <c r="GF84" i="3"/>
  <c r="GI83" i="3"/>
  <c r="GH83" i="3"/>
  <c r="GG83" i="3"/>
  <c r="GF83" i="3"/>
  <c r="GM80" i="3"/>
  <c r="GL80" i="3"/>
  <c r="GK80" i="3"/>
  <c r="GJ80" i="3"/>
  <c r="GI80" i="3"/>
  <c r="GH80" i="3"/>
  <c r="GG80" i="3"/>
  <c r="GF80" i="3"/>
  <c r="GI79" i="3"/>
  <c r="GH79" i="3"/>
  <c r="GG79" i="3"/>
  <c r="GF79" i="3"/>
  <c r="GM77" i="3"/>
  <c r="GL77" i="3"/>
  <c r="GK77" i="3"/>
  <c r="GJ77" i="3"/>
  <c r="GI77" i="3"/>
  <c r="GH77" i="3"/>
  <c r="GG77" i="3"/>
  <c r="GF77" i="3"/>
  <c r="GI76" i="3"/>
  <c r="GH76" i="3"/>
  <c r="GG76" i="3"/>
  <c r="GF76" i="3"/>
  <c r="GI75" i="3"/>
  <c r="GH75" i="3"/>
  <c r="GG75" i="3"/>
  <c r="GF75" i="3"/>
  <c r="GI74" i="3"/>
  <c r="GH74" i="3"/>
  <c r="GG74" i="3"/>
  <c r="GF74" i="3"/>
  <c r="GI73" i="3"/>
  <c r="GH73" i="3"/>
  <c r="GG73" i="3"/>
  <c r="GF73" i="3"/>
  <c r="GI72" i="3"/>
  <c r="GH72" i="3"/>
  <c r="GG72" i="3"/>
  <c r="GF72" i="3"/>
  <c r="GI71" i="3"/>
  <c r="GH71" i="3"/>
  <c r="GG71" i="3"/>
  <c r="GF71" i="3"/>
  <c r="GI70" i="3"/>
  <c r="GH70" i="3"/>
  <c r="GG70" i="3"/>
  <c r="GF70" i="3"/>
  <c r="GI69" i="3"/>
  <c r="GH69" i="3"/>
  <c r="GG69" i="3"/>
  <c r="GF69" i="3"/>
  <c r="GI68" i="3"/>
  <c r="GH68" i="3"/>
  <c r="GG68" i="3"/>
  <c r="GF68" i="3"/>
  <c r="GI67" i="3"/>
  <c r="GH67" i="3"/>
  <c r="GG67" i="3"/>
  <c r="GF67" i="3"/>
  <c r="GI66" i="3"/>
  <c r="GH66" i="3"/>
  <c r="GG66" i="3"/>
  <c r="GF66" i="3"/>
  <c r="GM63" i="3"/>
  <c r="GL63" i="3"/>
  <c r="GK63" i="3"/>
  <c r="GJ63" i="3"/>
  <c r="GI63" i="3"/>
  <c r="GH63" i="3"/>
  <c r="GG63" i="3"/>
  <c r="GF63" i="3"/>
  <c r="GM62" i="3"/>
  <c r="GL62" i="3"/>
  <c r="GK62" i="3"/>
  <c r="GJ62" i="3"/>
  <c r="GI62" i="3"/>
  <c r="GH62" i="3"/>
  <c r="GG62" i="3"/>
  <c r="GF62" i="3"/>
  <c r="GM60" i="3"/>
  <c r="GL60" i="3"/>
  <c r="GK60" i="3"/>
  <c r="GJ60" i="3"/>
  <c r="GI60" i="3"/>
  <c r="GH60" i="3"/>
  <c r="GG60" i="3"/>
  <c r="GF60" i="3"/>
  <c r="GI59" i="3"/>
  <c r="GH59" i="3"/>
  <c r="GG59" i="3"/>
  <c r="GF59" i="3"/>
  <c r="GM56" i="3"/>
  <c r="GL56" i="3"/>
  <c r="GK56" i="3"/>
  <c r="GJ56" i="3"/>
  <c r="GI56" i="3"/>
  <c r="GH56" i="3"/>
  <c r="GG56" i="3"/>
  <c r="GF56" i="3"/>
  <c r="GI55" i="3"/>
  <c r="GH55" i="3"/>
  <c r="GG55" i="3"/>
  <c r="GF55" i="3"/>
  <c r="GM53" i="3"/>
  <c r="GL53" i="3"/>
  <c r="GK53" i="3"/>
  <c r="GJ53" i="3"/>
  <c r="GI53" i="3"/>
  <c r="GH53" i="3"/>
  <c r="GG53" i="3"/>
  <c r="GF53" i="3"/>
  <c r="GI52" i="3"/>
  <c r="GH52" i="3"/>
  <c r="GG52" i="3"/>
  <c r="GF52" i="3"/>
  <c r="GM50" i="3"/>
  <c r="GL50" i="3"/>
  <c r="GK50" i="3"/>
  <c r="GJ50" i="3"/>
  <c r="GI50" i="3"/>
  <c r="GH50" i="3"/>
  <c r="GG50" i="3"/>
  <c r="GF50" i="3"/>
  <c r="GI49" i="3"/>
  <c r="GH49" i="3"/>
  <c r="GG49" i="3"/>
  <c r="GF49" i="3"/>
  <c r="GI48" i="3"/>
  <c r="GH48" i="3"/>
  <c r="GG48" i="3"/>
  <c r="GF48" i="3"/>
  <c r="GI47" i="3"/>
  <c r="GH47" i="3"/>
  <c r="GG47" i="3"/>
  <c r="GF47" i="3"/>
  <c r="GI46" i="3"/>
  <c r="GH46" i="3"/>
  <c r="GG46" i="3"/>
  <c r="GF46" i="3"/>
  <c r="GI45" i="3"/>
  <c r="GH45" i="3"/>
  <c r="GG45" i="3"/>
  <c r="GF45" i="3"/>
  <c r="GM42" i="3"/>
  <c r="GL42" i="3"/>
  <c r="GK42" i="3"/>
  <c r="GJ42" i="3"/>
  <c r="GI42" i="3"/>
  <c r="GH42" i="3"/>
  <c r="GG42" i="3"/>
  <c r="GF42" i="3"/>
  <c r="GI41" i="3"/>
  <c r="GH41" i="3"/>
  <c r="GG41" i="3"/>
  <c r="GF41" i="3"/>
  <c r="GI40" i="3"/>
  <c r="GH40" i="3"/>
  <c r="GG40" i="3"/>
  <c r="GF40" i="3"/>
  <c r="GM37" i="3"/>
  <c r="GL37" i="3"/>
  <c r="GK37" i="3"/>
  <c r="GJ37" i="3"/>
  <c r="GI37" i="3"/>
  <c r="GH37" i="3"/>
  <c r="GG37" i="3"/>
  <c r="GF37" i="3"/>
  <c r="GM36" i="3"/>
  <c r="GL36" i="3"/>
  <c r="GK36" i="3"/>
  <c r="GJ36" i="3"/>
  <c r="GI36" i="3"/>
  <c r="GH36" i="3"/>
  <c r="GG36" i="3"/>
  <c r="GF36" i="3"/>
  <c r="GM33" i="3"/>
  <c r="GL33" i="3"/>
  <c r="GK33" i="3"/>
  <c r="GJ33" i="3"/>
  <c r="GI33" i="3"/>
  <c r="GH33" i="3"/>
  <c r="GG33" i="3"/>
  <c r="GF33" i="3"/>
  <c r="GM32" i="3"/>
  <c r="GL32" i="3"/>
  <c r="GK32" i="3"/>
  <c r="GJ32" i="3"/>
  <c r="GI32" i="3"/>
  <c r="GH32" i="3"/>
  <c r="GG32" i="3"/>
  <c r="GF32" i="3"/>
  <c r="GM29" i="3"/>
  <c r="GL29" i="3"/>
  <c r="GK29" i="3"/>
  <c r="GJ29" i="3"/>
  <c r="GI29" i="3"/>
  <c r="GH29" i="3"/>
  <c r="GG29" i="3"/>
  <c r="GF29" i="3"/>
  <c r="GI28" i="3"/>
  <c r="GH28" i="3"/>
  <c r="GG28" i="3"/>
  <c r="GF28" i="3"/>
  <c r="GM25" i="3"/>
  <c r="GL25" i="3"/>
  <c r="GK25" i="3"/>
  <c r="GJ25" i="3"/>
  <c r="GI25" i="3"/>
  <c r="GH25" i="3"/>
  <c r="GG25" i="3"/>
  <c r="GF25" i="3"/>
  <c r="GI24" i="3"/>
  <c r="GH24" i="3"/>
  <c r="GG24" i="3"/>
  <c r="GF24" i="3"/>
  <c r="GM22" i="3"/>
  <c r="GL22" i="3"/>
  <c r="GK22" i="3"/>
  <c r="GJ22" i="3"/>
  <c r="GI22" i="3"/>
  <c r="GH22" i="3"/>
  <c r="GG22" i="3"/>
  <c r="GF22" i="3"/>
  <c r="GI21" i="3"/>
  <c r="GH21" i="3"/>
  <c r="GG21" i="3"/>
  <c r="GF21" i="3"/>
  <c r="GM18" i="3"/>
  <c r="GL18" i="3"/>
  <c r="GK18" i="3"/>
  <c r="GJ18" i="3"/>
  <c r="GI18" i="3"/>
  <c r="GH18" i="3"/>
  <c r="GG18" i="3"/>
  <c r="GF18" i="3"/>
  <c r="GI17" i="3"/>
  <c r="GH17" i="3"/>
  <c r="GG17" i="3"/>
  <c r="GF17" i="3"/>
  <c r="GM15" i="3"/>
  <c r="GL15" i="3"/>
  <c r="GK15" i="3"/>
  <c r="GJ15" i="3"/>
  <c r="GI15" i="3"/>
  <c r="GH15" i="3"/>
  <c r="GG15" i="3"/>
  <c r="GF15" i="3"/>
  <c r="GI14" i="3"/>
  <c r="GH14" i="3"/>
  <c r="GG14" i="3"/>
  <c r="GF14" i="3"/>
  <c r="GI13" i="3"/>
  <c r="GH13" i="3"/>
  <c r="GG13" i="3"/>
  <c r="GF13" i="3"/>
  <c r="GI12" i="3"/>
  <c r="GH12" i="3"/>
  <c r="GG12" i="3"/>
  <c r="GF12" i="3"/>
  <c r="GG11" i="3"/>
  <c r="GH11" i="3"/>
  <c r="GI11" i="3"/>
  <c r="GF11" i="3"/>
  <c r="EO175" i="3"/>
  <c r="EP175" i="3"/>
  <c r="EQ175" i="3"/>
  <c r="EN175" i="3"/>
  <c r="EQ167" i="3"/>
  <c r="EP167" i="3"/>
  <c r="EO167" i="3"/>
  <c r="EN167" i="3"/>
  <c r="EQ166" i="3"/>
  <c r="EP166" i="3"/>
  <c r="EO166" i="3"/>
  <c r="EN166" i="3"/>
  <c r="EQ165" i="3"/>
  <c r="EP165" i="3"/>
  <c r="EO165" i="3"/>
  <c r="EN165" i="3"/>
  <c r="EQ164" i="3"/>
  <c r="EP164" i="3"/>
  <c r="EO164" i="3"/>
  <c r="EN164" i="3"/>
  <c r="EQ163" i="3"/>
  <c r="EP163" i="3"/>
  <c r="EO163" i="3"/>
  <c r="EN163" i="3"/>
  <c r="EQ159" i="3"/>
  <c r="EP159" i="3"/>
  <c r="EO159" i="3"/>
  <c r="EN159" i="3"/>
  <c r="EQ156" i="3"/>
  <c r="EP156" i="3"/>
  <c r="EO156" i="3"/>
  <c r="EN156" i="3"/>
  <c r="EQ155" i="3"/>
  <c r="EP155" i="3"/>
  <c r="EO155" i="3"/>
  <c r="EN155" i="3"/>
  <c r="EQ154" i="3"/>
  <c r="EP154" i="3"/>
  <c r="EO154" i="3"/>
  <c r="EN154" i="3"/>
  <c r="EQ147" i="3"/>
  <c r="EP147" i="3"/>
  <c r="EO147" i="3"/>
  <c r="EN147" i="3"/>
  <c r="EQ146" i="3"/>
  <c r="EP146" i="3"/>
  <c r="EO146" i="3"/>
  <c r="EN146" i="3"/>
  <c r="EQ143" i="3"/>
  <c r="EP143" i="3"/>
  <c r="EO143" i="3"/>
  <c r="EN143" i="3"/>
  <c r="EQ140" i="3"/>
  <c r="EP140" i="3"/>
  <c r="EO140" i="3"/>
  <c r="EN140" i="3"/>
  <c r="EQ139" i="3"/>
  <c r="EP139" i="3"/>
  <c r="EO139" i="3"/>
  <c r="EN139" i="3"/>
  <c r="EQ138" i="3"/>
  <c r="EP138" i="3"/>
  <c r="EO138" i="3"/>
  <c r="EN138" i="3"/>
  <c r="EQ137" i="3"/>
  <c r="EP137" i="3"/>
  <c r="EO137" i="3"/>
  <c r="EN137" i="3"/>
  <c r="EQ136" i="3"/>
  <c r="EP136" i="3"/>
  <c r="EO136" i="3"/>
  <c r="EN136" i="3"/>
  <c r="EQ135" i="3"/>
  <c r="EP135" i="3"/>
  <c r="EO135" i="3"/>
  <c r="EN135" i="3"/>
  <c r="EQ134" i="3"/>
  <c r="EP134" i="3"/>
  <c r="EO134" i="3"/>
  <c r="EN134" i="3"/>
  <c r="EQ130" i="3"/>
  <c r="EP130" i="3"/>
  <c r="EO130" i="3"/>
  <c r="EN130" i="3"/>
  <c r="EQ127" i="3"/>
  <c r="EP127" i="3"/>
  <c r="EO127" i="3"/>
  <c r="EN127" i="3"/>
  <c r="EQ123" i="3"/>
  <c r="EP123" i="3"/>
  <c r="EO123" i="3"/>
  <c r="EN123" i="3"/>
  <c r="EQ117" i="3"/>
  <c r="EP117" i="3"/>
  <c r="EO117" i="3"/>
  <c r="EN117" i="3"/>
  <c r="EQ114" i="3"/>
  <c r="EP114" i="3"/>
  <c r="EO114" i="3"/>
  <c r="EN114" i="3"/>
  <c r="EQ111" i="3"/>
  <c r="EP111" i="3"/>
  <c r="EO111" i="3"/>
  <c r="EN111" i="3"/>
  <c r="EQ107" i="3"/>
  <c r="EP107" i="3"/>
  <c r="EO107" i="3"/>
  <c r="EN107" i="3"/>
  <c r="EQ101" i="3"/>
  <c r="EP101" i="3"/>
  <c r="EO101" i="3"/>
  <c r="EN101" i="3"/>
  <c r="EQ97" i="3"/>
  <c r="EP97" i="3"/>
  <c r="EO97" i="3"/>
  <c r="EN97" i="3"/>
  <c r="EQ96" i="3"/>
  <c r="EP96" i="3"/>
  <c r="EO96" i="3"/>
  <c r="EN96" i="3"/>
  <c r="EQ95" i="3"/>
  <c r="EP95" i="3"/>
  <c r="EO95" i="3"/>
  <c r="EN95" i="3"/>
  <c r="EQ94" i="3"/>
  <c r="EP94" i="3"/>
  <c r="EO94" i="3"/>
  <c r="EN94" i="3"/>
  <c r="EQ93" i="3"/>
  <c r="EP93" i="3"/>
  <c r="EO93" i="3"/>
  <c r="EN93" i="3"/>
  <c r="EQ89" i="3"/>
  <c r="EP89" i="3"/>
  <c r="EO89" i="3"/>
  <c r="EN89" i="3"/>
  <c r="EQ88" i="3"/>
  <c r="EP88" i="3"/>
  <c r="EO88" i="3"/>
  <c r="EN88" i="3"/>
  <c r="EQ87" i="3"/>
  <c r="EP87" i="3"/>
  <c r="EO87" i="3"/>
  <c r="EN87" i="3"/>
  <c r="EQ86" i="3"/>
  <c r="EP86" i="3"/>
  <c r="EO86" i="3"/>
  <c r="EN86" i="3"/>
  <c r="EQ83" i="3"/>
  <c r="EP83" i="3"/>
  <c r="EO83" i="3"/>
  <c r="EN83" i="3"/>
  <c r="EQ79" i="3"/>
  <c r="EP79" i="3"/>
  <c r="EO79" i="3"/>
  <c r="EN79" i="3"/>
  <c r="EQ76" i="3"/>
  <c r="EP76" i="3"/>
  <c r="EO76" i="3"/>
  <c r="EN76" i="3"/>
  <c r="EQ75" i="3"/>
  <c r="EP75" i="3"/>
  <c r="EO75" i="3"/>
  <c r="EN75" i="3"/>
  <c r="EQ74" i="3"/>
  <c r="EP74" i="3"/>
  <c r="EO74" i="3"/>
  <c r="EN74" i="3"/>
  <c r="EQ73" i="3"/>
  <c r="EP73" i="3"/>
  <c r="EO73" i="3"/>
  <c r="EN73" i="3"/>
  <c r="EQ72" i="3"/>
  <c r="EP72" i="3"/>
  <c r="EO72" i="3"/>
  <c r="EN72" i="3"/>
  <c r="EQ71" i="3"/>
  <c r="EP71" i="3"/>
  <c r="EO71" i="3"/>
  <c r="EN71" i="3"/>
  <c r="EQ70" i="3"/>
  <c r="EP70" i="3"/>
  <c r="EO70" i="3"/>
  <c r="EN70" i="3"/>
  <c r="EQ69" i="3"/>
  <c r="EP69" i="3"/>
  <c r="EO69" i="3"/>
  <c r="EN69" i="3"/>
  <c r="EQ68" i="3"/>
  <c r="EP68" i="3"/>
  <c r="EO68" i="3"/>
  <c r="EN68" i="3"/>
  <c r="EQ67" i="3"/>
  <c r="EP67" i="3"/>
  <c r="EO67" i="3"/>
  <c r="EN67" i="3"/>
  <c r="EQ66" i="3"/>
  <c r="EP66" i="3"/>
  <c r="EO66" i="3"/>
  <c r="EN66" i="3"/>
  <c r="EQ59" i="3"/>
  <c r="EP59" i="3"/>
  <c r="EO59" i="3"/>
  <c r="EN59" i="3"/>
  <c r="EQ55" i="3"/>
  <c r="EP55" i="3"/>
  <c r="EO55" i="3"/>
  <c r="EN55" i="3"/>
  <c r="EQ52" i="3"/>
  <c r="EP52" i="3"/>
  <c r="EO52" i="3"/>
  <c r="EN52" i="3"/>
  <c r="EQ49" i="3"/>
  <c r="EP49" i="3"/>
  <c r="EO49" i="3"/>
  <c r="EN49" i="3"/>
  <c r="EQ48" i="3"/>
  <c r="EP48" i="3"/>
  <c r="EO48" i="3"/>
  <c r="EN48" i="3"/>
  <c r="EQ47" i="3"/>
  <c r="EP47" i="3"/>
  <c r="EO47" i="3"/>
  <c r="EN47" i="3"/>
  <c r="EQ46" i="3"/>
  <c r="EP46" i="3"/>
  <c r="EO46" i="3"/>
  <c r="EN46" i="3"/>
  <c r="EQ45" i="3"/>
  <c r="EP45" i="3"/>
  <c r="EO45" i="3"/>
  <c r="EN45" i="3"/>
  <c r="EQ41" i="3"/>
  <c r="EP41" i="3"/>
  <c r="EO41" i="3"/>
  <c r="EN41" i="3"/>
  <c r="EQ40" i="3"/>
  <c r="EP40" i="3"/>
  <c r="EO40" i="3"/>
  <c r="EN40" i="3"/>
  <c r="EQ28" i="3"/>
  <c r="EP28" i="3"/>
  <c r="EO28" i="3"/>
  <c r="EN28" i="3"/>
  <c r="EQ24" i="3"/>
  <c r="EP24" i="3"/>
  <c r="EO24" i="3"/>
  <c r="EN24" i="3"/>
  <c r="EQ21" i="3"/>
  <c r="EP21" i="3"/>
  <c r="EO21" i="3"/>
  <c r="EN21" i="3"/>
  <c r="EQ17" i="3"/>
  <c r="EP17" i="3"/>
  <c r="EO17" i="3"/>
  <c r="EN17" i="3"/>
  <c r="EQ14" i="3"/>
  <c r="EP14" i="3"/>
  <c r="EO14" i="3"/>
  <c r="EN14" i="3"/>
  <c r="EQ13" i="3"/>
  <c r="EP13" i="3"/>
  <c r="EO13" i="3"/>
  <c r="EN13" i="3"/>
  <c r="EQ12" i="3"/>
  <c r="EP12" i="3"/>
  <c r="EO12" i="3"/>
  <c r="EN12" i="3"/>
  <c r="EQ11" i="3"/>
  <c r="EP11" i="3"/>
  <c r="EO11" i="3"/>
  <c r="EN11" i="3"/>
  <c r="EC175" i="3"/>
  <c r="EB175" i="3"/>
  <c r="EC167" i="3"/>
  <c r="EB167" i="3"/>
  <c r="EC166" i="3"/>
  <c r="EB166" i="3"/>
  <c r="EC165" i="3"/>
  <c r="EB165" i="3"/>
  <c r="EC164" i="3"/>
  <c r="EB164" i="3"/>
  <c r="EC163" i="3"/>
  <c r="EB163" i="3"/>
  <c r="EC159" i="3"/>
  <c r="EB159" i="3"/>
  <c r="EC156" i="3"/>
  <c r="EB156" i="3"/>
  <c r="EC155" i="3"/>
  <c r="EB155" i="3"/>
  <c r="EC154" i="3"/>
  <c r="EB154" i="3"/>
  <c r="EC147" i="3"/>
  <c r="EB147" i="3"/>
  <c r="EC146" i="3"/>
  <c r="EB146" i="3"/>
  <c r="EC143" i="3"/>
  <c r="EB143" i="3"/>
  <c r="EC140" i="3"/>
  <c r="EB140" i="3"/>
  <c r="EC139" i="3"/>
  <c r="EB139" i="3"/>
  <c r="EC138" i="3"/>
  <c r="EB138" i="3"/>
  <c r="EC137" i="3"/>
  <c r="EB137" i="3"/>
  <c r="EC136" i="3"/>
  <c r="EB136" i="3"/>
  <c r="EC135" i="3"/>
  <c r="EB135" i="3"/>
  <c r="EC134" i="3"/>
  <c r="EB134" i="3"/>
  <c r="EC130" i="3"/>
  <c r="EB130" i="3"/>
  <c r="EC127" i="3"/>
  <c r="EB127" i="3"/>
  <c r="EC123" i="3"/>
  <c r="EB123" i="3"/>
  <c r="EC117" i="3"/>
  <c r="EB117" i="3"/>
  <c r="EC114" i="3"/>
  <c r="EB114" i="3"/>
  <c r="EC111" i="3"/>
  <c r="EB111" i="3"/>
  <c r="EC107" i="3"/>
  <c r="EB107" i="3"/>
  <c r="EC101" i="3"/>
  <c r="EB101" i="3"/>
  <c r="EC97" i="3"/>
  <c r="EB97" i="3"/>
  <c r="EC96" i="3"/>
  <c r="EB96" i="3"/>
  <c r="EC95" i="3"/>
  <c r="EB95" i="3"/>
  <c r="EC94" i="3"/>
  <c r="EB94" i="3"/>
  <c r="EC93" i="3"/>
  <c r="EB93" i="3"/>
  <c r="EC89" i="3"/>
  <c r="EB89" i="3"/>
  <c r="EC88" i="3"/>
  <c r="EB88" i="3"/>
  <c r="EC87" i="3"/>
  <c r="EB87" i="3"/>
  <c r="EC86" i="3"/>
  <c r="EB86" i="3"/>
  <c r="EC83" i="3"/>
  <c r="EB83" i="3"/>
  <c r="EC79" i="3"/>
  <c r="EB79" i="3"/>
  <c r="EC76" i="3"/>
  <c r="EB76" i="3"/>
  <c r="EC75" i="3"/>
  <c r="EB75" i="3"/>
  <c r="EC74" i="3"/>
  <c r="EB74" i="3"/>
  <c r="EC73" i="3"/>
  <c r="EB73" i="3"/>
  <c r="EC72" i="3"/>
  <c r="EB72" i="3"/>
  <c r="EC71" i="3"/>
  <c r="EB71" i="3"/>
  <c r="EC70" i="3"/>
  <c r="EB70" i="3"/>
  <c r="EC69" i="3"/>
  <c r="EB69" i="3"/>
  <c r="EC68" i="3"/>
  <c r="EB68" i="3"/>
  <c r="EC67" i="3"/>
  <c r="EB67" i="3"/>
  <c r="EC66" i="3"/>
  <c r="EB66" i="3"/>
  <c r="EC59" i="3"/>
  <c r="EB59" i="3"/>
  <c r="EC55" i="3"/>
  <c r="EB55" i="3"/>
  <c r="EC52" i="3"/>
  <c r="EB52" i="3"/>
  <c r="EC49" i="3"/>
  <c r="EB49" i="3"/>
  <c r="EC48" i="3"/>
  <c r="EB48" i="3"/>
  <c r="EC47" i="3"/>
  <c r="EB47" i="3"/>
  <c r="EC46" i="3"/>
  <c r="EB46" i="3"/>
  <c r="EC45" i="3"/>
  <c r="EB45" i="3"/>
  <c r="EC41" i="3"/>
  <c r="EB41" i="3"/>
  <c r="EC40" i="3"/>
  <c r="EB40" i="3"/>
  <c r="EC28" i="3"/>
  <c r="EB28" i="3"/>
  <c r="EC24" i="3"/>
  <c r="EB24" i="3"/>
  <c r="EC21" i="3"/>
  <c r="EB21" i="3"/>
  <c r="EC17" i="3"/>
  <c r="EB17" i="3"/>
  <c r="EC14" i="3"/>
  <c r="EB14" i="3"/>
  <c r="EC13" i="3"/>
  <c r="EB13" i="3"/>
  <c r="EC12" i="3"/>
  <c r="EB12" i="3"/>
  <c r="EC11" i="3"/>
  <c r="EB11" i="3"/>
  <c r="DQ175" i="3"/>
  <c r="DP175" i="3"/>
  <c r="DQ167" i="3"/>
  <c r="DP167" i="3"/>
  <c r="DQ166" i="3"/>
  <c r="DP166" i="3"/>
  <c r="DQ165" i="3"/>
  <c r="DP165" i="3"/>
  <c r="DQ164" i="3"/>
  <c r="DP164" i="3"/>
  <c r="DQ163" i="3"/>
  <c r="DP163" i="3"/>
  <c r="DQ159" i="3"/>
  <c r="DP159" i="3"/>
  <c r="DQ156" i="3"/>
  <c r="DP156" i="3"/>
  <c r="DQ155" i="3"/>
  <c r="DP155" i="3"/>
  <c r="DQ154" i="3"/>
  <c r="DP154" i="3"/>
  <c r="DQ147" i="3"/>
  <c r="DP147" i="3"/>
  <c r="DQ146" i="3"/>
  <c r="DP146" i="3"/>
  <c r="DQ143" i="3"/>
  <c r="DP143" i="3"/>
  <c r="DQ140" i="3"/>
  <c r="DP140" i="3"/>
  <c r="DQ139" i="3"/>
  <c r="DP139" i="3"/>
  <c r="DQ138" i="3"/>
  <c r="DP138" i="3"/>
  <c r="DQ137" i="3"/>
  <c r="DP137" i="3"/>
  <c r="DQ136" i="3"/>
  <c r="DP136" i="3"/>
  <c r="DQ135" i="3"/>
  <c r="DP135" i="3"/>
  <c r="DQ134" i="3"/>
  <c r="DP134" i="3"/>
  <c r="DQ130" i="3"/>
  <c r="DP130" i="3"/>
  <c r="DQ127" i="3"/>
  <c r="DP127" i="3"/>
  <c r="DQ123" i="3"/>
  <c r="DP123" i="3"/>
  <c r="DQ117" i="3"/>
  <c r="DP117" i="3"/>
  <c r="DQ114" i="3"/>
  <c r="DP114" i="3"/>
  <c r="DQ111" i="3"/>
  <c r="DP111" i="3"/>
  <c r="DQ107" i="3"/>
  <c r="DP107" i="3"/>
  <c r="DQ101" i="3"/>
  <c r="DP101" i="3"/>
  <c r="DQ97" i="3"/>
  <c r="DP97" i="3"/>
  <c r="DQ96" i="3"/>
  <c r="DP96" i="3"/>
  <c r="DQ95" i="3"/>
  <c r="DP95" i="3"/>
  <c r="DQ94" i="3"/>
  <c r="DP94" i="3"/>
  <c r="DQ93" i="3"/>
  <c r="DP93" i="3"/>
  <c r="DQ89" i="3"/>
  <c r="DP89" i="3"/>
  <c r="DQ88" i="3"/>
  <c r="DP88" i="3"/>
  <c r="DQ87" i="3"/>
  <c r="DP87" i="3"/>
  <c r="DQ86" i="3"/>
  <c r="DP86" i="3"/>
  <c r="DQ83" i="3"/>
  <c r="DP83" i="3"/>
  <c r="DQ79" i="3"/>
  <c r="DP79" i="3"/>
  <c r="DQ76" i="3"/>
  <c r="DP76" i="3"/>
  <c r="DQ75" i="3"/>
  <c r="DP75" i="3"/>
  <c r="DQ74" i="3"/>
  <c r="DP74" i="3"/>
  <c r="DQ73" i="3"/>
  <c r="DP73" i="3"/>
  <c r="DQ72" i="3"/>
  <c r="DP72" i="3"/>
  <c r="DQ71" i="3"/>
  <c r="DP71" i="3"/>
  <c r="DQ70" i="3"/>
  <c r="DP70" i="3"/>
  <c r="DQ69" i="3"/>
  <c r="DP69" i="3"/>
  <c r="DQ68" i="3"/>
  <c r="DP68" i="3"/>
  <c r="DQ67" i="3"/>
  <c r="DP67" i="3"/>
  <c r="DQ66" i="3"/>
  <c r="DP66" i="3"/>
  <c r="DQ59" i="3"/>
  <c r="DP59" i="3"/>
  <c r="DQ55" i="3"/>
  <c r="DP55" i="3"/>
  <c r="DQ52" i="3"/>
  <c r="DP52" i="3"/>
  <c r="DQ49" i="3"/>
  <c r="DP49" i="3"/>
  <c r="DQ48" i="3"/>
  <c r="DP48" i="3"/>
  <c r="DQ47" i="3"/>
  <c r="DP47" i="3"/>
  <c r="DQ46" i="3"/>
  <c r="DP46" i="3"/>
  <c r="DQ45" i="3"/>
  <c r="DP45" i="3"/>
  <c r="DQ41" i="3"/>
  <c r="DP41" i="3"/>
  <c r="DQ40" i="3"/>
  <c r="DP40" i="3"/>
  <c r="DQ28" i="3"/>
  <c r="DP28" i="3"/>
  <c r="DQ24" i="3"/>
  <c r="DP24" i="3"/>
  <c r="DQ21" i="3"/>
  <c r="DP21" i="3"/>
  <c r="DQ17" i="3"/>
  <c r="DP17" i="3"/>
  <c r="DQ14" i="3"/>
  <c r="DP14" i="3"/>
  <c r="DQ13" i="3"/>
  <c r="DP13" i="3"/>
  <c r="DQ12" i="3"/>
  <c r="DP12" i="3"/>
  <c r="DQ11" i="3"/>
  <c r="DP11" i="3"/>
  <c r="DE167" i="3"/>
  <c r="DD167" i="3"/>
  <c r="DE166" i="3"/>
  <c r="DD166" i="3"/>
  <c r="DE165" i="3"/>
  <c r="DD165" i="3"/>
  <c r="DE164" i="3"/>
  <c r="DD164" i="3"/>
  <c r="DE163" i="3"/>
  <c r="DD163" i="3"/>
  <c r="DE159" i="3"/>
  <c r="DD159" i="3"/>
  <c r="DE156" i="3"/>
  <c r="DD156" i="3"/>
  <c r="DE155" i="3"/>
  <c r="DD155" i="3"/>
  <c r="DE154" i="3"/>
  <c r="DD154" i="3"/>
  <c r="DE147" i="3"/>
  <c r="DD147" i="3"/>
  <c r="DE146" i="3"/>
  <c r="DD146" i="3"/>
  <c r="DE143" i="3"/>
  <c r="DD143" i="3"/>
  <c r="DE140" i="3"/>
  <c r="DD140" i="3"/>
  <c r="DE139" i="3"/>
  <c r="DD139" i="3"/>
  <c r="DE138" i="3"/>
  <c r="DD138" i="3"/>
  <c r="DE137" i="3"/>
  <c r="DD137" i="3"/>
  <c r="DE136" i="3"/>
  <c r="DD136" i="3"/>
  <c r="DE135" i="3"/>
  <c r="DD135" i="3"/>
  <c r="DE134" i="3"/>
  <c r="DD134" i="3"/>
  <c r="DE130" i="3"/>
  <c r="DD130" i="3"/>
  <c r="DE127" i="3"/>
  <c r="DD127" i="3"/>
  <c r="DE123" i="3"/>
  <c r="DD123" i="3"/>
  <c r="DE117" i="3"/>
  <c r="DD117" i="3"/>
  <c r="DE114" i="3"/>
  <c r="DD114" i="3"/>
  <c r="DE111" i="3"/>
  <c r="DD111" i="3"/>
  <c r="DE107" i="3"/>
  <c r="DD107" i="3"/>
  <c r="DE101" i="3"/>
  <c r="DD101" i="3"/>
  <c r="DE97" i="3"/>
  <c r="DD97" i="3"/>
  <c r="DE96" i="3"/>
  <c r="DD96" i="3"/>
  <c r="DE95" i="3"/>
  <c r="DD95" i="3"/>
  <c r="DE94" i="3"/>
  <c r="DD94" i="3"/>
  <c r="DE93" i="3"/>
  <c r="DD93" i="3"/>
  <c r="DE89" i="3"/>
  <c r="DD89" i="3"/>
  <c r="DE88" i="3"/>
  <c r="DD88" i="3"/>
  <c r="DE87" i="3"/>
  <c r="DD87" i="3"/>
  <c r="DE86" i="3"/>
  <c r="DD86" i="3"/>
  <c r="DE83" i="3"/>
  <c r="DD83" i="3"/>
  <c r="DE79" i="3"/>
  <c r="DD79" i="3"/>
  <c r="DE76" i="3"/>
  <c r="DD76" i="3"/>
  <c r="DE75" i="3"/>
  <c r="DD75" i="3"/>
  <c r="DE74" i="3"/>
  <c r="DD74" i="3"/>
  <c r="DE73" i="3"/>
  <c r="DD73" i="3"/>
  <c r="DE72" i="3"/>
  <c r="DD72" i="3"/>
  <c r="DE71" i="3"/>
  <c r="DD71" i="3"/>
  <c r="DE70" i="3"/>
  <c r="DD70" i="3"/>
  <c r="DE69" i="3"/>
  <c r="DD69" i="3"/>
  <c r="DE68" i="3"/>
  <c r="DD68" i="3"/>
  <c r="DE67" i="3"/>
  <c r="DD67" i="3"/>
  <c r="DE66" i="3"/>
  <c r="DD66" i="3"/>
  <c r="DE59" i="3"/>
  <c r="DD59" i="3"/>
  <c r="DE55" i="3"/>
  <c r="DD55" i="3"/>
  <c r="DE52" i="3"/>
  <c r="DD52" i="3"/>
  <c r="DE49" i="3"/>
  <c r="DD49" i="3"/>
  <c r="DE48" i="3"/>
  <c r="DD48" i="3"/>
  <c r="DE47" i="3"/>
  <c r="DD47" i="3"/>
  <c r="DE46" i="3"/>
  <c r="DD46" i="3"/>
  <c r="DE45" i="3"/>
  <c r="DD45" i="3"/>
  <c r="DE41" i="3"/>
  <c r="DD41" i="3"/>
  <c r="DE40" i="3"/>
  <c r="DD40" i="3"/>
  <c r="DE28" i="3"/>
  <c r="DD28" i="3"/>
  <c r="DE24" i="3"/>
  <c r="DD24" i="3"/>
  <c r="DE21" i="3"/>
  <c r="DD21" i="3"/>
  <c r="DE17" i="3"/>
  <c r="DD17" i="3"/>
  <c r="DE14" i="3"/>
  <c r="DD14" i="3"/>
  <c r="DE13" i="3"/>
  <c r="DD13" i="3"/>
  <c r="DE12" i="3"/>
  <c r="DD12" i="3"/>
  <c r="DE11" i="3"/>
  <c r="DD11" i="3"/>
  <c r="DE175" i="3"/>
  <c r="DD175" i="3"/>
  <c r="CU167" i="3"/>
  <c r="CT167" i="3"/>
  <c r="CS167" i="3"/>
  <c r="CR167" i="3"/>
  <c r="CU166" i="3"/>
  <c r="CT166" i="3"/>
  <c r="CS166" i="3"/>
  <c r="CR166" i="3"/>
  <c r="CU165" i="3"/>
  <c r="CT165" i="3"/>
  <c r="CS165" i="3"/>
  <c r="CR165" i="3"/>
  <c r="CU164" i="3"/>
  <c r="CT164" i="3"/>
  <c r="CS164" i="3"/>
  <c r="CR164" i="3"/>
  <c r="CU163" i="3"/>
  <c r="CT163" i="3"/>
  <c r="CS163" i="3"/>
  <c r="CR163" i="3"/>
  <c r="CU159" i="3"/>
  <c r="CT159" i="3"/>
  <c r="CS159" i="3"/>
  <c r="CR159" i="3"/>
  <c r="CU156" i="3"/>
  <c r="CT156" i="3"/>
  <c r="CS156" i="3"/>
  <c r="CR156" i="3"/>
  <c r="CU155" i="3"/>
  <c r="CT155" i="3"/>
  <c r="CS155" i="3"/>
  <c r="CR155" i="3"/>
  <c r="CU154" i="3"/>
  <c r="CT154" i="3"/>
  <c r="CS154" i="3"/>
  <c r="CR154" i="3"/>
  <c r="CU147" i="3"/>
  <c r="CT147" i="3"/>
  <c r="CS147" i="3"/>
  <c r="CR147" i="3"/>
  <c r="CU146" i="3"/>
  <c r="CT146" i="3"/>
  <c r="CS146" i="3"/>
  <c r="CR146" i="3"/>
  <c r="CU143" i="3"/>
  <c r="CT143" i="3"/>
  <c r="CS143" i="3"/>
  <c r="CR143" i="3"/>
  <c r="CU140" i="3"/>
  <c r="CT140" i="3"/>
  <c r="CS140" i="3"/>
  <c r="CR140" i="3"/>
  <c r="CU139" i="3"/>
  <c r="CT139" i="3"/>
  <c r="CS139" i="3"/>
  <c r="CR139" i="3"/>
  <c r="CU138" i="3"/>
  <c r="CT138" i="3"/>
  <c r="CS138" i="3"/>
  <c r="CR138" i="3"/>
  <c r="CU137" i="3"/>
  <c r="CT137" i="3"/>
  <c r="CS137" i="3"/>
  <c r="CR137" i="3"/>
  <c r="CU136" i="3"/>
  <c r="CT136" i="3"/>
  <c r="CS136" i="3"/>
  <c r="CR136" i="3"/>
  <c r="CU135" i="3"/>
  <c r="CT135" i="3"/>
  <c r="CS135" i="3"/>
  <c r="CR135" i="3"/>
  <c r="CU134" i="3"/>
  <c r="CT134" i="3"/>
  <c r="CS134" i="3"/>
  <c r="CR134" i="3"/>
  <c r="CU130" i="3"/>
  <c r="CT130" i="3"/>
  <c r="CS130" i="3"/>
  <c r="CR130" i="3"/>
  <c r="CU127" i="3"/>
  <c r="CT127" i="3"/>
  <c r="CS127" i="3"/>
  <c r="CR127" i="3"/>
  <c r="CU123" i="3"/>
  <c r="CT123" i="3"/>
  <c r="CS123" i="3"/>
  <c r="CR123" i="3"/>
  <c r="CU117" i="3"/>
  <c r="CT117" i="3"/>
  <c r="CS117" i="3"/>
  <c r="CR117" i="3"/>
  <c r="CU114" i="3"/>
  <c r="CT114" i="3"/>
  <c r="CS114" i="3"/>
  <c r="CR114" i="3"/>
  <c r="CU111" i="3"/>
  <c r="CT111" i="3"/>
  <c r="CS111" i="3"/>
  <c r="CR111" i="3"/>
  <c r="CU107" i="3"/>
  <c r="CT107" i="3"/>
  <c r="CS107" i="3"/>
  <c r="CR107" i="3"/>
  <c r="CU101" i="3"/>
  <c r="CT101" i="3"/>
  <c r="CS101" i="3"/>
  <c r="CR101" i="3"/>
  <c r="CU97" i="3"/>
  <c r="CT97" i="3"/>
  <c r="CS97" i="3"/>
  <c r="CR97" i="3"/>
  <c r="CU96" i="3"/>
  <c r="CT96" i="3"/>
  <c r="CS96" i="3"/>
  <c r="CR96" i="3"/>
  <c r="CU95" i="3"/>
  <c r="CT95" i="3"/>
  <c r="CS95" i="3"/>
  <c r="CR95" i="3"/>
  <c r="CU94" i="3"/>
  <c r="CT94" i="3"/>
  <c r="CS94" i="3"/>
  <c r="CR94" i="3"/>
  <c r="CU93" i="3"/>
  <c r="CT93" i="3"/>
  <c r="CS93" i="3"/>
  <c r="CR93" i="3"/>
  <c r="CU89" i="3"/>
  <c r="CT89" i="3"/>
  <c r="CS89" i="3"/>
  <c r="CR89" i="3"/>
  <c r="CU88" i="3"/>
  <c r="CT88" i="3"/>
  <c r="CS88" i="3"/>
  <c r="CR88" i="3"/>
  <c r="CU87" i="3"/>
  <c r="CT87" i="3"/>
  <c r="CS87" i="3"/>
  <c r="CR87" i="3"/>
  <c r="CU86" i="3"/>
  <c r="CT86" i="3"/>
  <c r="CS86" i="3"/>
  <c r="CR86" i="3"/>
  <c r="CU83" i="3"/>
  <c r="CT83" i="3"/>
  <c r="CS83" i="3"/>
  <c r="CR83" i="3"/>
  <c r="CU79" i="3"/>
  <c r="CT79" i="3"/>
  <c r="CS79" i="3"/>
  <c r="CR79" i="3"/>
  <c r="CU76" i="3"/>
  <c r="CT76" i="3"/>
  <c r="CS76" i="3"/>
  <c r="CR76" i="3"/>
  <c r="CU75" i="3"/>
  <c r="CT75" i="3"/>
  <c r="CS75" i="3"/>
  <c r="CR75" i="3"/>
  <c r="CU74" i="3"/>
  <c r="CT74" i="3"/>
  <c r="CS74" i="3"/>
  <c r="CR74" i="3"/>
  <c r="CU73" i="3"/>
  <c r="CT73" i="3"/>
  <c r="CS73" i="3"/>
  <c r="CR73" i="3"/>
  <c r="CU72" i="3"/>
  <c r="CT72" i="3"/>
  <c r="CS72" i="3"/>
  <c r="CR72" i="3"/>
  <c r="CU71" i="3"/>
  <c r="CT71" i="3"/>
  <c r="CS71" i="3"/>
  <c r="CR71" i="3"/>
  <c r="CU70" i="3"/>
  <c r="CT70" i="3"/>
  <c r="CS70" i="3"/>
  <c r="CR70" i="3"/>
  <c r="CU69" i="3"/>
  <c r="CT69" i="3"/>
  <c r="CS69" i="3"/>
  <c r="CR69" i="3"/>
  <c r="CU68" i="3"/>
  <c r="CT68" i="3"/>
  <c r="CS68" i="3"/>
  <c r="CR68" i="3"/>
  <c r="CU67" i="3"/>
  <c r="CT67" i="3"/>
  <c r="CS67" i="3"/>
  <c r="CR67" i="3"/>
  <c r="CU66" i="3"/>
  <c r="CT66" i="3"/>
  <c r="CS66" i="3"/>
  <c r="CR66" i="3"/>
  <c r="CU59" i="3"/>
  <c r="CT59" i="3"/>
  <c r="CS59" i="3"/>
  <c r="CR59" i="3"/>
  <c r="CU55" i="3"/>
  <c r="CT55" i="3"/>
  <c r="CS55" i="3"/>
  <c r="CR55" i="3"/>
  <c r="CU52" i="3"/>
  <c r="CT52" i="3"/>
  <c r="CS52" i="3"/>
  <c r="CR52" i="3"/>
  <c r="CU49" i="3"/>
  <c r="CT49" i="3"/>
  <c r="CS49" i="3"/>
  <c r="CR49" i="3"/>
  <c r="CU48" i="3"/>
  <c r="CT48" i="3"/>
  <c r="CS48" i="3"/>
  <c r="CR48" i="3"/>
  <c r="CU47" i="3"/>
  <c r="CT47" i="3"/>
  <c r="CS47" i="3"/>
  <c r="CR47" i="3"/>
  <c r="CU46" i="3"/>
  <c r="CT46" i="3"/>
  <c r="CS46" i="3"/>
  <c r="CR46" i="3"/>
  <c r="CU45" i="3"/>
  <c r="CT45" i="3"/>
  <c r="CS45" i="3"/>
  <c r="CR45" i="3"/>
  <c r="CU41" i="3"/>
  <c r="CT41" i="3"/>
  <c r="CS41" i="3"/>
  <c r="CR41" i="3"/>
  <c r="CU40" i="3"/>
  <c r="CT40" i="3"/>
  <c r="CS40" i="3"/>
  <c r="CR40" i="3"/>
  <c r="CU28" i="3"/>
  <c r="CT28" i="3"/>
  <c r="CS28" i="3"/>
  <c r="CR28" i="3"/>
  <c r="CU24" i="3"/>
  <c r="CT24" i="3"/>
  <c r="CS24" i="3"/>
  <c r="CR24" i="3"/>
  <c r="CU21" i="3"/>
  <c r="CT21" i="3"/>
  <c r="CS21" i="3"/>
  <c r="CR21" i="3"/>
  <c r="CU17" i="3"/>
  <c r="CT17" i="3"/>
  <c r="CS17" i="3"/>
  <c r="CR17" i="3"/>
  <c r="CU14" i="3"/>
  <c r="CT14" i="3"/>
  <c r="CS14" i="3"/>
  <c r="CR14" i="3"/>
  <c r="CU13" i="3"/>
  <c r="CT13" i="3"/>
  <c r="CS13" i="3"/>
  <c r="CR13" i="3"/>
  <c r="CU12" i="3"/>
  <c r="CT12" i="3"/>
  <c r="CS12" i="3"/>
  <c r="CR12" i="3"/>
  <c r="CU11" i="3"/>
  <c r="CT11" i="3"/>
  <c r="CS11" i="3"/>
  <c r="CR11" i="3"/>
  <c r="CS175" i="3"/>
  <c r="CT175" i="3"/>
  <c r="CU175" i="3"/>
  <c r="CR175" i="3"/>
  <c r="CI167" i="3"/>
  <c r="CH167" i="3"/>
  <c r="CG167" i="3"/>
  <c r="CF167" i="3"/>
  <c r="CI166" i="3"/>
  <c r="CH166" i="3"/>
  <c r="CG166" i="3"/>
  <c r="CF166" i="3"/>
  <c r="CI165" i="3"/>
  <c r="CH165" i="3"/>
  <c r="CG165" i="3"/>
  <c r="CF165" i="3"/>
  <c r="CI164" i="3"/>
  <c r="CH164" i="3"/>
  <c r="CG164" i="3"/>
  <c r="CF164" i="3"/>
  <c r="CI163" i="3"/>
  <c r="CH163" i="3"/>
  <c r="CG163" i="3"/>
  <c r="CF163" i="3"/>
  <c r="CI159" i="3"/>
  <c r="CH159" i="3"/>
  <c r="CG159" i="3"/>
  <c r="CF159" i="3"/>
  <c r="CI156" i="3"/>
  <c r="CH156" i="3"/>
  <c r="CG156" i="3"/>
  <c r="CF156" i="3"/>
  <c r="CI155" i="3"/>
  <c r="CH155" i="3"/>
  <c r="CG155" i="3"/>
  <c r="CF155" i="3"/>
  <c r="CI154" i="3"/>
  <c r="CH154" i="3"/>
  <c r="CG154" i="3"/>
  <c r="CF154" i="3"/>
  <c r="CI147" i="3"/>
  <c r="CH147" i="3"/>
  <c r="CG147" i="3"/>
  <c r="CF147" i="3"/>
  <c r="CI146" i="3"/>
  <c r="CH146" i="3"/>
  <c r="CG146" i="3"/>
  <c r="CF146" i="3"/>
  <c r="CI143" i="3"/>
  <c r="CH143" i="3"/>
  <c r="CG143" i="3"/>
  <c r="CF143" i="3"/>
  <c r="CI140" i="3"/>
  <c r="CH140" i="3"/>
  <c r="CG140" i="3"/>
  <c r="CF140" i="3"/>
  <c r="CI139" i="3"/>
  <c r="CH139" i="3"/>
  <c r="CG139" i="3"/>
  <c r="CF139" i="3"/>
  <c r="CI138" i="3"/>
  <c r="CH138" i="3"/>
  <c r="CG138" i="3"/>
  <c r="CF138" i="3"/>
  <c r="CI137" i="3"/>
  <c r="CH137" i="3"/>
  <c r="CG137" i="3"/>
  <c r="CF137" i="3"/>
  <c r="CI136" i="3"/>
  <c r="CH136" i="3"/>
  <c r="CG136" i="3"/>
  <c r="CF136" i="3"/>
  <c r="CI135" i="3"/>
  <c r="CH135" i="3"/>
  <c r="CG135" i="3"/>
  <c r="CF135" i="3"/>
  <c r="CI134" i="3"/>
  <c r="CH134" i="3"/>
  <c r="CG134" i="3"/>
  <c r="CF134" i="3"/>
  <c r="CI130" i="3"/>
  <c r="CH130" i="3"/>
  <c r="CG130" i="3"/>
  <c r="CF130" i="3"/>
  <c r="CI127" i="3"/>
  <c r="CH127" i="3"/>
  <c r="CG127" i="3"/>
  <c r="CF127" i="3"/>
  <c r="CI123" i="3"/>
  <c r="CH123" i="3"/>
  <c r="CG123" i="3"/>
  <c r="CF123" i="3"/>
  <c r="CI117" i="3"/>
  <c r="CH117" i="3"/>
  <c r="CG117" i="3"/>
  <c r="CF117" i="3"/>
  <c r="CI114" i="3"/>
  <c r="CH114" i="3"/>
  <c r="CG114" i="3"/>
  <c r="CF114" i="3"/>
  <c r="CI111" i="3"/>
  <c r="CH111" i="3"/>
  <c r="CG111" i="3"/>
  <c r="CF111" i="3"/>
  <c r="CI107" i="3"/>
  <c r="CH107" i="3"/>
  <c r="CG107" i="3"/>
  <c r="CF107" i="3"/>
  <c r="CI101" i="3"/>
  <c r="CH101" i="3"/>
  <c r="CG101" i="3"/>
  <c r="CF101" i="3"/>
  <c r="CI97" i="3"/>
  <c r="CH97" i="3"/>
  <c r="CG97" i="3"/>
  <c r="CF97" i="3"/>
  <c r="CI96" i="3"/>
  <c r="CH96" i="3"/>
  <c r="CG96" i="3"/>
  <c r="CF96" i="3"/>
  <c r="CI95" i="3"/>
  <c r="CH95" i="3"/>
  <c r="CG95" i="3"/>
  <c r="CF95" i="3"/>
  <c r="CI94" i="3"/>
  <c r="CH94" i="3"/>
  <c r="CG94" i="3"/>
  <c r="CF94" i="3"/>
  <c r="CI93" i="3"/>
  <c r="CH93" i="3"/>
  <c r="CG93" i="3"/>
  <c r="CF93" i="3"/>
  <c r="CI89" i="3"/>
  <c r="CH89" i="3"/>
  <c r="CG89" i="3"/>
  <c r="CF89" i="3"/>
  <c r="CI88" i="3"/>
  <c r="CH88" i="3"/>
  <c r="CG88" i="3"/>
  <c r="CF88" i="3"/>
  <c r="CI87" i="3"/>
  <c r="CH87" i="3"/>
  <c r="CG87" i="3"/>
  <c r="CF87" i="3"/>
  <c r="CI86" i="3"/>
  <c r="CH86" i="3"/>
  <c r="CG86" i="3"/>
  <c r="CF86" i="3"/>
  <c r="CI83" i="3"/>
  <c r="CH83" i="3"/>
  <c r="CG83" i="3"/>
  <c r="CF83" i="3"/>
  <c r="CI79" i="3"/>
  <c r="CH79" i="3"/>
  <c r="CG79" i="3"/>
  <c r="CF79" i="3"/>
  <c r="CI76" i="3"/>
  <c r="CH76" i="3"/>
  <c r="CG76" i="3"/>
  <c r="CF76" i="3"/>
  <c r="CI75" i="3"/>
  <c r="CH75" i="3"/>
  <c r="CG75" i="3"/>
  <c r="CF75" i="3"/>
  <c r="CI74" i="3"/>
  <c r="CH74" i="3"/>
  <c r="CG74" i="3"/>
  <c r="CF74" i="3"/>
  <c r="CI73" i="3"/>
  <c r="CH73" i="3"/>
  <c r="CG73" i="3"/>
  <c r="CF73" i="3"/>
  <c r="CI72" i="3"/>
  <c r="CH72" i="3"/>
  <c r="CG72" i="3"/>
  <c r="CF72" i="3"/>
  <c r="CI71" i="3"/>
  <c r="CH71" i="3"/>
  <c r="CG71" i="3"/>
  <c r="CF71" i="3"/>
  <c r="CI70" i="3"/>
  <c r="CH70" i="3"/>
  <c r="CG70" i="3"/>
  <c r="CF70" i="3"/>
  <c r="CI69" i="3"/>
  <c r="CH69" i="3"/>
  <c r="CG69" i="3"/>
  <c r="CF69" i="3"/>
  <c r="CI68" i="3"/>
  <c r="CH68" i="3"/>
  <c r="CG68" i="3"/>
  <c r="CF68" i="3"/>
  <c r="CI67" i="3"/>
  <c r="CH67" i="3"/>
  <c r="CG67" i="3"/>
  <c r="CF67" i="3"/>
  <c r="CI66" i="3"/>
  <c r="CH66" i="3"/>
  <c r="CG66" i="3"/>
  <c r="CF66" i="3"/>
  <c r="CI59" i="3"/>
  <c r="CH59" i="3"/>
  <c r="CG59" i="3"/>
  <c r="CF59" i="3"/>
  <c r="CI55" i="3"/>
  <c r="CH55" i="3"/>
  <c r="CG55" i="3"/>
  <c r="CF55" i="3"/>
  <c r="CI52" i="3"/>
  <c r="CH52" i="3"/>
  <c r="CG52" i="3"/>
  <c r="CF52" i="3"/>
  <c r="CI49" i="3"/>
  <c r="CH49" i="3"/>
  <c r="CG49" i="3"/>
  <c r="CF49" i="3"/>
  <c r="CI48" i="3"/>
  <c r="CH48" i="3"/>
  <c r="CG48" i="3"/>
  <c r="CF48" i="3"/>
  <c r="CI47" i="3"/>
  <c r="CH47" i="3"/>
  <c r="CG47" i="3"/>
  <c r="CF47" i="3"/>
  <c r="CI46" i="3"/>
  <c r="CH46" i="3"/>
  <c r="CG46" i="3"/>
  <c r="CF46" i="3"/>
  <c r="CI45" i="3"/>
  <c r="CH45" i="3"/>
  <c r="CG45" i="3"/>
  <c r="CF45" i="3"/>
  <c r="CI41" i="3"/>
  <c r="CH41" i="3"/>
  <c r="CG41" i="3"/>
  <c r="CF41" i="3"/>
  <c r="CI40" i="3"/>
  <c r="CH40" i="3"/>
  <c r="CG40" i="3"/>
  <c r="CF40" i="3"/>
  <c r="CI28" i="3"/>
  <c r="CH28" i="3"/>
  <c r="CG28" i="3"/>
  <c r="CF28" i="3"/>
  <c r="CI24" i="3"/>
  <c r="CH24" i="3"/>
  <c r="CG24" i="3"/>
  <c r="CF24" i="3"/>
  <c r="CI21" i="3"/>
  <c r="CH21" i="3"/>
  <c r="CG21" i="3"/>
  <c r="CF21" i="3"/>
  <c r="CI17" i="3"/>
  <c r="CH17" i="3"/>
  <c r="CG17" i="3"/>
  <c r="CF17" i="3"/>
  <c r="CI14" i="3"/>
  <c r="CH14" i="3"/>
  <c r="CG14" i="3"/>
  <c r="CF14" i="3"/>
  <c r="CI13" i="3"/>
  <c r="CH13" i="3"/>
  <c r="CG13" i="3"/>
  <c r="CF13" i="3"/>
  <c r="CI12" i="3"/>
  <c r="CH12" i="3"/>
  <c r="CG12" i="3"/>
  <c r="CF12" i="3"/>
  <c r="CI11" i="3"/>
  <c r="CH11" i="3"/>
  <c r="CG11" i="3"/>
  <c r="CF11" i="3"/>
  <c r="CG175" i="3"/>
  <c r="CH175" i="3"/>
  <c r="CI175" i="3"/>
  <c r="CF175" i="3"/>
  <c r="BW167" i="3"/>
  <c r="BV167" i="3"/>
  <c r="BU167" i="3"/>
  <c r="BT167" i="3"/>
  <c r="BW166" i="3"/>
  <c r="BV166" i="3"/>
  <c r="BU166" i="3"/>
  <c r="BT166" i="3"/>
  <c r="BW165" i="3"/>
  <c r="BV165" i="3"/>
  <c r="BU165" i="3"/>
  <c r="BT165" i="3"/>
  <c r="BW164" i="3"/>
  <c r="BV164" i="3"/>
  <c r="BU164" i="3"/>
  <c r="BT164" i="3"/>
  <c r="BW163" i="3"/>
  <c r="BV163" i="3"/>
  <c r="BU163" i="3"/>
  <c r="BT163" i="3"/>
  <c r="BW159" i="3"/>
  <c r="BV159" i="3"/>
  <c r="BU159" i="3"/>
  <c r="BT159" i="3"/>
  <c r="BW156" i="3"/>
  <c r="BV156" i="3"/>
  <c r="BU156" i="3"/>
  <c r="BT156" i="3"/>
  <c r="BW155" i="3"/>
  <c r="BV155" i="3"/>
  <c r="BU155" i="3"/>
  <c r="BT155" i="3"/>
  <c r="BW154" i="3"/>
  <c r="BV154" i="3"/>
  <c r="BU154" i="3"/>
  <c r="BT154" i="3"/>
  <c r="BW147" i="3"/>
  <c r="BV147" i="3"/>
  <c r="BU147" i="3"/>
  <c r="BT147" i="3"/>
  <c r="BW146" i="3"/>
  <c r="BV146" i="3"/>
  <c r="BU146" i="3"/>
  <c r="BT146" i="3"/>
  <c r="BW143" i="3"/>
  <c r="BV143" i="3"/>
  <c r="BU143" i="3"/>
  <c r="BT143" i="3"/>
  <c r="BW140" i="3"/>
  <c r="BV140" i="3"/>
  <c r="BU140" i="3"/>
  <c r="BT140" i="3"/>
  <c r="BW139" i="3"/>
  <c r="BV139" i="3"/>
  <c r="BU139" i="3"/>
  <c r="BT139" i="3"/>
  <c r="BW138" i="3"/>
  <c r="BV138" i="3"/>
  <c r="BU138" i="3"/>
  <c r="BT138" i="3"/>
  <c r="BW137" i="3"/>
  <c r="BV137" i="3"/>
  <c r="BU137" i="3"/>
  <c r="BT137" i="3"/>
  <c r="BW136" i="3"/>
  <c r="BV136" i="3"/>
  <c r="BU136" i="3"/>
  <c r="BT136" i="3"/>
  <c r="BW135" i="3"/>
  <c r="BV135" i="3"/>
  <c r="BU135" i="3"/>
  <c r="BT135" i="3"/>
  <c r="BW134" i="3"/>
  <c r="BV134" i="3"/>
  <c r="BU134" i="3"/>
  <c r="BT134" i="3"/>
  <c r="BW130" i="3"/>
  <c r="BV130" i="3"/>
  <c r="BU130" i="3"/>
  <c r="BT130" i="3"/>
  <c r="BW127" i="3"/>
  <c r="BV127" i="3"/>
  <c r="BU127" i="3"/>
  <c r="BT127" i="3"/>
  <c r="BW123" i="3"/>
  <c r="BV123" i="3"/>
  <c r="BU123" i="3"/>
  <c r="BT123" i="3"/>
  <c r="BW117" i="3"/>
  <c r="BV117" i="3"/>
  <c r="BU117" i="3"/>
  <c r="BT117" i="3"/>
  <c r="BW114" i="3"/>
  <c r="BV114" i="3"/>
  <c r="BU114" i="3"/>
  <c r="BT114" i="3"/>
  <c r="BW111" i="3"/>
  <c r="BV111" i="3"/>
  <c r="BU111" i="3"/>
  <c r="BT111" i="3"/>
  <c r="BW107" i="3"/>
  <c r="BV107" i="3"/>
  <c r="BU107" i="3"/>
  <c r="BT107" i="3"/>
  <c r="BW101" i="3"/>
  <c r="BV101" i="3"/>
  <c r="BU101" i="3"/>
  <c r="BT101" i="3"/>
  <c r="BW97" i="3"/>
  <c r="BV97" i="3"/>
  <c r="BU97" i="3"/>
  <c r="BT97" i="3"/>
  <c r="BW96" i="3"/>
  <c r="BV96" i="3"/>
  <c r="BU96" i="3"/>
  <c r="BT96" i="3"/>
  <c r="BW95" i="3"/>
  <c r="BV95" i="3"/>
  <c r="BU95" i="3"/>
  <c r="BT95" i="3"/>
  <c r="BW94" i="3"/>
  <c r="BV94" i="3"/>
  <c r="BU94" i="3"/>
  <c r="BT94" i="3"/>
  <c r="BW93" i="3"/>
  <c r="BV93" i="3"/>
  <c r="BU93" i="3"/>
  <c r="BT93" i="3"/>
  <c r="BW89" i="3"/>
  <c r="BV89" i="3"/>
  <c r="BU89" i="3"/>
  <c r="BT89" i="3"/>
  <c r="BW88" i="3"/>
  <c r="BV88" i="3"/>
  <c r="BU88" i="3"/>
  <c r="BT88" i="3"/>
  <c r="BW87" i="3"/>
  <c r="BV87" i="3"/>
  <c r="BU87" i="3"/>
  <c r="BT87" i="3"/>
  <c r="BW86" i="3"/>
  <c r="BV86" i="3"/>
  <c r="BU86" i="3"/>
  <c r="BT86" i="3"/>
  <c r="BW83" i="3"/>
  <c r="BV83" i="3"/>
  <c r="BU83" i="3"/>
  <c r="BT83" i="3"/>
  <c r="BW79" i="3"/>
  <c r="BV79" i="3"/>
  <c r="BU79" i="3"/>
  <c r="BT79" i="3"/>
  <c r="BW76" i="3"/>
  <c r="BV76" i="3"/>
  <c r="BU76" i="3"/>
  <c r="BT76" i="3"/>
  <c r="BW75" i="3"/>
  <c r="BV75" i="3"/>
  <c r="BU75" i="3"/>
  <c r="BT75" i="3"/>
  <c r="BW74" i="3"/>
  <c r="BV74" i="3"/>
  <c r="BU74" i="3"/>
  <c r="BT74" i="3"/>
  <c r="BW73" i="3"/>
  <c r="BV73" i="3"/>
  <c r="BU73" i="3"/>
  <c r="BT73" i="3"/>
  <c r="BW72" i="3"/>
  <c r="BV72" i="3"/>
  <c r="BU72" i="3"/>
  <c r="BT72" i="3"/>
  <c r="BW71" i="3"/>
  <c r="BV71" i="3"/>
  <c r="BU71" i="3"/>
  <c r="BT71" i="3"/>
  <c r="BW70" i="3"/>
  <c r="BV70" i="3"/>
  <c r="BU70" i="3"/>
  <c r="BT70" i="3"/>
  <c r="BW69" i="3"/>
  <c r="BV69" i="3"/>
  <c r="BU69" i="3"/>
  <c r="BT69" i="3"/>
  <c r="BW68" i="3"/>
  <c r="BV68" i="3"/>
  <c r="BU68" i="3"/>
  <c r="BT68" i="3"/>
  <c r="BW67" i="3"/>
  <c r="BV67" i="3"/>
  <c r="BU67" i="3"/>
  <c r="BT67" i="3"/>
  <c r="BW66" i="3"/>
  <c r="BV66" i="3"/>
  <c r="BU66" i="3"/>
  <c r="BT66" i="3"/>
  <c r="BW59" i="3"/>
  <c r="BV59" i="3"/>
  <c r="BU59" i="3"/>
  <c r="BT59" i="3"/>
  <c r="BW55" i="3"/>
  <c r="BV55" i="3"/>
  <c r="BU55" i="3"/>
  <c r="BT55" i="3"/>
  <c r="BW52" i="3"/>
  <c r="BV52" i="3"/>
  <c r="BU52" i="3"/>
  <c r="BT52" i="3"/>
  <c r="BW49" i="3"/>
  <c r="BV49" i="3"/>
  <c r="BU49" i="3"/>
  <c r="BT49" i="3"/>
  <c r="BW48" i="3"/>
  <c r="BV48" i="3"/>
  <c r="BU48" i="3"/>
  <c r="BT48" i="3"/>
  <c r="BW47" i="3"/>
  <c r="BV47" i="3"/>
  <c r="BU47" i="3"/>
  <c r="BT47" i="3"/>
  <c r="BW46" i="3"/>
  <c r="BV46" i="3"/>
  <c r="BU46" i="3"/>
  <c r="BT46" i="3"/>
  <c r="BW45" i="3"/>
  <c r="BV45" i="3"/>
  <c r="BU45" i="3"/>
  <c r="BT45" i="3"/>
  <c r="BW41" i="3"/>
  <c r="BV41" i="3"/>
  <c r="BU41" i="3"/>
  <c r="BT41" i="3"/>
  <c r="BW40" i="3"/>
  <c r="BV40" i="3"/>
  <c r="BU40" i="3"/>
  <c r="BT40" i="3"/>
  <c r="BW28" i="3"/>
  <c r="BV28" i="3"/>
  <c r="BU28" i="3"/>
  <c r="BT28" i="3"/>
  <c r="BW24" i="3"/>
  <c r="BV24" i="3"/>
  <c r="BU24" i="3"/>
  <c r="BT24" i="3"/>
  <c r="BW21" i="3"/>
  <c r="BV21" i="3"/>
  <c r="BU21" i="3"/>
  <c r="BT21" i="3"/>
  <c r="BW17" i="3"/>
  <c r="BV17" i="3"/>
  <c r="BU17" i="3"/>
  <c r="BT17" i="3"/>
  <c r="BW14" i="3"/>
  <c r="BV14" i="3"/>
  <c r="BU14" i="3"/>
  <c r="BT14" i="3"/>
  <c r="BW13" i="3"/>
  <c r="BV13" i="3"/>
  <c r="BU13" i="3"/>
  <c r="BT13" i="3"/>
  <c r="BW12" i="3"/>
  <c r="BV12" i="3"/>
  <c r="BU12" i="3"/>
  <c r="BT12" i="3"/>
  <c r="BW11" i="3"/>
  <c r="BV11" i="3"/>
  <c r="BU11" i="3"/>
  <c r="BT11" i="3"/>
  <c r="BU175" i="3"/>
  <c r="BV175" i="3"/>
  <c r="BW175" i="3"/>
  <c r="BT175" i="3"/>
  <c r="BI175" i="3"/>
  <c r="BJ175" i="3"/>
  <c r="BK175" i="3"/>
  <c r="BH175" i="3"/>
  <c r="BK167" i="3"/>
  <c r="BJ167" i="3"/>
  <c r="BI167" i="3"/>
  <c r="BH167" i="3"/>
  <c r="BK166" i="3"/>
  <c r="BJ166" i="3"/>
  <c r="BI166" i="3"/>
  <c r="BH166" i="3"/>
  <c r="BK165" i="3"/>
  <c r="BJ165" i="3"/>
  <c r="BI165" i="3"/>
  <c r="BH165" i="3"/>
  <c r="BK164" i="3"/>
  <c r="BJ164" i="3"/>
  <c r="BI164" i="3"/>
  <c r="BH164" i="3"/>
  <c r="BK163" i="3"/>
  <c r="BJ163" i="3"/>
  <c r="BI163" i="3"/>
  <c r="BH163" i="3"/>
  <c r="BK159" i="3"/>
  <c r="BJ159" i="3"/>
  <c r="BI159" i="3"/>
  <c r="BH159" i="3"/>
  <c r="BK156" i="3"/>
  <c r="BJ156" i="3"/>
  <c r="BI156" i="3"/>
  <c r="BH156" i="3"/>
  <c r="BK155" i="3"/>
  <c r="BJ155" i="3"/>
  <c r="BI155" i="3"/>
  <c r="BH155" i="3"/>
  <c r="BK154" i="3"/>
  <c r="BJ154" i="3"/>
  <c r="BI154" i="3"/>
  <c r="BH154" i="3"/>
  <c r="BK147" i="3"/>
  <c r="BJ147" i="3"/>
  <c r="BI147" i="3"/>
  <c r="BH147" i="3"/>
  <c r="BK146" i="3"/>
  <c r="BJ146" i="3"/>
  <c r="BI146" i="3"/>
  <c r="BH146" i="3"/>
  <c r="BK143" i="3"/>
  <c r="BJ143" i="3"/>
  <c r="BI143" i="3"/>
  <c r="BH143" i="3"/>
  <c r="BK140" i="3"/>
  <c r="BJ140" i="3"/>
  <c r="BI140" i="3"/>
  <c r="BH140" i="3"/>
  <c r="BK139" i="3"/>
  <c r="BJ139" i="3"/>
  <c r="BI139" i="3"/>
  <c r="BH139" i="3"/>
  <c r="BK138" i="3"/>
  <c r="BJ138" i="3"/>
  <c r="BI138" i="3"/>
  <c r="BH138" i="3"/>
  <c r="BK137" i="3"/>
  <c r="BJ137" i="3"/>
  <c r="BI137" i="3"/>
  <c r="BH137" i="3"/>
  <c r="BK136" i="3"/>
  <c r="BJ136" i="3"/>
  <c r="BI136" i="3"/>
  <c r="BH136" i="3"/>
  <c r="BK135" i="3"/>
  <c r="BJ135" i="3"/>
  <c r="BI135" i="3"/>
  <c r="BH135" i="3"/>
  <c r="BK134" i="3"/>
  <c r="BJ134" i="3"/>
  <c r="BI134" i="3"/>
  <c r="BH134" i="3"/>
  <c r="BK130" i="3"/>
  <c r="BJ130" i="3"/>
  <c r="BI130" i="3"/>
  <c r="BH130" i="3"/>
  <c r="BK127" i="3"/>
  <c r="BJ127" i="3"/>
  <c r="BI127" i="3"/>
  <c r="BH127" i="3"/>
  <c r="BK123" i="3"/>
  <c r="BJ123" i="3"/>
  <c r="BI123" i="3"/>
  <c r="BH123" i="3"/>
  <c r="BK117" i="3"/>
  <c r="BJ117" i="3"/>
  <c r="BI117" i="3"/>
  <c r="BH117" i="3"/>
  <c r="BK114" i="3"/>
  <c r="BJ114" i="3"/>
  <c r="BI114" i="3"/>
  <c r="BH114" i="3"/>
  <c r="BK111" i="3"/>
  <c r="BJ111" i="3"/>
  <c r="BI111" i="3"/>
  <c r="BH111" i="3"/>
  <c r="BK107" i="3"/>
  <c r="BJ107" i="3"/>
  <c r="BI107" i="3"/>
  <c r="BH107" i="3"/>
  <c r="BK101" i="3"/>
  <c r="BJ101" i="3"/>
  <c r="BI101" i="3"/>
  <c r="BH101" i="3"/>
  <c r="BK97" i="3"/>
  <c r="BJ97" i="3"/>
  <c r="BI97" i="3"/>
  <c r="BH97" i="3"/>
  <c r="BK96" i="3"/>
  <c r="BJ96" i="3"/>
  <c r="BI96" i="3"/>
  <c r="BH96" i="3"/>
  <c r="BK95" i="3"/>
  <c r="BJ95" i="3"/>
  <c r="BI95" i="3"/>
  <c r="BH95" i="3"/>
  <c r="BK94" i="3"/>
  <c r="BJ94" i="3"/>
  <c r="BI94" i="3"/>
  <c r="BH94" i="3"/>
  <c r="BK93" i="3"/>
  <c r="BJ93" i="3"/>
  <c r="BI93" i="3"/>
  <c r="BH93" i="3"/>
  <c r="BK89" i="3"/>
  <c r="BJ89" i="3"/>
  <c r="BI89" i="3"/>
  <c r="BH89" i="3"/>
  <c r="BK88" i="3"/>
  <c r="BJ88" i="3"/>
  <c r="BI88" i="3"/>
  <c r="BH88" i="3"/>
  <c r="BK87" i="3"/>
  <c r="BJ87" i="3"/>
  <c r="BI87" i="3"/>
  <c r="BH87" i="3"/>
  <c r="BK86" i="3"/>
  <c r="BJ86" i="3"/>
  <c r="BI86" i="3"/>
  <c r="BH86" i="3"/>
  <c r="BK83" i="3"/>
  <c r="BJ83" i="3"/>
  <c r="BI83" i="3"/>
  <c r="BH83" i="3"/>
  <c r="BK79" i="3"/>
  <c r="BJ79" i="3"/>
  <c r="BI79" i="3"/>
  <c r="BH79" i="3"/>
  <c r="BK76" i="3"/>
  <c r="BJ76" i="3"/>
  <c r="BI76" i="3"/>
  <c r="BH76" i="3"/>
  <c r="BK75" i="3"/>
  <c r="BJ75" i="3"/>
  <c r="BI75" i="3"/>
  <c r="BH75" i="3"/>
  <c r="BK74" i="3"/>
  <c r="BJ74" i="3"/>
  <c r="BI74" i="3"/>
  <c r="BH74" i="3"/>
  <c r="BK73" i="3"/>
  <c r="BJ73" i="3"/>
  <c r="BI73" i="3"/>
  <c r="BH73" i="3"/>
  <c r="BK72" i="3"/>
  <c r="BJ72" i="3"/>
  <c r="BI72" i="3"/>
  <c r="BH72" i="3"/>
  <c r="BK71" i="3"/>
  <c r="BJ71" i="3"/>
  <c r="BI71" i="3"/>
  <c r="BH71" i="3"/>
  <c r="BK70" i="3"/>
  <c r="BJ70" i="3"/>
  <c r="BI70" i="3"/>
  <c r="BH70" i="3"/>
  <c r="BK69" i="3"/>
  <c r="BJ69" i="3"/>
  <c r="BI69" i="3"/>
  <c r="BH69" i="3"/>
  <c r="BK68" i="3"/>
  <c r="BJ68" i="3"/>
  <c r="BI68" i="3"/>
  <c r="BH68" i="3"/>
  <c r="BK67" i="3"/>
  <c r="BJ67" i="3"/>
  <c r="BI67" i="3"/>
  <c r="BH67" i="3"/>
  <c r="BK66" i="3"/>
  <c r="BJ66" i="3"/>
  <c r="BI66" i="3"/>
  <c r="BH66" i="3"/>
  <c r="BK59" i="3"/>
  <c r="BJ59" i="3"/>
  <c r="BI59" i="3"/>
  <c r="BH59" i="3"/>
  <c r="BK55" i="3"/>
  <c r="BJ55" i="3"/>
  <c r="BI55" i="3"/>
  <c r="BH55" i="3"/>
  <c r="BK52" i="3"/>
  <c r="BJ52" i="3"/>
  <c r="BI52" i="3"/>
  <c r="BH52" i="3"/>
  <c r="BK49" i="3"/>
  <c r="BJ49" i="3"/>
  <c r="BI49" i="3"/>
  <c r="BH49" i="3"/>
  <c r="BK48" i="3"/>
  <c r="BJ48" i="3"/>
  <c r="BI48" i="3"/>
  <c r="BH48" i="3"/>
  <c r="BK47" i="3"/>
  <c r="BJ47" i="3"/>
  <c r="BI47" i="3"/>
  <c r="BH47" i="3"/>
  <c r="BK46" i="3"/>
  <c r="BJ46" i="3"/>
  <c r="BI46" i="3"/>
  <c r="BH46" i="3"/>
  <c r="BK45" i="3"/>
  <c r="BJ45" i="3"/>
  <c r="BI45" i="3"/>
  <c r="BH45" i="3"/>
  <c r="BK41" i="3"/>
  <c r="BJ41" i="3"/>
  <c r="BI41" i="3"/>
  <c r="BH41" i="3"/>
  <c r="BK40" i="3"/>
  <c r="BJ40" i="3"/>
  <c r="BI40" i="3"/>
  <c r="BH40" i="3"/>
  <c r="BK28" i="3"/>
  <c r="BJ28" i="3"/>
  <c r="BI28" i="3"/>
  <c r="BH28" i="3"/>
  <c r="BK24" i="3"/>
  <c r="BJ24" i="3"/>
  <c r="BI24" i="3"/>
  <c r="BH24" i="3"/>
  <c r="BK21" i="3"/>
  <c r="BJ21" i="3"/>
  <c r="BI21" i="3"/>
  <c r="BH21" i="3"/>
  <c r="BK17" i="3"/>
  <c r="BJ17" i="3"/>
  <c r="BI17" i="3"/>
  <c r="BH17" i="3"/>
  <c r="BK14" i="3"/>
  <c r="BJ14" i="3"/>
  <c r="BI14" i="3"/>
  <c r="BH14" i="3"/>
  <c r="BK13" i="3"/>
  <c r="BJ13" i="3"/>
  <c r="BI13" i="3"/>
  <c r="BH13" i="3"/>
  <c r="BK12" i="3"/>
  <c r="BJ12" i="3"/>
  <c r="BI12" i="3"/>
  <c r="BH12" i="3"/>
  <c r="BK11" i="3"/>
  <c r="BJ11" i="3"/>
  <c r="BI11" i="3"/>
  <c r="BH11" i="3"/>
  <c r="AW175" i="3"/>
  <c r="AV175" i="3"/>
  <c r="AW167" i="3"/>
  <c r="BA167" i="3" s="1"/>
  <c r="AV167" i="3"/>
  <c r="AZ167" i="3" s="1"/>
  <c r="AW166" i="3"/>
  <c r="BA166" i="3" s="1"/>
  <c r="AV166" i="3"/>
  <c r="AZ166" i="3" s="1"/>
  <c r="AW165" i="3"/>
  <c r="BA165" i="3" s="1"/>
  <c r="AV165" i="3"/>
  <c r="AZ165" i="3" s="1"/>
  <c r="AW164" i="3"/>
  <c r="BA164" i="3" s="1"/>
  <c r="AV164" i="3"/>
  <c r="AZ164" i="3" s="1"/>
  <c r="AW163" i="3"/>
  <c r="BA163" i="3" s="1"/>
  <c r="AV163" i="3"/>
  <c r="AZ163" i="3" s="1"/>
  <c r="BA160" i="3"/>
  <c r="AZ160" i="3"/>
  <c r="AW159" i="3"/>
  <c r="BA159" i="3" s="1"/>
  <c r="AV159" i="3"/>
  <c r="AZ159" i="3" s="1"/>
  <c r="BA157" i="3"/>
  <c r="AZ157" i="3"/>
  <c r="AW156" i="3"/>
  <c r="BA156" i="3" s="1"/>
  <c r="AV156" i="3"/>
  <c r="AZ156" i="3" s="1"/>
  <c r="AW155" i="3"/>
  <c r="BA155" i="3" s="1"/>
  <c r="AV155" i="3"/>
  <c r="AZ155" i="3" s="1"/>
  <c r="AW154" i="3"/>
  <c r="BA154" i="3" s="1"/>
  <c r="AV154" i="3"/>
  <c r="AZ154" i="3" s="1"/>
  <c r="BA151" i="3"/>
  <c r="AZ151" i="3"/>
  <c r="BA150" i="3"/>
  <c r="AZ150" i="3"/>
  <c r="BA148" i="3"/>
  <c r="AZ148" i="3"/>
  <c r="AW147" i="3"/>
  <c r="BA147" i="3" s="1"/>
  <c r="AV147" i="3"/>
  <c r="AZ147" i="3" s="1"/>
  <c r="AW146" i="3"/>
  <c r="BA146" i="3" s="1"/>
  <c r="AV146" i="3"/>
  <c r="AZ146" i="3" s="1"/>
  <c r="BA144" i="3"/>
  <c r="AZ144" i="3"/>
  <c r="AW143" i="3"/>
  <c r="BA143" i="3" s="1"/>
  <c r="AV143" i="3"/>
  <c r="AZ143" i="3" s="1"/>
  <c r="BA141" i="3"/>
  <c r="AZ141" i="3"/>
  <c r="AW140" i="3"/>
  <c r="BA140" i="3" s="1"/>
  <c r="AV140" i="3"/>
  <c r="AZ140" i="3" s="1"/>
  <c r="AW139" i="3"/>
  <c r="BA139" i="3" s="1"/>
  <c r="AV139" i="3"/>
  <c r="AZ139" i="3" s="1"/>
  <c r="AW138" i="3"/>
  <c r="BA138" i="3" s="1"/>
  <c r="AV138" i="3"/>
  <c r="AZ138" i="3" s="1"/>
  <c r="AW137" i="3"/>
  <c r="BA137" i="3" s="1"/>
  <c r="AV137" i="3"/>
  <c r="AZ137" i="3" s="1"/>
  <c r="AW136" i="3"/>
  <c r="BA136" i="3" s="1"/>
  <c r="AV136" i="3"/>
  <c r="AZ136" i="3" s="1"/>
  <c r="AW135" i="3"/>
  <c r="BA135" i="3" s="1"/>
  <c r="AV135" i="3"/>
  <c r="AZ135" i="3" s="1"/>
  <c r="AW134" i="3"/>
  <c r="BA134" i="3" s="1"/>
  <c r="AV134" i="3"/>
  <c r="AZ134" i="3" s="1"/>
  <c r="BA131" i="3"/>
  <c r="AZ131" i="3"/>
  <c r="AW130" i="3"/>
  <c r="BA130" i="3" s="1"/>
  <c r="AV130" i="3"/>
  <c r="AZ130" i="3" s="1"/>
  <c r="BA128" i="3"/>
  <c r="AZ128" i="3"/>
  <c r="AW127" i="3"/>
  <c r="BA127" i="3" s="1"/>
  <c r="AV127" i="3"/>
  <c r="AZ127" i="3" s="1"/>
  <c r="BA124" i="3"/>
  <c r="AZ124" i="3"/>
  <c r="AW123" i="3"/>
  <c r="BA123" i="3" s="1"/>
  <c r="AV123" i="3"/>
  <c r="AZ123" i="3" s="1"/>
  <c r="BA121" i="3"/>
  <c r="AZ121" i="3"/>
  <c r="BA120" i="3"/>
  <c r="AZ120" i="3"/>
  <c r="BA118" i="3"/>
  <c r="AZ118" i="3"/>
  <c r="AW117" i="3"/>
  <c r="BA117" i="3" s="1"/>
  <c r="AV117" i="3"/>
  <c r="AZ117" i="3" s="1"/>
  <c r="BA115" i="3"/>
  <c r="AZ115" i="3"/>
  <c r="AW114" i="3"/>
  <c r="BA114" i="3" s="1"/>
  <c r="AV114" i="3"/>
  <c r="AZ114" i="3" s="1"/>
  <c r="BA112" i="3"/>
  <c r="AZ112" i="3"/>
  <c r="AW111" i="3"/>
  <c r="BA111" i="3" s="1"/>
  <c r="AV111" i="3"/>
  <c r="AZ111" i="3" s="1"/>
  <c r="BA108" i="3"/>
  <c r="AZ108" i="3"/>
  <c r="AW107" i="3"/>
  <c r="BA107" i="3" s="1"/>
  <c r="AV107" i="3"/>
  <c r="AZ107" i="3" s="1"/>
  <c r="BA105" i="3"/>
  <c r="AZ105" i="3"/>
  <c r="BA104" i="3"/>
  <c r="AZ104" i="3"/>
  <c r="BA102" i="3"/>
  <c r="AZ102" i="3"/>
  <c r="AW101" i="3"/>
  <c r="BA101" i="3" s="1"/>
  <c r="AV101" i="3"/>
  <c r="AZ101" i="3" s="1"/>
  <c r="BA98" i="3"/>
  <c r="AZ98" i="3"/>
  <c r="AW97" i="3"/>
  <c r="BA97" i="3" s="1"/>
  <c r="AV97" i="3"/>
  <c r="AZ97" i="3" s="1"/>
  <c r="AW96" i="3"/>
  <c r="BA96" i="3" s="1"/>
  <c r="AV96" i="3"/>
  <c r="AZ96" i="3" s="1"/>
  <c r="AW95" i="3"/>
  <c r="BA95" i="3" s="1"/>
  <c r="AV95" i="3"/>
  <c r="AZ95" i="3" s="1"/>
  <c r="AW94" i="3"/>
  <c r="BA94" i="3" s="1"/>
  <c r="AV94" i="3"/>
  <c r="AZ94" i="3" s="1"/>
  <c r="AW93" i="3"/>
  <c r="BA93" i="3" s="1"/>
  <c r="AV93" i="3"/>
  <c r="AZ93" i="3" s="1"/>
  <c r="BA90" i="3"/>
  <c r="AZ90" i="3"/>
  <c r="AW89" i="3"/>
  <c r="BA89" i="3" s="1"/>
  <c r="AV89" i="3"/>
  <c r="AZ89" i="3" s="1"/>
  <c r="AW88" i="3"/>
  <c r="BA88" i="3" s="1"/>
  <c r="AV88" i="3"/>
  <c r="AZ88" i="3" s="1"/>
  <c r="AW87" i="3"/>
  <c r="BA87" i="3" s="1"/>
  <c r="AV87" i="3"/>
  <c r="AZ87" i="3" s="1"/>
  <c r="AW86" i="3"/>
  <c r="BA86" i="3" s="1"/>
  <c r="AV86" i="3"/>
  <c r="AZ86" i="3" s="1"/>
  <c r="BA84" i="3"/>
  <c r="AZ84" i="3"/>
  <c r="AW83" i="3"/>
  <c r="BA83" i="3" s="1"/>
  <c r="AV83" i="3"/>
  <c r="AZ83" i="3" s="1"/>
  <c r="BA80" i="3"/>
  <c r="AZ80" i="3"/>
  <c r="AW79" i="3"/>
  <c r="BA79" i="3" s="1"/>
  <c r="AV79" i="3"/>
  <c r="AZ79" i="3" s="1"/>
  <c r="BA77" i="3"/>
  <c r="AZ77" i="3"/>
  <c r="AW76" i="3"/>
  <c r="BA76" i="3" s="1"/>
  <c r="AV76" i="3"/>
  <c r="AZ76" i="3" s="1"/>
  <c r="AW75" i="3"/>
  <c r="BA75" i="3" s="1"/>
  <c r="AV75" i="3"/>
  <c r="AZ75" i="3" s="1"/>
  <c r="AW74" i="3"/>
  <c r="BA74" i="3" s="1"/>
  <c r="AV74" i="3"/>
  <c r="AZ74" i="3" s="1"/>
  <c r="AW73" i="3"/>
  <c r="BA73" i="3" s="1"/>
  <c r="AV73" i="3"/>
  <c r="AZ73" i="3" s="1"/>
  <c r="AW72" i="3"/>
  <c r="BA72" i="3" s="1"/>
  <c r="AV72" i="3"/>
  <c r="AZ72" i="3" s="1"/>
  <c r="AW71" i="3"/>
  <c r="BA71" i="3" s="1"/>
  <c r="AV71" i="3"/>
  <c r="AZ71" i="3" s="1"/>
  <c r="AW70" i="3"/>
  <c r="BA70" i="3" s="1"/>
  <c r="AV70" i="3"/>
  <c r="AZ70" i="3" s="1"/>
  <c r="AW69" i="3"/>
  <c r="BA69" i="3" s="1"/>
  <c r="AV69" i="3"/>
  <c r="AZ69" i="3" s="1"/>
  <c r="AW68" i="3"/>
  <c r="BA68" i="3" s="1"/>
  <c r="AV68" i="3"/>
  <c r="AZ68" i="3" s="1"/>
  <c r="AW67" i="3"/>
  <c r="BA67" i="3" s="1"/>
  <c r="AV67" i="3"/>
  <c r="AZ67" i="3" s="1"/>
  <c r="AW66" i="3"/>
  <c r="BA66" i="3" s="1"/>
  <c r="AV66" i="3"/>
  <c r="AZ66" i="3" s="1"/>
  <c r="BA63" i="3"/>
  <c r="AZ63" i="3"/>
  <c r="BA62" i="3"/>
  <c r="AZ62" i="3"/>
  <c r="BA60" i="3"/>
  <c r="AZ60" i="3"/>
  <c r="AW59" i="3"/>
  <c r="BA59" i="3" s="1"/>
  <c r="AV59" i="3"/>
  <c r="AZ59" i="3" s="1"/>
  <c r="BA56" i="3"/>
  <c r="AZ56" i="3"/>
  <c r="AW55" i="3"/>
  <c r="BA55" i="3" s="1"/>
  <c r="AV55" i="3"/>
  <c r="AZ55" i="3" s="1"/>
  <c r="BA53" i="3"/>
  <c r="AZ53" i="3"/>
  <c r="AW52" i="3"/>
  <c r="BA52" i="3" s="1"/>
  <c r="AV52" i="3"/>
  <c r="AZ52" i="3" s="1"/>
  <c r="BA50" i="3"/>
  <c r="AZ50" i="3"/>
  <c r="AW49" i="3"/>
  <c r="BA49" i="3" s="1"/>
  <c r="AV49" i="3"/>
  <c r="AZ49" i="3" s="1"/>
  <c r="AW48" i="3"/>
  <c r="BA48" i="3" s="1"/>
  <c r="AV48" i="3"/>
  <c r="AZ48" i="3" s="1"/>
  <c r="AW47" i="3"/>
  <c r="BA47" i="3" s="1"/>
  <c r="AV47" i="3"/>
  <c r="AZ47" i="3" s="1"/>
  <c r="AW46" i="3"/>
  <c r="BA46" i="3" s="1"/>
  <c r="AV46" i="3"/>
  <c r="AZ46" i="3" s="1"/>
  <c r="AW45" i="3"/>
  <c r="BA45" i="3" s="1"/>
  <c r="AV45" i="3"/>
  <c r="AZ45" i="3" s="1"/>
  <c r="BA42" i="3"/>
  <c r="AZ42" i="3"/>
  <c r="AW41" i="3"/>
  <c r="BA41" i="3" s="1"/>
  <c r="AV41" i="3"/>
  <c r="AZ41" i="3" s="1"/>
  <c r="AW40" i="3"/>
  <c r="BA40" i="3" s="1"/>
  <c r="AV40" i="3"/>
  <c r="AZ40" i="3" s="1"/>
  <c r="BA37" i="3"/>
  <c r="AZ37" i="3"/>
  <c r="BA36" i="3"/>
  <c r="AZ36" i="3"/>
  <c r="BA33" i="3"/>
  <c r="AZ33" i="3"/>
  <c r="BA32" i="3"/>
  <c r="AZ32" i="3"/>
  <c r="BA29" i="3"/>
  <c r="AZ29" i="3"/>
  <c r="AW28" i="3"/>
  <c r="BA28" i="3" s="1"/>
  <c r="AV28" i="3"/>
  <c r="AZ28" i="3" s="1"/>
  <c r="BA25" i="3"/>
  <c r="AZ25" i="3"/>
  <c r="AW24" i="3"/>
  <c r="BA24" i="3" s="1"/>
  <c r="AV24" i="3"/>
  <c r="AZ24" i="3" s="1"/>
  <c r="BA22" i="3"/>
  <c r="AZ22" i="3"/>
  <c r="AW21" i="3"/>
  <c r="BA21" i="3" s="1"/>
  <c r="AV21" i="3"/>
  <c r="AZ21" i="3" s="1"/>
  <c r="BA18" i="3"/>
  <c r="AZ18" i="3"/>
  <c r="AW17" i="3"/>
  <c r="BA17" i="3" s="1"/>
  <c r="AV17" i="3"/>
  <c r="AZ17" i="3" s="1"/>
  <c r="BA15" i="3"/>
  <c r="AZ15" i="3"/>
  <c r="AW14" i="3"/>
  <c r="BA14" i="3" s="1"/>
  <c r="AV14" i="3"/>
  <c r="AZ14" i="3" s="1"/>
  <c r="AW13" i="3"/>
  <c r="BA13" i="3" s="1"/>
  <c r="AV13" i="3"/>
  <c r="AZ13" i="3" s="1"/>
  <c r="AW12" i="3"/>
  <c r="BA12" i="3" s="1"/>
  <c r="AV12" i="3"/>
  <c r="AZ12" i="3" s="1"/>
  <c r="AW11" i="3"/>
  <c r="AV11" i="3"/>
  <c r="AK175" i="3"/>
  <c r="AJ175" i="3"/>
  <c r="AO172" i="3"/>
  <c r="AN172" i="3"/>
  <c r="AO171" i="3"/>
  <c r="AN171" i="3"/>
  <c r="AO168" i="3"/>
  <c r="AN168" i="3"/>
  <c r="AO160" i="3"/>
  <c r="AN160" i="3"/>
  <c r="AO157" i="3"/>
  <c r="AN157" i="3"/>
  <c r="AO151" i="3"/>
  <c r="GO151" i="3" s="1"/>
  <c r="AN151" i="3"/>
  <c r="GN151" i="3" s="1"/>
  <c r="AO150" i="3"/>
  <c r="AN150" i="3"/>
  <c r="AO148" i="3"/>
  <c r="AN148" i="3"/>
  <c r="AO144" i="3"/>
  <c r="AN144" i="3"/>
  <c r="AO141" i="3"/>
  <c r="AN141" i="3"/>
  <c r="AO131" i="3"/>
  <c r="AN131" i="3"/>
  <c r="AO128" i="3"/>
  <c r="AN128" i="3"/>
  <c r="AO124" i="3"/>
  <c r="AN124" i="3"/>
  <c r="AO121" i="3"/>
  <c r="AN121" i="3"/>
  <c r="AO120" i="3"/>
  <c r="AN120" i="3"/>
  <c r="AO118" i="3"/>
  <c r="AN118" i="3"/>
  <c r="AO115" i="3"/>
  <c r="AN115" i="3"/>
  <c r="AO112" i="3"/>
  <c r="AN112" i="3"/>
  <c r="AO108" i="3"/>
  <c r="AN108" i="3"/>
  <c r="AO105" i="3"/>
  <c r="AN105" i="3"/>
  <c r="AO104" i="3"/>
  <c r="AN104" i="3"/>
  <c r="AO102" i="3"/>
  <c r="AN102" i="3"/>
  <c r="AO98" i="3"/>
  <c r="AN98" i="3"/>
  <c r="AO90" i="3"/>
  <c r="AN90" i="3"/>
  <c r="AO84" i="3"/>
  <c r="AN84" i="3"/>
  <c r="AO80" i="3"/>
  <c r="AN80" i="3"/>
  <c r="AO77" i="3"/>
  <c r="AN77" i="3"/>
  <c r="AO63" i="3"/>
  <c r="GO63" i="3" s="1"/>
  <c r="AN63" i="3"/>
  <c r="GN63" i="3" s="1"/>
  <c r="AO62" i="3"/>
  <c r="AN62" i="3"/>
  <c r="AO60" i="3"/>
  <c r="AN60" i="3"/>
  <c r="AO56" i="3"/>
  <c r="GO56" i="3" s="1"/>
  <c r="AN56" i="3"/>
  <c r="GN56" i="3" s="1"/>
  <c r="AO53" i="3"/>
  <c r="AN53" i="3"/>
  <c r="AO50" i="3"/>
  <c r="AN50" i="3"/>
  <c r="AO42" i="3"/>
  <c r="AN42" i="3"/>
  <c r="AO37" i="3"/>
  <c r="GO37" i="3" s="1"/>
  <c r="AN37" i="3"/>
  <c r="GN37" i="3" s="1"/>
  <c r="AO36" i="3"/>
  <c r="AN36" i="3"/>
  <c r="AO33" i="3"/>
  <c r="GO33" i="3" s="1"/>
  <c r="AN33" i="3"/>
  <c r="GN33" i="3" s="1"/>
  <c r="AO32" i="3"/>
  <c r="AN32" i="3"/>
  <c r="AO29" i="3"/>
  <c r="AN29" i="3"/>
  <c r="AO25" i="3"/>
  <c r="AN25" i="3"/>
  <c r="AO22" i="3"/>
  <c r="GO22" i="3" s="1"/>
  <c r="AN22" i="3"/>
  <c r="GN22" i="3" s="1"/>
  <c r="AO18" i="3"/>
  <c r="AN18" i="3"/>
  <c r="AO15" i="3"/>
  <c r="AN15" i="3"/>
  <c r="AK167" i="3"/>
  <c r="AO167" i="3" s="1"/>
  <c r="AJ167" i="3"/>
  <c r="AN167" i="3" s="1"/>
  <c r="AK166" i="3"/>
  <c r="AO166" i="3" s="1"/>
  <c r="AJ166" i="3"/>
  <c r="AN166" i="3" s="1"/>
  <c r="AK165" i="3"/>
  <c r="AO165" i="3" s="1"/>
  <c r="AJ165" i="3"/>
  <c r="AN165" i="3" s="1"/>
  <c r="AK164" i="3"/>
  <c r="AO164" i="3" s="1"/>
  <c r="AJ164" i="3"/>
  <c r="AN164" i="3" s="1"/>
  <c r="AK163" i="3"/>
  <c r="AO163" i="3" s="1"/>
  <c r="AJ163" i="3"/>
  <c r="AN163" i="3" s="1"/>
  <c r="AK159" i="3"/>
  <c r="AO159" i="3" s="1"/>
  <c r="AJ159" i="3"/>
  <c r="AN159" i="3" s="1"/>
  <c r="AK156" i="3"/>
  <c r="AO156" i="3" s="1"/>
  <c r="AJ156" i="3"/>
  <c r="AN156" i="3" s="1"/>
  <c r="AK155" i="3"/>
  <c r="AO155" i="3" s="1"/>
  <c r="AJ155" i="3"/>
  <c r="AN155" i="3" s="1"/>
  <c r="AK154" i="3"/>
  <c r="AO154" i="3" s="1"/>
  <c r="AJ154" i="3"/>
  <c r="AN154" i="3" s="1"/>
  <c r="AK147" i="3"/>
  <c r="AO147" i="3" s="1"/>
  <c r="AJ147" i="3"/>
  <c r="AN147" i="3" s="1"/>
  <c r="AK146" i="3"/>
  <c r="AO146" i="3" s="1"/>
  <c r="AJ146" i="3"/>
  <c r="AN146" i="3" s="1"/>
  <c r="AK143" i="3"/>
  <c r="AO143" i="3" s="1"/>
  <c r="AJ143" i="3"/>
  <c r="AN143" i="3" s="1"/>
  <c r="AK140" i="3"/>
  <c r="AO140" i="3" s="1"/>
  <c r="AJ140" i="3"/>
  <c r="AN140" i="3" s="1"/>
  <c r="AK139" i="3"/>
  <c r="AO139" i="3" s="1"/>
  <c r="AJ139" i="3"/>
  <c r="AN139" i="3" s="1"/>
  <c r="AK138" i="3"/>
  <c r="AO138" i="3" s="1"/>
  <c r="AJ138" i="3"/>
  <c r="AN138" i="3" s="1"/>
  <c r="AK137" i="3"/>
  <c r="AO137" i="3" s="1"/>
  <c r="AJ137" i="3"/>
  <c r="AN137" i="3" s="1"/>
  <c r="AK136" i="3"/>
  <c r="AO136" i="3" s="1"/>
  <c r="AJ136" i="3"/>
  <c r="AN136" i="3" s="1"/>
  <c r="AK135" i="3"/>
  <c r="AO135" i="3" s="1"/>
  <c r="AJ135" i="3"/>
  <c r="AN135" i="3" s="1"/>
  <c r="AK134" i="3"/>
  <c r="AO134" i="3" s="1"/>
  <c r="AJ134" i="3"/>
  <c r="AN134" i="3" s="1"/>
  <c r="AK130" i="3"/>
  <c r="AO130" i="3" s="1"/>
  <c r="AJ130" i="3"/>
  <c r="AN130" i="3" s="1"/>
  <c r="AK127" i="3"/>
  <c r="AO127" i="3" s="1"/>
  <c r="AJ127" i="3"/>
  <c r="AN127" i="3" s="1"/>
  <c r="AK123" i="3"/>
  <c r="AO123" i="3" s="1"/>
  <c r="AJ123" i="3"/>
  <c r="AN123" i="3" s="1"/>
  <c r="AK117" i="3"/>
  <c r="AO117" i="3" s="1"/>
  <c r="AJ117" i="3"/>
  <c r="AN117" i="3" s="1"/>
  <c r="AK114" i="3"/>
  <c r="AO114" i="3" s="1"/>
  <c r="AJ114" i="3"/>
  <c r="AN114" i="3" s="1"/>
  <c r="AK111" i="3"/>
  <c r="AO111" i="3" s="1"/>
  <c r="AJ111" i="3"/>
  <c r="AN111" i="3" s="1"/>
  <c r="AK107" i="3"/>
  <c r="AO107" i="3" s="1"/>
  <c r="AJ107" i="3"/>
  <c r="AN107" i="3" s="1"/>
  <c r="AK101" i="3"/>
  <c r="AO101" i="3" s="1"/>
  <c r="AJ101" i="3"/>
  <c r="AN101" i="3" s="1"/>
  <c r="AK97" i="3"/>
  <c r="AO97" i="3" s="1"/>
  <c r="AJ97" i="3"/>
  <c r="AN97" i="3" s="1"/>
  <c r="AK96" i="3"/>
  <c r="AO96" i="3" s="1"/>
  <c r="AJ96" i="3"/>
  <c r="AN96" i="3" s="1"/>
  <c r="AK95" i="3"/>
  <c r="AO95" i="3" s="1"/>
  <c r="AJ95" i="3"/>
  <c r="AN95" i="3" s="1"/>
  <c r="AK94" i="3"/>
  <c r="AO94" i="3" s="1"/>
  <c r="AJ94" i="3"/>
  <c r="AN94" i="3" s="1"/>
  <c r="AK93" i="3"/>
  <c r="AO93" i="3" s="1"/>
  <c r="AJ93" i="3"/>
  <c r="AN93" i="3" s="1"/>
  <c r="AK89" i="3"/>
  <c r="AO89" i="3" s="1"/>
  <c r="AJ89" i="3"/>
  <c r="AN89" i="3" s="1"/>
  <c r="AK88" i="3"/>
  <c r="AO88" i="3" s="1"/>
  <c r="AJ88" i="3"/>
  <c r="AN88" i="3" s="1"/>
  <c r="AK87" i="3"/>
  <c r="AO87" i="3" s="1"/>
  <c r="AJ87" i="3"/>
  <c r="AN87" i="3" s="1"/>
  <c r="AK86" i="3"/>
  <c r="AO86" i="3" s="1"/>
  <c r="AJ86" i="3"/>
  <c r="AN86" i="3" s="1"/>
  <c r="AK83" i="3"/>
  <c r="AO83" i="3" s="1"/>
  <c r="AJ83" i="3"/>
  <c r="AN83" i="3" s="1"/>
  <c r="AK79" i="3"/>
  <c r="AO79" i="3" s="1"/>
  <c r="AJ79" i="3"/>
  <c r="AN79" i="3" s="1"/>
  <c r="AK76" i="3"/>
  <c r="AO76" i="3" s="1"/>
  <c r="AJ76" i="3"/>
  <c r="AN76" i="3" s="1"/>
  <c r="AK75" i="3"/>
  <c r="AO75" i="3" s="1"/>
  <c r="AJ75" i="3"/>
  <c r="AN75" i="3" s="1"/>
  <c r="AK74" i="3"/>
  <c r="AO74" i="3" s="1"/>
  <c r="AJ74" i="3"/>
  <c r="AN74" i="3" s="1"/>
  <c r="AK73" i="3"/>
  <c r="AO73" i="3" s="1"/>
  <c r="AJ73" i="3"/>
  <c r="AN73" i="3" s="1"/>
  <c r="AK72" i="3"/>
  <c r="AO72" i="3" s="1"/>
  <c r="AJ72" i="3"/>
  <c r="AN72" i="3" s="1"/>
  <c r="AK71" i="3"/>
  <c r="AO71" i="3" s="1"/>
  <c r="AJ71" i="3"/>
  <c r="AN71" i="3" s="1"/>
  <c r="AK70" i="3"/>
  <c r="AO70" i="3" s="1"/>
  <c r="AJ70" i="3"/>
  <c r="AN70" i="3" s="1"/>
  <c r="AK69" i="3"/>
  <c r="AO69" i="3" s="1"/>
  <c r="AJ69" i="3"/>
  <c r="AN69" i="3" s="1"/>
  <c r="AK68" i="3"/>
  <c r="AO68" i="3" s="1"/>
  <c r="AJ68" i="3"/>
  <c r="AN68" i="3" s="1"/>
  <c r="AK67" i="3"/>
  <c r="AO67" i="3" s="1"/>
  <c r="AJ67" i="3"/>
  <c r="AN67" i="3" s="1"/>
  <c r="AK66" i="3"/>
  <c r="AO66" i="3" s="1"/>
  <c r="AJ66" i="3"/>
  <c r="AN66" i="3" s="1"/>
  <c r="AK59" i="3"/>
  <c r="AO59" i="3" s="1"/>
  <c r="AJ59" i="3"/>
  <c r="AN59" i="3" s="1"/>
  <c r="AK55" i="3"/>
  <c r="AO55" i="3" s="1"/>
  <c r="AJ55" i="3"/>
  <c r="AN55" i="3" s="1"/>
  <c r="AK52" i="3"/>
  <c r="AO52" i="3" s="1"/>
  <c r="AJ52" i="3"/>
  <c r="AN52" i="3" s="1"/>
  <c r="AK49" i="3"/>
  <c r="AO49" i="3" s="1"/>
  <c r="AJ49" i="3"/>
  <c r="AN49" i="3" s="1"/>
  <c r="AK48" i="3"/>
  <c r="AO48" i="3" s="1"/>
  <c r="AJ48" i="3"/>
  <c r="AN48" i="3" s="1"/>
  <c r="AK47" i="3"/>
  <c r="AO47" i="3" s="1"/>
  <c r="AJ47" i="3"/>
  <c r="AN47" i="3" s="1"/>
  <c r="AK46" i="3"/>
  <c r="AO46" i="3" s="1"/>
  <c r="AJ46" i="3"/>
  <c r="AN46" i="3" s="1"/>
  <c r="AK45" i="3"/>
  <c r="AO45" i="3" s="1"/>
  <c r="AJ45" i="3"/>
  <c r="AN45" i="3" s="1"/>
  <c r="AK41" i="3"/>
  <c r="AO41" i="3" s="1"/>
  <c r="AJ41" i="3"/>
  <c r="AN41" i="3" s="1"/>
  <c r="AK40" i="3"/>
  <c r="AO40" i="3" s="1"/>
  <c r="AJ40" i="3"/>
  <c r="AN40" i="3" s="1"/>
  <c r="AK28" i="3"/>
  <c r="AO28" i="3" s="1"/>
  <c r="AJ28" i="3"/>
  <c r="AN28" i="3" s="1"/>
  <c r="AK24" i="3"/>
  <c r="AO24" i="3" s="1"/>
  <c r="AJ24" i="3"/>
  <c r="AN24" i="3" s="1"/>
  <c r="AK21" i="3"/>
  <c r="AO21" i="3" s="1"/>
  <c r="AJ21" i="3"/>
  <c r="AN21" i="3" s="1"/>
  <c r="AK17" i="3"/>
  <c r="AO17" i="3" s="1"/>
  <c r="AJ17" i="3"/>
  <c r="AN17" i="3" s="1"/>
  <c r="AK14" i="3"/>
  <c r="AO14" i="3" s="1"/>
  <c r="AJ14" i="3"/>
  <c r="AN14" i="3" s="1"/>
  <c r="AK13" i="3"/>
  <c r="AO13" i="3" s="1"/>
  <c r="AJ13" i="3"/>
  <c r="AN13" i="3" s="1"/>
  <c r="AK12" i="3"/>
  <c r="AO12" i="3" s="1"/>
  <c r="AJ12" i="3"/>
  <c r="AN12" i="3" s="1"/>
  <c r="AK11" i="3"/>
  <c r="AJ11" i="3"/>
  <c r="GN105" i="3" l="1"/>
  <c r="GN121" i="3"/>
  <c r="GO105" i="3"/>
  <c r="GO121" i="3"/>
  <c r="GO172" i="3" l="1"/>
  <c r="GN172" i="3"/>
  <c r="GO171" i="3"/>
  <c r="GN171" i="3"/>
  <c r="GM170" i="3"/>
  <c r="GM169" i="3" s="1"/>
  <c r="GL170" i="3"/>
  <c r="GL169" i="3" s="1"/>
  <c r="GK170" i="3"/>
  <c r="GK169" i="3" s="1"/>
  <c r="GJ170" i="3"/>
  <c r="GJ169" i="3" s="1"/>
  <c r="GO168" i="3"/>
  <c r="GN168" i="3"/>
  <c r="GM149" i="3"/>
  <c r="GL149" i="3"/>
  <c r="GK149" i="3"/>
  <c r="GJ149" i="3"/>
  <c r="GO119" i="3"/>
  <c r="GN119" i="3"/>
  <c r="GM103" i="3"/>
  <c r="GL103" i="3"/>
  <c r="GK103" i="3"/>
  <c r="GJ103" i="3"/>
  <c r="GM61" i="3"/>
  <c r="GL61" i="3"/>
  <c r="GK61" i="3"/>
  <c r="GJ61" i="3"/>
  <c r="GM35" i="3"/>
  <c r="GM34" i="3" s="1"/>
  <c r="GL35" i="3"/>
  <c r="GL34" i="3" s="1"/>
  <c r="GK35" i="3"/>
  <c r="GK34" i="3" s="1"/>
  <c r="GJ35" i="3"/>
  <c r="GJ34" i="3" s="1"/>
  <c r="GM31" i="3"/>
  <c r="GM30" i="3" s="1"/>
  <c r="GL31" i="3"/>
  <c r="GL30" i="3" s="1"/>
  <c r="GK31" i="3"/>
  <c r="GK30" i="3" s="1"/>
  <c r="GJ31" i="3"/>
  <c r="GJ30" i="3" s="1"/>
  <c r="GA175" i="3"/>
  <c r="FZ175" i="3"/>
  <c r="FY175" i="3"/>
  <c r="FX175" i="3"/>
  <c r="GC172" i="3"/>
  <c r="GB172" i="3"/>
  <c r="GC171" i="3"/>
  <c r="GB171" i="3"/>
  <c r="GA170" i="3"/>
  <c r="GA169" i="3" s="1"/>
  <c r="FZ170" i="3"/>
  <c r="FZ169" i="3" s="1"/>
  <c r="FY170" i="3"/>
  <c r="FY169" i="3" s="1"/>
  <c r="FX170" i="3"/>
  <c r="FX169" i="3" s="1"/>
  <c r="GC168" i="3"/>
  <c r="GB168" i="3"/>
  <c r="GD166" i="3"/>
  <c r="GD165" i="3"/>
  <c r="GD164" i="3"/>
  <c r="FY162" i="3"/>
  <c r="FY161" i="3" s="1"/>
  <c r="GA162" i="3"/>
  <c r="GA161" i="3" s="1"/>
  <c r="FZ162" i="3"/>
  <c r="FZ161" i="3" s="1"/>
  <c r="GC160" i="3"/>
  <c r="GB160" i="3"/>
  <c r="FY158" i="3"/>
  <c r="GA158" i="3"/>
  <c r="FZ158" i="3"/>
  <c r="GC157" i="3"/>
  <c r="GB157" i="3"/>
  <c r="GD155" i="3"/>
  <c r="GA153" i="3"/>
  <c r="FZ153" i="3"/>
  <c r="GC150" i="3"/>
  <c r="GC149" i="3" s="1"/>
  <c r="GB150" i="3"/>
  <c r="GB149" i="3" s="1"/>
  <c r="GA149" i="3"/>
  <c r="FZ149" i="3"/>
  <c r="FY149" i="3"/>
  <c r="FX149" i="3"/>
  <c r="GC148" i="3"/>
  <c r="GB148" i="3"/>
  <c r="GD147" i="3"/>
  <c r="FY145" i="3"/>
  <c r="GD146" i="3"/>
  <c r="GA145" i="3"/>
  <c r="FZ145" i="3"/>
  <c r="GC144" i="3"/>
  <c r="GB144" i="3"/>
  <c r="GA142" i="3"/>
  <c r="FZ142" i="3"/>
  <c r="GC141" i="3"/>
  <c r="GB141" i="3"/>
  <c r="FY133" i="3"/>
  <c r="GA133" i="3"/>
  <c r="FZ133" i="3"/>
  <c r="GC131" i="3"/>
  <c r="GB131" i="3"/>
  <c r="FY129" i="3"/>
  <c r="FX129" i="3"/>
  <c r="GA129" i="3"/>
  <c r="FZ129" i="3"/>
  <c r="GC128" i="3"/>
  <c r="GB128" i="3"/>
  <c r="GA126" i="3"/>
  <c r="FZ126" i="3"/>
  <c r="FY126" i="3"/>
  <c r="GC124" i="3"/>
  <c r="GB124" i="3"/>
  <c r="GA122" i="3"/>
  <c r="FZ122" i="3"/>
  <c r="FY122" i="3"/>
  <c r="GC120" i="3"/>
  <c r="GB120" i="3"/>
  <c r="GC119" i="3"/>
  <c r="GB119" i="3"/>
  <c r="GC118" i="3"/>
  <c r="GB118" i="3"/>
  <c r="FY116" i="3"/>
  <c r="FX116" i="3"/>
  <c r="GA116" i="3"/>
  <c r="FZ116" i="3"/>
  <c r="GC115" i="3"/>
  <c r="GB115" i="3"/>
  <c r="GA113" i="3"/>
  <c r="FZ113" i="3"/>
  <c r="FX113" i="3"/>
  <c r="GC112" i="3"/>
  <c r="GB112" i="3"/>
  <c r="FY110" i="3"/>
  <c r="GA110" i="3"/>
  <c r="FZ110" i="3"/>
  <c r="GC108" i="3"/>
  <c r="GB108" i="3"/>
  <c r="FY106" i="3"/>
  <c r="GA106" i="3"/>
  <c r="FZ106" i="3"/>
  <c r="GC104" i="3"/>
  <c r="GC103" i="3" s="1"/>
  <c r="GB104" i="3"/>
  <c r="GB103" i="3" s="1"/>
  <c r="GA103" i="3"/>
  <c r="FZ103" i="3"/>
  <c r="FY103" i="3"/>
  <c r="FX103" i="3"/>
  <c r="GC102" i="3"/>
  <c r="GB102" i="3"/>
  <c r="GA100" i="3"/>
  <c r="FZ100" i="3"/>
  <c r="FY100" i="3"/>
  <c r="GC98" i="3"/>
  <c r="GB98" i="3"/>
  <c r="GD97" i="3"/>
  <c r="GD96" i="3"/>
  <c r="GD95" i="3"/>
  <c r="GD94" i="3"/>
  <c r="GA92" i="3"/>
  <c r="GA91" i="3" s="1"/>
  <c r="FZ92" i="3"/>
  <c r="FZ91" i="3" s="1"/>
  <c r="FY92" i="3"/>
  <c r="FY91" i="3" s="1"/>
  <c r="GC90" i="3"/>
  <c r="GB90" i="3"/>
  <c r="GD88" i="3"/>
  <c r="GD86" i="3"/>
  <c r="GA85" i="3"/>
  <c r="FZ85" i="3"/>
  <c r="FY85" i="3"/>
  <c r="FX85" i="3"/>
  <c r="GC84" i="3"/>
  <c r="GB84" i="3"/>
  <c r="GE83" i="3"/>
  <c r="GA82" i="3"/>
  <c r="FZ82" i="3"/>
  <c r="FY82" i="3"/>
  <c r="FX82" i="3"/>
  <c r="GC80" i="3"/>
  <c r="GB80" i="3"/>
  <c r="GD79" i="3"/>
  <c r="GA78" i="3"/>
  <c r="FZ78" i="3"/>
  <c r="FY78" i="3"/>
  <c r="FX78" i="3"/>
  <c r="GC77" i="3"/>
  <c r="GB77" i="3"/>
  <c r="GE76" i="3"/>
  <c r="GE75" i="3"/>
  <c r="GE74" i="3"/>
  <c r="GE73" i="3"/>
  <c r="GA65" i="3"/>
  <c r="FZ65" i="3"/>
  <c r="FY65" i="3"/>
  <c r="FX65" i="3"/>
  <c r="GC62" i="3"/>
  <c r="GC61" i="3" s="1"/>
  <c r="GB62" i="3"/>
  <c r="GB61" i="3" s="1"/>
  <c r="GA61" i="3"/>
  <c r="FZ61" i="3"/>
  <c r="FY61" i="3"/>
  <c r="FX61" i="3"/>
  <c r="GC60" i="3"/>
  <c r="GB60" i="3"/>
  <c r="GA58" i="3"/>
  <c r="FZ58" i="3"/>
  <c r="FY58" i="3"/>
  <c r="FX58" i="3"/>
  <c r="GA54" i="3"/>
  <c r="FZ54" i="3"/>
  <c r="FY54" i="3"/>
  <c r="FX54" i="3"/>
  <c r="GC53" i="3"/>
  <c r="GB53" i="3"/>
  <c r="GA51" i="3"/>
  <c r="FZ51" i="3"/>
  <c r="FY51" i="3"/>
  <c r="FX51" i="3"/>
  <c r="GC50" i="3"/>
  <c r="GB50" i="3"/>
  <c r="GE49" i="3"/>
  <c r="GE48" i="3"/>
  <c r="GE47" i="3"/>
  <c r="GE46" i="3"/>
  <c r="GE45" i="3"/>
  <c r="GA44" i="3"/>
  <c r="FZ44" i="3"/>
  <c r="FY44" i="3"/>
  <c r="FX44" i="3"/>
  <c r="GC42" i="3"/>
  <c r="GB42" i="3"/>
  <c r="GD40" i="3"/>
  <c r="GA39" i="3"/>
  <c r="FZ39" i="3"/>
  <c r="FY39" i="3"/>
  <c r="FX39" i="3"/>
  <c r="GA38" i="3"/>
  <c r="FZ38" i="3"/>
  <c r="FY38" i="3"/>
  <c r="FX38" i="3"/>
  <c r="GC36" i="3"/>
  <c r="GC35" i="3" s="1"/>
  <c r="GC34" i="3" s="1"/>
  <c r="GB36" i="3"/>
  <c r="GB35" i="3" s="1"/>
  <c r="GB34" i="3" s="1"/>
  <c r="GA35" i="3"/>
  <c r="GA34" i="3" s="1"/>
  <c r="FZ35" i="3"/>
  <c r="FZ34" i="3" s="1"/>
  <c r="FY35" i="3"/>
  <c r="FY34" i="3" s="1"/>
  <c r="FX35" i="3"/>
  <c r="FX34" i="3" s="1"/>
  <c r="GC32" i="3"/>
  <c r="GB32" i="3"/>
  <c r="GA31" i="3"/>
  <c r="FZ31" i="3"/>
  <c r="FY31" i="3"/>
  <c r="FX31" i="3"/>
  <c r="GA30" i="3"/>
  <c r="FZ30" i="3"/>
  <c r="FY30" i="3"/>
  <c r="FX30" i="3"/>
  <c r="GC29" i="3"/>
  <c r="GB29" i="3"/>
  <c r="GE28" i="3"/>
  <c r="GA27" i="3"/>
  <c r="FZ27" i="3"/>
  <c r="FY27" i="3"/>
  <c r="FX27" i="3"/>
  <c r="GA26" i="3"/>
  <c r="FZ26" i="3"/>
  <c r="FY26" i="3"/>
  <c r="FX26" i="3"/>
  <c r="GC25" i="3"/>
  <c r="GB25" i="3"/>
  <c r="GD24" i="3"/>
  <c r="GA23" i="3"/>
  <c r="FZ23" i="3"/>
  <c r="FY23" i="3"/>
  <c r="FX23" i="3"/>
  <c r="GA20" i="3"/>
  <c r="FZ20" i="3"/>
  <c r="FY20" i="3"/>
  <c r="FX20" i="3"/>
  <c r="GA19" i="3"/>
  <c r="FZ19" i="3"/>
  <c r="FY19" i="3"/>
  <c r="FX19" i="3"/>
  <c r="GC18" i="3"/>
  <c r="GB18" i="3"/>
  <c r="GE17" i="3"/>
  <c r="GA16" i="3"/>
  <c r="FZ16" i="3"/>
  <c r="FY16" i="3"/>
  <c r="FX16" i="3"/>
  <c r="GC15" i="3"/>
  <c r="GB15" i="3"/>
  <c r="GD13" i="3"/>
  <c r="GA10" i="3"/>
  <c r="FZ10" i="3"/>
  <c r="FY10" i="3"/>
  <c r="FX10" i="3"/>
  <c r="FO175" i="3"/>
  <c r="FN175" i="3"/>
  <c r="FM175" i="3"/>
  <c r="FL175" i="3"/>
  <c r="FQ172" i="3"/>
  <c r="FP172" i="3"/>
  <c r="FQ171" i="3"/>
  <c r="FP171" i="3"/>
  <c r="FO170" i="3"/>
  <c r="FN170" i="3"/>
  <c r="FM170" i="3"/>
  <c r="FM169" i="3" s="1"/>
  <c r="FL170" i="3"/>
  <c r="FL169" i="3" s="1"/>
  <c r="FO169" i="3"/>
  <c r="FN169" i="3"/>
  <c r="FQ168" i="3"/>
  <c r="FP168" i="3"/>
  <c r="FS166" i="3"/>
  <c r="FR166" i="3"/>
  <c r="FS164" i="3"/>
  <c r="FR164" i="3"/>
  <c r="FO162" i="3"/>
  <c r="FO161" i="3" s="1"/>
  <c r="FN162" i="3"/>
  <c r="FN161" i="3" s="1"/>
  <c r="FS163" i="3"/>
  <c r="FQ160" i="3"/>
  <c r="FP160" i="3"/>
  <c r="FO158" i="3"/>
  <c r="FN158" i="3"/>
  <c r="FS159" i="3"/>
  <c r="FL158" i="3"/>
  <c r="FQ157" i="3"/>
  <c r="FP157" i="3"/>
  <c r="FS156" i="3"/>
  <c r="FR156" i="3"/>
  <c r="FS155" i="3"/>
  <c r="FR155" i="3"/>
  <c r="FR154" i="3"/>
  <c r="FO153" i="3"/>
  <c r="FN153" i="3"/>
  <c r="FQ150" i="3"/>
  <c r="FQ149" i="3" s="1"/>
  <c r="FP150" i="3"/>
  <c r="FP149" i="3" s="1"/>
  <c r="FO149" i="3"/>
  <c r="FN149" i="3"/>
  <c r="FM149" i="3"/>
  <c r="FL149" i="3"/>
  <c r="FQ148" i="3"/>
  <c r="FP148" i="3"/>
  <c r="FS147" i="3"/>
  <c r="FO145" i="3"/>
  <c r="FN145" i="3"/>
  <c r="FS146" i="3"/>
  <c r="FQ144" i="3"/>
  <c r="FP144" i="3"/>
  <c r="FR143" i="3"/>
  <c r="FO142" i="3"/>
  <c r="FN142" i="3"/>
  <c r="FQ141" i="3"/>
  <c r="FP141" i="3"/>
  <c r="FR140" i="3"/>
  <c r="FR139" i="3"/>
  <c r="FS138" i="3"/>
  <c r="FR138" i="3"/>
  <c r="FS137" i="3"/>
  <c r="FR137" i="3"/>
  <c r="FR136" i="3"/>
  <c r="FS135" i="3"/>
  <c r="FR135" i="3"/>
  <c r="FO133" i="3"/>
  <c r="FN133" i="3"/>
  <c r="FS134" i="3"/>
  <c r="FR134" i="3"/>
  <c r="FQ131" i="3"/>
  <c r="FP131" i="3"/>
  <c r="FO129" i="3"/>
  <c r="FN129" i="3"/>
  <c r="FS130" i="3"/>
  <c r="FQ128" i="3"/>
  <c r="FP128" i="3"/>
  <c r="FR127" i="3"/>
  <c r="FO126" i="3"/>
  <c r="FN126" i="3"/>
  <c r="FQ124" i="3"/>
  <c r="FP124" i="3"/>
  <c r="FS123" i="3"/>
  <c r="FR123" i="3"/>
  <c r="FO122" i="3"/>
  <c r="FN122" i="3"/>
  <c r="FQ120" i="3"/>
  <c r="FP120" i="3"/>
  <c r="FQ119" i="3"/>
  <c r="FP119" i="3"/>
  <c r="FQ118" i="3"/>
  <c r="FP118" i="3"/>
  <c r="FO116" i="3"/>
  <c r="FN116" i="3"/>
  <c r="FR117" i="3"/>
  <c r="FQ115" i="3"/>
  <c r="FP115" i="3"/>
  <c r="FS114" i="3"/>
  <c r="FO113" i="3"/>
  <c r="FN113" i="3"/>
  <c r="FQ112" i="3"/>
  <c r="FP112" i="3"/>
  <c r="FS111" i="3"/>
  <c r="FO110" i="3"/>
  <c r="FN110" i="3"/>
  <c r="FM110" i="3"/>
  <c r="FL110" i="3"/>
  <c r="FQ108" i="3"/>
  <c r="FP108" i="3"/>
  <c r="FS107" i="3"/>
  <c r="FR107" i="3"/>
  <c r="FO106" i="3"/>
  <c r="FN106" i="3"/>
  <c r="FM106" i="3"/>
  <c r="FL106" i="3"/>
  <c r="FQ104" i="3"/>
  <c r="FQ103" i="3" s="1"/>
  <c r="FP104" i="3"/>
  <c r="FP103" i="3" s="1"/>
  <c r="FO103" i="3"/>
  <c r="FN103" i="3"/>
  <c r="FM103" i="3"/>
  <c r="FL103" i="3"/>
  <c r="FQ102" i="3"/>
  <c r="FP102" i="3"/>
  <c r="FS101" i="3"/>
  <c r="FO100" i="3"/>
  <c r="FN100" i="3"/>
  <c r="FM100" i="3"/>
  <c r="FL100" i="3"/>
  <c r="FQ98" i="3"/>
  <c r="FP98" i="3"/>
  <c r="FS97" i="3"/>
  <c r="FS96" i="3"/>
  <c r="FS95" i="3"/>
  <c r="FS94" i="3"/>
  <c r="FS93" i="3"/>
  <c r="FO92" i="3"/>
  <c r="FN92" i="3"/>
  <c r="FM92" i="3"/>
  <c r="FL92" i="3"/>
  <c r="FO91" i="3"/>
  <c r="FN91" i="3"/>
  <c r="FM91" i="3"/>
  <c r="FL91" i="3"/>
  <c r="FQ90" i="3"/>
  <c r="FP90" i="3"/>
  <c r="FS89" i="3"/>
  <c r="FS88" i="3"/>
  <c r="FS87" i="3"/>
  <c r="FS86" i="3"/>
  <c r="FO85" i="3"/>
  <c r="FN85" i="3"/>
  <c r="FM85" i="3"/>
  <c r="FL85" i="3"/>
  <c r="FQ84" i="3"/>
  <c r="FP84" i="3"/>
  <c r="FS83" i="3"/>
  <c r="FO82" i="3"/>
  <c r="FN82" i="3"/>
  <c r="FM82" i="3"/>
  <c r="FL82" i="3"/>
  <c r="FQ80" i="3"/>
  <c r="FP80" i="3"/>
  <c r="FS79" i="3"/>
  <c r="FO78" i="3"/>
  <c r="FN78" i="3"/>
  <c r="FM78" i="3"/>
  <c r="FL78" i="3"/>
  <c r="FQ77" i="3"/>
  <c r="FP77" i="3"/>
  <c r="FS76" i="3"/>
  <c r="FS75" i="3"/>
  <c r="FS74" i="3"/>
  <c r="FS73" i="3"/>
  <c r="FS72" i="3"/>
  <c r="FS71" i="3"/>
  <c r="FS70" i="3"/>
  <c r="FS68" i="3"/>
  <c r="FS67" i="3"/>
  <c r="FO65" i="3"/>
  <c r="FN65" i="3"/>
  <c r="FM65" i="3"/>
  <c r="FL65" i="3"/>
  <c r="FQ62" i="3"/>
  <c r="FQ61" i="3" s="1"/>
  <c r="FP62" i="3"/>
  <c r="FP61" i="3" s="1"/>
  <c r="FO61" i="3"/>
  <c r="FN61" i="3"/>
  <c r="FM61" i="3"/>
  <c r="FL61" i="3"/>
  <c r="FQ60" i="3"/>
  <c r="FP60" i="3"/>
  <c r="FO58" i="3"/>
  <c r="FN58" i="3"/>
  <c r="FS59" i="3"/>
  <c r="FS55" i="3"/>
  <c r="FO54" i="3"/>
  <c r="FN54" i="3"/>
  <c r="FM54" i="3"/>
  <c r="FL54" i="3"/>
  <c r="FQ53" i="3"/>
  <c r="FP53" i="3"/>
  <c r="FS52" i="3"/>
  <c r="FO51" i="3"/>
  <c r="FN51" i="3"/>
  <c r="FM51" i="3"/>
  <c r="FL51" i="3"/>
  <c r="FQ50" i="3"/>
  <c r="FP50" i="3"/>
  <c r="FS49" i="3"/>
  <c r="FS47" i="3"/>
  <c r="FS46" i="3"/>
  <c r="FS45" i="3"/>
  <c r="FO44" i="3"/>
  <c r="FN44" i="3"/>
  <c r="FM44" i="3"/>
  <c r="FL44" i="3"/>
  <c r="FQ42" i="3"/>
  <c r="FP42" i="3"/>
  <c r="FS41" i="3"/>
  <c r="FS40" i="3"/>
  <c r="FO39" i="3"/>
  <c r="FN39" i="3"/>
  <c r="FM39" i="3"/>
  <c r="FL39" i="3"/>
  <c r="FO38" i="3"/>
  <c r="FN38" i="3"/>
  <c r="FM38" i="3"/>
  <c r="FL38" i="3"/>
  <c r="FQ36" i="3"/>
  <c r="FQ35" i="3" s="1"/>
  <c r="FQ34" i="3" s="1"/>
  <c r="FP36" i="3"/>
  <c r="FP35" i="3" s="1"/>
  <c r="FP34" i="3" s="1"/>
  <c r="FO35" i="3"/>
  <c r="FN35" i="3"/>
  <c r="FM35" i="3"/>
  <c r="FL35" i="3"/>
  <c r="FO34" i="3"/>
  <c r="FN34" i="3"/>
  <c r="FM34" i="3"/>
  <c r="FL34" i="3"/>
  <c r="FQ32" i="3"/>
  <c r="FP32" i="3"/>
  <c r="FO31" i="3"/>
  <c r="FN31" i="3"/>
  <c r="FM31" i="3"/>
  <c r="FL31" i="3"/>
  <c r="FO30" i="3"/>
  <c r="FN30" i="3"/>
  <c r="FM30" i="3"/>
  <c r="FL30" i="3"/>
  <c r="FQ29" i="3"/>
  <c r="FP29" i="3"/>
  <c r="FN27" i="3"/>
  <c r="FN26" i="3" s="1"/>
  <c r="FS28" i="3"/>
  <c r="FL27" i="3"/>
  <c r="FL26" i="3" s="1"/>
  <c r="FO27" i="3"/>
  <c r="FO26" i="3" s="1"/>
  <c r="FQ25" i="3"/>
  <c r="FP25" i="3"/>
  <c r="FR24" i="3"/>
  <c r="FO23" i="3"/>
  <c r="FN23" i="3"/>
  <c r="FM23" i="3"/>
  <c r="FL23" i="3"/>
  <c r="FN20" i="3"/>
  <c r="FL20" i="3"/>
  <c r="FO20" i="3"/>
  <c r="FQ18" i="3"/>
  <c r="FP18" i="3"/>
  <c r="FS17" i="3"/>
  <c r="FO16" i="3"/>
  <c r="FN16" i="3"/>
  <c r="FM16" i="3"/>
  <c r="FL16" i="3"/>
  <c r="FQ15" i="3"/>
  <c r="FP15" i="3"/>
  <c r="FR14" i="3"/>
  <c r="FR13" i="3"/>
  <c r="FR12" i="3"/>
  <c r="FR11" i="3"/>
  <c r="FO10" i="3"/>
  <c r="FN10" i="3"/>
  <c r="FM10" i="3"/>
  <c r="FL10" i="3"/>
  <c r="FC175" i="3"/>
  <c r="FB175" i="3"/>
  <c r="FA175" i="3"/>
  <c r="EZ175" i="3"/>
  <c r="FE172" i="3"/>
  <c r="FD172" i="3"/>
  <c r="FE171" i="3"/>
  <c r="FD171" i="3"/>
  <c r="FC170" i="3"/>
  <c r="FC169" i="3" s="1"/>
  <c r="FB170" i="3"/>
  <c r="FB169" i="3" s="1"/>
  <c r="FA170" i="3"/>
  <c r="FA169" i="3" s="1"/>
  <c r="EZ170" i="3"/>
  <c r="EZ169" i="3" s="1"/>
  <c r="FE168" i="3"/>
  <c r="FD168" i="3"/>
  <c r="FF167" i="3"/>
  <c r="FG166" i="3"/>
  <c r="FG165" i="3"/>
  <c r="FF165" i="3"/>
  <c r="FG163" i="3"/>
  <c r="FC162" i="3"/>
  <c r="FC161" i="3" s="1"/>
  <c r="FB162" i="3"/>
  <c r="FB161" i="3" s="1"/>
  <c r="FA162" i="3"/>
  <c r="FA161" i="3" s="1"/>
  <c r="FE160" i="3"/>
  <c r="FD160" i="3"/>
  <c r="EZ158" i="3"/>
  <c r="FC158" i="3"/>
  <c r="FB158" i="3"/>
  <c r="FA158" i="3"/>
  <c r="FE157" i="3"/>
  <c r="FD157" i="3"/>
  <c r="FD155" i="3"/>
  <c r="FB153" i="3"/>
  <c r="FG154" i="3"/>
  <c r="FD154" i="3"/>
  <c r="FC153" i="3"/>
  <c r="FE150" i="3"/>
  <c r="FE149" i="3" s="1"/>
  <c r="FD150" i="3"/>
  <c r="FD149" i="3" s="1"/>
  <c r="FC149" i="3"/>
  <c r="FB149" i="3"/>
  <c r="FA149" i="3"/>
  <c r="EZ149" i="3"/>
  <c r="FE148" i="3"/>
  <c r="FD148" i="3"/>
  <c r="FF147" i="3"/>
  <c r="FC145" i="3"/>
  <c r="FB145" i="3"/>
  <c r="FA145" i="3"/>
  <c r="FE144" i="3"/>
  <c r="FD144" i="3"/>
  <c r="FB142" i="3"/>
  <c r="EZ142" i="3"/>
  <c r="FC142" i="3"/>
  <c r="FE141" i="3"/>
  <c r="FD141" i="3"/>
  <c r="FG140" i="3"/>
  <c r="FF140" i="3"/>
  <c r="FF139" i="3"/>
  <c r="FG138" i="3"/>
  <c r="FF138" i="3"/>
  <c r="FG136" i="3"/>
  <c r="FF136" i="3"/>
  <c r="FF135" i="3"/>
  <c r="FG134" i="3"/>
  <c r="FC133" i="3"/>
  <c r="FB133" i="3"/>
  <c r="FA133" i="3"/>
  <c r="EZ133" i="3"/>
  <c r="FE131" i="3"/>
  <c r="FD131" i="3"/>
  <c r="FG130" i="3"/>
  <c r="FC129" i="3"/>
  <c r="FB129" i="3"/>
  <c r="FA129" i="3"/>
  <c r="EZ129" i="3"/>
  <c r="FE128" i="3"/>
  <c r="FD128" i="3"/>
  <c r="FG127" i="3"/>
  <c r="FF127" i="3"/>
  <c r="FC126" i="3"/>
  <c r="FB126" i="3"/>
  <c r="FA126" i="3"/>
  <c r="EZ126" i="3"/>
  <c r="FE124" i="3"/>
  <c r="FD124" i="3"/>
  <c r="FC122" i="3"/>
  <c r="FB122" i="3"/>
  <c r="FA122" i="3"/>
  <c r="EZ122" i="3"/>
  <c r="FE120" i="3"/>
  <c r="FD120" i="3"/>
  <c r="FE119" i="3"/>
  <c r="FD119" i="3"/>
  <c r="FE118" i="3"/>
  <c r="FD118" i="3"/>
  <c r="FG117" i="3"/>
  <c r="FF117" i="3"/>
  <c r="FC116" i="3"/>
  <c r="FB116" i="3"/>
  <c r="FA116" i="3"/>
  <c r="EZ116" i="3"/>
  <c r="FE115" i="3"/>
  <c r="FD115" i="3"/>
  <c r="FC113" i="3"/>
  <c r="FB113" i="3"/>
  <c r="FA113" i="3"/>
  <c r="EZ113" i="3"/>
  <c r="FE112" i="3"/>
  <c r="FD112" i="3"/>
  <c r="FG111" i="3"/>
  <c r="FF111" i="3"/>
  <c r="FC110" i="3"/>
  <c r="FB110" i="3"/>
  <c r="FA110" i="3"/>
  <c r="EZ110" i="3"/>
  <c r="FE108" i="3"/>
  <c r="FD108" i="3"/>
  <c r="FC106" i="3"/>
  <c r="FB106" i="3"/>
  <c r="FA106" i="3"/>
  <c r="EZ106" i="3"/>
  <c r="FE104" i="3"/>
  <c r="FE103" i="3" s="1"/>
  <c r="FD104" i="3"/>
  <c r="FD103" i="3" s="1"/>
  <c r="FC103" i="3"/>
  <c r="FB103" i="3"/>
  <c r="FA103" i="3"/>
  <c r="EZ103" i="3"/>
  <c r="FE102" i="3"/>
  <c r="FD102" i="3"/>
  <c r="FC100" i="3"/>
  <c r="FB100" i="3"/>
  <c r="FA100" i="3"/>
  <c r="EZ100" i="3"/>
  <c r="FE98" i="3"/>
  <c r="FD98" i="3"/>
  <c r="FG97" i="3"/>
  <c r="FF97" i="3"/>
  <c r="FG96" i="3"/>
  <c r="FG95" i="3"/>
  <c r="FF95" i="3"/>
  <c r="FF94" i="3"/>
  <c r="FF93" i="3"/>
  <c r="FC92" i="3"/>
  <c r="FB92" i="3"/>
  <c r="FA92" i="3"/>
  <c r="EZ92" i="3"/>
  <c r="FC91" i="3"/>
  <c r="FB91" i="3"/>
  <c r="FA91" i="3"/>
  <c r="EZ91" i="3"/>
  <c r="FE90" i="3"/>
  <c r="FD90" i="3"/>
  <c r="FC85" i="3"/>
  <c r="FB85" i="3"/>
  <c r="FA85" i="3"/>
  <c r="EZ85" i="3"/>
  <c r="FE84" i="3"/>
  <c r="FD84" i="3"/>
  <c r="FC82" i="3"/>
  <c r="FB82" i="3"/>
  <c r="FA82" i="3"/>
  <c r="EZ82" i="3"/>
  <c r="FE80" i="3"/>
  <c r="FD80" i="3"/>
  <c r="FC78" i="3"/>
  <c r="FB78" i="3"/>
  <c r="FA78" i="3"/>
  <c r="EZ78" i="3"/>
  <c r="FE77" i="3"/>
  <c r="FD77" i="3"/>
  <c r="FG76" i="3"/>
  <c r="FF76" i="3"/>
  <c r="FG75" i="3"/>
  <c r="FG74" i="3"/>
  <c r="FF74" i="3"/>
  <c r="FF73" i="3"/>
  <c r="FF72" i="3"/>
  <c r="FF70" i="3"/>
  <c r="FF69" i="3"/>
  <c r="FF68" i="3"/>
  <c r="FF66" i="3"/>
  <c r="FC65" i="3"/>
  <c r="FB65" i="3"/>
  <c r="FA65" i="3"/>
  <c r="EZ65" i="3"/>
  <c r="FE62" i="3"/>
  <c r="FE61" i="3" s="1"/>
  <c r="FD62" i="3"/>
  <c r="FD61" i="3" s="1"/>
  <c r="FC61" i="3"/>
  <c r="FB61" i="3"/>
  <c r="FA61" i="3"/>
  <c r="EZ61" i="3"/>
  <c r="FE60" i="3"/>
  <c r="FD60" i="3"/>
  <c r="FG59" i="3"/>
  <c r="FF59" i="3"/>
  <c r="FC58" i="3"/>
  <c r="FB58" i="3"/>
  <c r="FA58" i="3"/>
  <c r="EZ58" i="3"/>
  <c r="FF55" i="3"/>
  <c r="FC54" i="3"/>
  <c r="FB54" i="3"/>
  <c r="FA54" i="3"/>
  <c r="EZ54" i="3"/>
  <c r="FE53" i="3"/>
  <c r="FD53" i="3"/>
  <c r="FC51" i="3"/>
  <c r="FB51" i="3"/>
  <c r="FA51" i="3"/>
  <c r="EZ51" i="3"/>
  <c r="FE50" i="3"/>
  <c r="FD50" i="3"/>
  <c r="FG49" i="3"/>
  <c r="FF49" i="3"/>
  <c r="FG48" i="3"/>
  <c r="FF48" i="3"/>
  <c r="FG47" i="3"/>
  <c r="FG46" i="3"/>
  <c r="FF46" i="3"/>
  <c r="FF45" i="3"/>
  <c r="FC44" i="3"/>
  <c r="FB44" i="3"/>
  <c r="FA44" i="3"/>
  <c r="EZ44" i="3"/>
  <c r="FE42" i="3"/>
  <c r="FD42" i="3"/>
  <c r="FC39" i="3"/>
  <c r="FB39" i="3"/>
  <c r="FA39" i="3"/>
  <c r="EZ39" i="3"/>
  <c r="FC38" i="3"/>
  <c r="FB38" i="3"/>
  <c r="FA38" i="3"/>
  <c r="EZ38" i="3"/>
  <c r="FE36" i="3"/>
  <c r="FE35" i="3" s="1"/>
  <c r="FE34" i="3" s="1"/>
  <c r="FD36" i="3"/>
  <c r="FD35" i="3" s="1"/>
  <c r="FD34" i="3" s="1"/>
  <c r="FC35" i="3"/>
  <c r="FC34" i="3" s="1"/>
  <c r="FB35" i="3"/>
  <c r="FB34" i="3" s="1"/>
  <c r="FA35" i="3"/>
  <c r="FA34" i="3" s="1"/>
  <c r="EZ35" i="3"/>
  <c r="EZ34" i="3" s="1"/>
  <c r="FE32" i="3"/>
  <c r="FD32" i="3"/>
  <c r="FC31" i="3"/>
  <c r="FB31" i="3"/>
  <c r="FA31" i="3"/>
  <c r="EZ31" i="3"/>
  <c r="FC30" i="3"/>
  <c r="FB30" i="3"/>
  <c r="FA30" i="3"/>
  <c r="EZ30" i="3"/>
  <c r="FE29" i="3"/>
  <c r="FD29" i="3"/>
  <c r="FG28" i="3"/>
  <c r="FC27" i="3"/>
  <c r="FB27" i="3"/>
  <c r="FA27" i="3"/>
  <c r="EZ27" i="3"/>
  <c r="FC26" i="3"/>
  <c r="FB26" i="3"/>
  <c r="FA26" i="3"/>
  <c r="EZ26" i="3"/>
  <c r="FE25" i="3"/>
  <c r="FD25" i="3"/>
  <c r="FC23" i="3"/>
  <c r="FB23" i="3"/>
  <c r="FA23" i="3"/>
  <c r="EZ23" i="3"/>
  <c r="FC20" i="3"/>
  <c r="FB20" i="3"/>
  <c r="FA20" i="3"/>
  <c r="EZ20" i="3"/>
  <c r="FC19" i="3"/>
  <c r="FB19" i="3"/>
  <c r="FA19" i="3"/>
  <c r="EZ19" i="3"/>
  <c r="FE18" i="3"/>
  <c r="FD18" i="3"/>
  <c r="FG17" i="3"/>
  <c r="FF17" i="3"/>
  <c r="FC16" i="3"/>
  <c r="FB16" i="3"/>
  <c r="FA16" i="3"/>
  <c r="EZ16" i="3"/>
  <c r="FE15" i="3"/>
  <c r="FD15" i="3"/>
  <c r="FC10" i="3"/>
  <c r="FB10" i="3"/>
  <c r="FA10" i="3"/>
  <c r="EZ10" i="3"/>
  <c r="ES172" i="3"/>
  <c r="ER172" i="3"/>
  <c r="ES171" i="3"/>
  <c r="ER171" i="3"/>
  <c r="EQ170" i="3"/>
  <c r="EP170" i="3"/>
  <c r="EO170" i="3"/>
  <c r="EN170" i="3"/>
  <c r="EN169" i="3" s="1"/>
  <c r="EQ169" i="3"/>
  <c r="EP169" i="3"/>
  <c r="EO169" i="3"/>
  <c r="ES168" i="3"/>
  <c r="ER168" i="3"/>
  <c r="ET167" i="3"/>
  <c r="ET166" i="3"/>
  <c r="ET165" i="3"/>
  <c r="ET164" i="3"/>
  <c r="EQ162" i="3"/>
  <c r="EQ161" i="3" s="1"/>
  <c r="EP162" i="3"/>
  <c r="EP161" i="3" s="1"/>
  <c r="EN162" i="3"/>
  <c r="EN161" i="3" s="1"/>
  <c r="ES160" i="3"/>
  <c r="ER160" i="3"/>
  <c r="EQ158" i="3"/>
  <c r="EP158" i="3"/>
  <c r="EN158" i="3"/>
  <c r="ES157" i="3"/>
  <c r="ER157" i="3"/>
  <c r="ET156" i="3"/>
  <c r="ET154" i="3"/>
  <c r="EQ153" i="3"/>
  <c r="EP153" i="3"/>
  <c r="ES150" i="3"/>
  <c r="ES149" i="3" s="1"/>
  <c r="ER150" i="3"/>
  <c r="ER149" i="3" s="1"/>
  <c r="EQ149" i="3"/>
  <c r="EP149" i="3"/>
  <c r="EO149" i="3"/>
  <c r="EN149" i="3"/>
  <c r="ES148" i="3"/>
  <c r="ER148" i="3"/>
  <c r="EU147" i="3"/>
  <c r="EQ145" i="3"/>
  <c r="EP145" i="3"/>
  <c r="EU146" i="3"/>
  <c r="EN145" i="3"/>
  <c r="ES144" i="3"/>
  <c r="ER144" i="3"/>
  <c r="ET143" i="3"/>
  <c r="EQ142" i="3"/>
  <c r="EP142" i="3"/>
  <c r="ES141" i="3"/>
  <c r="ER141" i="3"/>
  <c r="ET140" i="3"/>
  <c r="ET139" i="3"/>
  <c r="ET138" i="3"/>
  <c r="ET137" i="3"/>
  <c r="ET136" i="3"/>
  <c r="ET135" i="3"/>
  <c r="EQ133" i="3"/>
  <c r="EP133" i="3"/>
  <c r="EN133" i="3"/>
  <c r="ES131" i="3"/>
  <c r="ER131" i="3"/>
  <c r="EP129" i="3"/>
  <c r="EU130" i="3"/>
  <c r="EN129" i="3"/>
  <c r="EQ129" i="3"/>
  <c r="ES128" i="3"/>
  <c r="ER128" i="3"/>
  <c r="EU127" i="3"/>
  <c r="ET127" i="3"/>
  <c r="EQ126" i="3"/>
  <c r="EP126" i="3"/>
  <c r="EO126" i="3"/>
  <c r="ES124" i="3"/>
  <c r="ER124" i="3"/>
  <c r="EQ122" i="3"/>
  <c r="EP122" i="3"/>
  <c r="ES120" i="3"/>
  <c r="ER120" i="3"/>
  <c r="ES119" i="3"/>
  <c r="ER119" i="3"/>
  <c r="ES118" i="3"/>
  <c r="ER118" i="3"/>
  <c r="EP116" i="3"/>
  <c r="EN116" i="3"/>
  <c r="EQ116" i="3"/>
  <c r="ES115" i="3"/>
  <c r="ER115" i="3"/>
  <c r="EQ113" i="3"/>
  <c r="EP113" i="3"/>
  <c r="EO113" i="3"/>
  <c r="ES112" i="3"/>
  <c r="ER112" i="3"/>
  <c r="EP110" i="3"/>
  <c r="EO110" i="3"/>
  <c r="ET111" i="3"/>
  <c r="EQ110" i="3"/>
  <c r="ES108" i="3"/>
  <c r="ER108" i="3"/>
  <c r="EP106" i="3"/>
  <c r="EN106" i="3"/>
  <c r="EQ106" i="3"/>
  <c r="ES104" i="3"/>
  <c r="ES103" i="3" s="1"/>
  <c r="ER104" i="3"/>
  <c r="ER103" i="3" s="1"/>
  <c r="EQ103" i="3"/>
  <c r="EP103" i="3"/>
  <c r="EO103" i="3"/>
  <c r="EN103" i="3"/>
  <c r="ES102" i="3"/>
  <c r="ER102" i="3"/>
  <c r="ET101" i="3"/>
  <c r="EQ100" i="3"/>
  <c r="EP100" i="3"/>
  <c r="EO100" i="3"/>
  <c r="ES98" i="3"/>
  <c r="ER98" i="3"/>
  <c r="EU97" i="3"/>
  <c r="ET97" i="3"/>
  <c r="EU96" i="3"/>
  <c r="ET96" i="3"/>
  <c r="EU95" i="3"/>
  <c r="ET95" i="3"/>
  <c r="EU94" i="3"/>
  <c r="EU93" i="3"/>
  <c r="ET93" i="3"/>
  <c r="EQ92" i="3"/>
  <c r="EQ91" i="3" s="1"/>
  <c r="EP92" i="3"/>
  <c r="EP91" i="3" s="1"/>
  <c r="EO92" i="3"/>
  <c r="EO91" i="3" s="1"/>
  <c r="ES90" i="3"/>
  <c r="ER90" i="3"/>
  <c r="EU88" i="3"/>
  <c r="EP85" i="3"/>
  <c r="EU86" i="3"/>
  <c r="EQ85" i="3"/>
  <c r="ES84" i="3"/>
  <c r="ER84" i="3"/>
  <c r="EU83" i="3"/>
  <c r="ET83" i="3"/>
  <c r="EQ82" i="3"/>
  <c r="EP82" i="3"/>
  <c r="EO82" i="3"/>
  <c r="ES80" i="3"/>
  <c r="ER80" i="3"/>
  <c r="EU79" i="3"/>
  <c r="EQ78" i="3"/>
  <c r="EP78" i="3"/>
  <c r="EO78" i="3"/>
  <c r="ES77" i="3"/>
  <c r="ER77" i="3"/>
  <c r="EP65" i="3"/>
  <c r="EN65" i="3"/>
  <c r="EQ65" i="3"/>
  <c r="ES62" i="3"/>
  <c r="ES61" i="3" s="1"/>
  <c r="ER62" i="3"/>
  <c r="ER61" i="3" s="1"/>
  <c r="EQ61" i="3"/>
  <c r="EP61" i="3"/>
  <c r="EO61" i="3"/>
  <c r="EN61" i="3"/>
  <c r="ES60" i="3"/>
  <c r="ER60" i="3"/>
  <c r="EQ58" i="3"/>
  <c r="EP58" i="3"/>
  <c r="EO58" i="3"/>
  <c r="ET55" i="3"/>
  <c r="EQ54" i="3"/>
  <c r="EP54" i="3"/>
  <c r="EO54" i="3"/>
  <c r="ES53" i="3"/>
  <c r="ER53" i="3"/>
  <c r="EP51" i="3"/>
  <c r="EQ51" i="3"/>
  <c r="ES50" i="3"/>
  <c r="ER50" i="3"/>
  <c r="ET49" i="3"/>
  <c r="ET48" i="3"/>
  <c r="ET47" i="3"/>
  <c r="ET46" i="3"/>
  <c r="ET45" i="3"/>
  <c r="EQ44" i="3"/>
  <c r="EP44" i="3"/>
  <c r="EO44" i="3"/>
  <c r="EN44" i="3"/>
  <c r="ES42" i="3"/>
  <c r="ER42" i="3"/>
  <c r="EU40" i="3"/>
  <c r="EQ39" i="3"/>
  <c r="EP39" i="3"/>
  <c r="EO39" i="3"/>
  <c r="EN39" i="3"/>
  <c r="EQ38" i="3"/>
  <c r="EP38" i="3"/>
  <c r="EO38" i="3"/>
  <c r="EN38" i="3"/>
  <c r="ES36" i="3"/>
  <c r="ES35" i="3" s="1"/>
  <c r="ES34" i="3" s="1"/>
  <c r="ER36" i="3"/>
  <c r="ER35" i="3" s="1"/>
  <c r="ER34" i="3" s="1"/>
  <c r="EQ35" i="3"/>
  <c r="EQ34" i="3" s="1"/>
  <c r="EP35" i="3"/>
  <c r="EP34" i="3" s="1"/>
  <c r="EO35" i="3"/>
  <c r="EO34" i="3" s="1"/>
  <c r="EN35" i="3"/>
  <c r="EN34" i="3" s="1"/>
  <c r="ES32" i="3"/>
  <c r="ER32" i="3"/>
  <c r="EQ31" i="3"/>
  <c r="EP31" i="3"/>
  <c r="EO31" i="3"/>
  <c r="EN31" i="3"/>
  <c r="EQ30" i="3"/>
  <c r="EP30" i="3"/>
  <c r="EO30" i="3"/>
  <c r="EN30" i="3"/>
  <c r="ES29" i="3"/>
  <c r="ER29" i="3"/>
  <c r="EQ27" i="3"/>
  <c r="EQ26" i="3" s="1"/>
  <c r="EP27" i="3"/>
  <c r="EP26" i="3" s="1"/>
  <c r="ET28" i="3"/>
  <c r="ES25" i="3"/>
  <c r="ER25" i="3"/>
  <c r="EQ23" i="3"/>
  <c r="EP23" i="3"/>
  <c r="EU24" i="3"/>
  <c r="EQ20" i="3"/>
  <c r="EP20" i="3"/>
  <c r="ES18" i="3"/>
  <c r="ER18" i="3"/>
  <c r="EQ16" i="3"/>
  <c r="EP16" i="3"/>
  <c r="EO16" i="3"/>
  <c r="ET17" i="3"/>
  <c r="ES15" i="3"/>
  <c r="ER15" i="3"/>
  <c r="EU14" i="3"/>
  <c r="EU12" i="3"/>
  <c r="EQ10" i="3"/>
  <c r="EP10" i="3"/>
  <c r="EO10" i="3"/>
  <c r="EE175" i="3"/>
  <c r="ED175" i="3"/>
  <c r="EG172" i="3"/>
  <c r="EF172" i="3"/>
  <c r="EG171" i="3"/>
  <c r="EF171" i="3"/>
  <c r="EE170" i="3"/>
  <c r="EE169" i="3" s="1"/>
  <c r="ED170" i="3"/>
  <c r="ED169" i="3" s="1"/>
  <c r="EC170" i="3"/>
  <c r="EC169" i="3" s="1"/>
  <c r="EB170" i="3"/>
  <c r="EB169" i="3" s="1"/>
  <c r="EG168" i="3"/>
  <c r="EF168" i="3"/>
  <c r="EI167" i="3"/>
  <c r="EH167" i="3"/>
  <c r="EI166" i="3"/>
  <c r="EH166" i="3"/>
  <c r="EI165" i="3"/>
  <c r="EH165" i="3"/>
  <c r="EI164" i="3"/>
  <c r="EH164" i="3"/>
  <c r="EI163" i="3"/>
  <c r="EG160" i="3"/>
  <c r="EF160" i="3"/>
  <c r="ED158" i="3"/>
  <c r="EB158" i="3"/>
  <c r="EE158" i="3"/>
  <c r="EG157" i="3"/>
  <c r="EF157" i="3"/>
  <c r="EH156" i="3"/>
  <c r="EH155" i="3"/>
  <c r="ED153" i="3"/>
  <c r="EH154" i="3"/>
  <c r="EG150" i="3"/>
  <c r="EG149" i="3" s="1"/>
  <c r="EF150" i="3"/>
  <c r="EF149" i="3" s="1"/>
  <c r="EE149" i="3"/>
  <c r="ED149" i="3"/>
  <c r="EC149" i="3"/>
  <c r="EB149" i="3"/>
  <c r="EG148" i="3"/>
  <c r="EF148" i="3"/>
  <c r="EI147" i="3"/>
  <c r="EH147" i="3"/>
  <c r="ED145" i="3"/>
  <c r="EI146" i="3"/>
  <c r="EG144" i="3"/>
  <c r="EF144" i="3"/>
  <c r="EE142" i="3"/>
  <c r="ED142" i="3"/>
  <c r="EC142" i="3"/>
  <c r="EH143" i="3"/>
  <c r="EG141" i="3"/>
  <c r="EF141" i="3"/>
  <c r="EI140" i="3"/>
  <c r="EH140" i="3"/>
  <c r="EI139" i="3"/>
  <c r="EH139" i="3"/>
  <c r="EI138" i="3"/>
  <c r="EI137" i="3"/>
  <c r="EH137" i="3"/>
  <c r="EI136" i="3"/>
  <c r="EH136" i="3"/>
  <c r="EI135" i="3"/>
  <c r="EH135" i="3"/>
  <c r="ED133" i="3"/>
  <c r="EE133" i="3"/>
  <c r="EG131" i="3"/>
  <c r="EF131" i="3"/>
  <c r="ED129" i="3"/>
  <c r="EE129" i="3"/>
  <c r="EG128" i="3"/>
  <c r="EF128" i="3"/>
  <c r="EE126" i="3"/>
  <c r="ED126" i="3"/>
  <c r="EC126" i="3"/>
  <c r="EH127" i="3"/>
  <c r="EG124" i="3"/>
  <c r="EF124" i="3"/>
  <c r="EE122" i="3"/>
  <c r="ED122" i="3"/>
  <c r="EG120" i="3"/>
  <c r="EF120" i="3"/>
  <c r="EG119" i="3"/>
  <c r="EF119" i="3"/>
  <c r="EG118" i="3"/>
  <c r="EF118" i="3"/>
  <c r="ED116" i="3"/>
  <c r="EC116" i="3"/>
  <c r="EH117" i="3"/>
  <c r="EE116" i="3"/>
  <c r="EG115" i="3"/>
  <c r="EF115" i="3"/>
  <c r="EE113" i="3"/>
  <c r="ED113" i="3"/>
  <c r="EG112" i="3"/>
  <c r="EF112" i="3"/>
  <c r="ED110" i="3"/>
  <c r="EE110" i="3"/>
  <c r="EG108" i="3"/>
  <c r="EF108" i="3"/>
  <c r="ED106" i="3"/>
  <c r="EC106" i="3"/>
  <c r="EE106" i="3"/>
  <c r="EG104" i="3"/>
  <c r="EG103" i="3" s="1"/>
  <c r="EF104" i="3"/>
  <c r="EF103" i="3" s="1"/>
  <c r="EE103" i="3"/>
  <c r="ED103" i="3"/>
  <c r="EC103" i="3"/>
  <c r="EB103" i="3"/>
  <c r="EG102" i="3"/>
  <c r="EF102" i="3"/>
  <c r="EE100" i="3"/>
  <c r="ED100" i="3"/>
  <c r="EI101" i="3"/>
  <c r="EH101" i="3"/>
  <c r="EG98" i="3"/>
  <c r="EF98" i="3"/>
  <c r="EI97" i="3"/>
  <c r="EI95" i="3"/>
  <c r="ED92" i="3"/>
  <c r="ED91" i="3" s="1"/>
  <c r="EI93" i="3"/>
  <c r="EG90" i="3"/>
  <c r="EF90" i="3"/>
  <c r="EI89" i="3"/>
  <c r="EH89" i="3"/>
  <c r="EI88" i="3"/>
  <c r="EH88" i="3"/>
  <c r="EI87" i="3"/>
  <c r="EH87" i="3"/>
  <c r="ED85" i="3"/>
  <c r="EC85" i="3"/>
  <c r="EH86" i="3"/>
  <c r="EG84" i="3"/>
  <c r="EF84" i="3"/>
  <c r="EE82" i="3"/>
  <c r="ED82" i="3"/>
  <c r="EG80" i="3"/>
  <c r="EF80" i="3"/>
  <c r="EE78" i="3"/>
  <c r="ED78" i="3"/>
  <c r="EH79" i="3"/>
  <c r="EG77" i="3"/>
  <c r="EF77" i="3"/>
  <c r="EI76" i="3"/>
  <c r="EI75" i="3"/>
  <c r="EI74" i="3"/>
  <c r="EI73" i="3"/>
  <c r="EI72" i="3"/>
  <c r="EI71" i="3"/>
  <c r="EI70" i="3"/>
  <c r="EI69" i="3"/>
  <c r="EI68" i="3"/>
  <c r="EI67" i="3"/>
  <c r="ED65" i="3"/>
  <c r="EI66" i="3"/>
  <c r="EG62" i="3"/>
  <c r="EG61" i="3" s="1"/>
  <c r="EF62" i="3"/>
  <c r="EF61" i="3" s="1"/>
  <c r="EE61" i="3"/>
  <c r="ED61" i="3"/>
  <c r="EC61" i="3"/>
  <c r="EB61" i="3"/>
  <c r="EG60" i="3"/>
  <c r="EF60" i="3"/>
  <c r="ED58" i="3"/>
  <c r="EE58" i="3"/>
  <c r="EE54" i="3"/>
  <c r="ED54" i="3"/>
  <c r="EC54" i="3"/>
  <c r="EH55" i="3"/>
  <c r="EG53" i="3"/>
  <c r="EF53" i="3"/>
  <c r="EE51" i="3"/>
  <c r="ED51" i="3"/>
  <c r="EG50" i="3"/>
  <c r="EF50" i="3"/>
  <c r="EH49" i="3"/>
  <c r="EH48" i="3"/>
  <c r="EH46" i="3"/>
  <c r="EE44" i="3"/>
  <c r="EH45" i="3"/>
  <c r="EG42" i="3"/>
  <c r="EF42" i="3"/>
  <c r="EI41" i="3"/>
  <c r="EH41" i="3"/>
  <c r="EE39" i="3"/>
  <c r="EE38" i="3" s="1"/>
  <c r="ED39" i="3"/>
  <c r="ED38" i="3" s="1"/>
  <c r="EC39" i="3"/>
  <c r="EC38" i="3" s="1"/>
  <c r="EH40" i="3"/>
  <c r="EG36" i="3"/>
  <c r="EG35" i="3" s="1"/>
  <c r="EG34" i="3" s="1"/>
  <c r="EF36" i="3"/>
  <c r="EF35" i="3" s="1"/>
  <c r="EF34" i="3" s="1"/>
  <c r="EE35" i="3"/>
  <c r="EE34" i="3" s="1"/>
  <c r="ED35" i="3"/>
  <c r="ED34" i="3" s="1"/>
  <c r="EC35" i="3"/>
  <c r="EC34" i="3" s="1"/>
  <c r="EB35" i="3"/>
  <c r="EB34" i="3" s="1"/>
  <c r="EG32" i="3"/>
  <c r="EF32" i="3"/>
  <c r="EE31" i="3"/>
  <c r="ED31" i="3"/>
  <c r="EC31" i="3"/>
  <c r="EB31" i="3"/>
  <c r="EB30" i="3" s="1"/>
  <c r="EE30" i="3"/>
  <c r="ED30" i="3"/>
  <c r="EG29" i="3"/>
  <c r="EF29" i="3"/>
  <c r="EE27" i="3"/>
  <c r="EE26" i="3" s="1"/>
  <c r="ED27" i="3"/>
  <c r="ED26" i="3" s="1"/>
  <c r="EI28" i="3"/>
  <c r="EH28" i="3"/>
  <c r="EG25" i="3"/>
  <c r="EF25" i="3"/>
  <c r="EE23" i="3"/>
  <c r="ED23" i="3"/>
  <c r="EC23" i="3"/>
  <c r="EH24" i="3"/>
  <c r="EE20" i="3"/>
  <c r="ED20" i="3"/>
  <c r="EG18" i="3"/>
  <c r="EF18" i="3"/>
  <c r="EE16" i="3"/>
  <c r="ED16" i="3"/>
  <c r="EI17" i="3"/>
  <c r="EG15" i="3"/>
  <c r="EF15" i="3"/>
  <c r="EH14" i="3"/>
  <c r="EH13" i="3"/>
  <c r="EH12" i="3"/>
  <c r="EE10" i="3"/>
  <c r="ED10" i="3"/>
  <c r="DS175" i="3"/>
  <c r="DR175" i="3"/>
  <c r="DU172" i="3"/>
  <c r="DT172" i="3"/>
  <c r="DU171" i="3"/>
  <c r="DT171" i="3"/>
  <c r="DS170" i="3"/>
  <c r="DR170" i="3"/>
  <c r="DR169" i="3" s="1"/>
  <c r="DQ170" i="3"/>
  <c r="DQ169" i="3" s="1"/>
  <c r="DP170" i="3"/>
  <c r="DP169" i="3" s="1"/>
  <c r="DS169" i="3"/>
  <c r="DU168" i="3"/>
  <c r="DT168" i="3"/>
  <c r="DW167" i="3"/>
  <c r="DW165" i="3"/>
  <c r="DW163" i="3"/>
  <c r="DP162" i="3"/>
  <c r="DP161" i="3" s="1"/>
  <c r="DS162" i="3"/>
  <c r="DS161" i="3" s="1"/>
  <c r="DR162" i="3"/>
  <c r="DR161" i="3" s="1"/>
  <c r="DQ162" i="3"/>
  <c r="DQ161" i="3" s="1"/>
  <c r="DU160" i="3"/>
  <c r="DT160" i="3"/>
  <c r="DS158" i="3"/>
  <c r="DR158" i="3"/>
  <c r="DQ158" i="3"/>
  <c r="DU157" i="3"/>
  <c r="DT157" i="3"/>
  <c r="DW156" i="3"/>
  <c r="DV156" i="3"/>
  <c r="DV155" i="3"/>
  <c r="DR153" i="3"/>
  <c r="DV154" i="3"/>
  <c r="DS153" i="3"/>
  <c r="DU150" i="3"/>
  <c r="DU149" i="3" s="1"/>
  <c r="DT150" i="3"/>
  <c r="DT149" i="3" s="1"/>
  <c r="DS149" i="3"/>
  <c r="DR149" i="3"/>
  <c r="DQ149" i="3"/>
  <c r="DP149" i="3"/>
  <c r="DU148" i="3"/>
  <c r="DT148" i="3"/>
  <c r="DV147" i="3"/>
  <c r="DW146" i="3"/>
  <c r="DS145" i="3"/>
  <c r="DR145" i="3"/>
  <c r="DU144" i="3"/>
  <c r="DT144" i="3"/>
  <c r="DR142" i="3"/>
  <c r="DS142" i="3"/>
  <c r="DU141" i="3"/>
  <c r="DT141" i="3"/>
  <c r="DW140" i="3"/>
  <c r="DW139" i="3"/>
  <c r="DW138" i="3"/>
  <c r="DW137" i="3"/>
  <c r="DW136" i="3"/>
  <c r="DW134" i="3"/>
  <c r="DP133" i="3"/>
  <c r="DS133" i="3"/>
  <c r="DR133" i="3"/>
  <c r="DU131" i="3"/>
  <c r="DT131" i="3"/>
  <c r="DR129" i="3"/>
  <c r="DQ129" i="3"/>
  <c r="DP129" i="3"/>
  <c r="DS129" i="3"/>
  <c r="DU128" i="3"/>
  <c r="DT128" i="3"/>
  <c r="DS126" i="3"/>
  <c r="DR126" i="3"/>
  <c r="DU124" i="3"/>
  <c r="DT124" i="3"/>
  <c r="DR122" i="3"/>
  <c r="DS122" i="3"/>
  <c r="DU120" i="3"/>
  <c r="DT120" i="3"/>
  <c r="DU119" i="3"/>
  <c r="DT119" i="3"/>
  <c r="DU118" i="3"/>
  <c r="DT118" i="3"/>
  <c r="DW117" i="3"/>
  <c r="DS116" i="3"/>
  <c r="DR116" i="3"/>
  <c r="DU115" i="3"/>
  <c r="DT115" i="3"/>
  <c r="DR113" i="3"/>
  <c r="DQ113" i="3"/>
  <c r="DS113" i="3"/>
  <c r="DU112" i="3"/>
  <c r="DT112" i="3"/>
  <c r="DR110" i="3"/>
  <c r="DQ110" i="3"/>
  <c r="DP110" i="3"/>
  <c r="DS110" i="3"/>
  <c r="DU108" i="3"/>
  <c r="DT108" i="3"/>
  <c r="DS106" i="3"/>
  <c r="DR106" i="3"/>
  <c r="DQ106" i="3"/>
  <c r="DP106" i="3"/>
  <c r="DU104" i="3"/>
  <c r="DU103" i="3" s="1"/>
  <c r="DT104" i="3"/>
  <c r="DT103" i="3" s="1"/>
  <c r="DS103" i="3"/>
  <c r="DR103" i="3"/>
  <c r="DQ103" i="3"/>
  <c r="DP103" i="3"/>
  <c r="DU102" i="3"/>
  <c r="DT102" i="3"/>
  <c r="DR100" i="3"/>
  <c r="DQ100" i="3"/>
  <c r="DS100" i="3"/>
  <c r="DU98" i="3"/>
  <c r="DT98" i="3"/>
  <c r="DW96" i="3"/>
  <c r="DW95" i="3"/>
  <c r="DW94" i="3"/>
  <c r="DR92" i="3"/>
  <c r="DR91" i="3" s="1"/>
  <c r="DQ92" i="3"/>
  <c r="DQ91" i="3" s="1"/>
  <c r="DS92" i="3"/>
  <c r="DS91" i="3" s="1"/>
  <c r="DU90" i="3"/>
  <c r="DT90" i="3"/>
  <c r="DW89" i="3"/>
  <c r="DW88" i="3"/>
  <c r="DV88" i="3"/>
  <c r="DW87" i="3"/>
  <c r="DV87" i="3"/>
  <c r="DW86" i="3"/>
  <c r="DS85" i="3"/>
  <c r="DR85" i="3"/>
  <c r="DQ85" i="3"/>
  <c r="DU84" i="3"/>
  <c r="DT84" i="3"/>
  <c r="DR82" i="3"/>
  <c r="DS82" i="3"/>
  <c r="DU80" i="3"/>
  <c r="DT80" i="3"/>
  <c r="DW79" i="3"/>
  <c r="DV79" i="3"/>
  <c r="DS78" i="3"/>
  <c r="DR78" i="3"/>
  <c r="DQ78" i="3"/>
  <c r="DU77" i="3"/>
  <c r="DT77" i="3"/>
  <c r="DR65" i="3"/>
  <c r="DQ65" i="3"/>
  <c r="DP65" i="3"/>
  <c r="DS65" i="3"/>
  <c r="DU62" i="3"/>
  <c r="DU61" i="3" s="1"/>
  <c r="DT62" i="3"/>
  <c r="DT61" i="3" s="1"/>
  <c r="DS61" i="3"/>
  <c r="DR61" i="3"/>
  <c r="DQ61" i="3"/>
  <c r="DP61" i="3"/>
  <c r="DU60" i="3"/>
  <c r="DT60" i="3"/>
  <c r="DR58" i="3"/>
  <c r="DP58" i="3"/>
  <c r="DS58" i="3"/>
  <c r="DR54" i="3"/>
  <c r="DQ54" i="3"/>
  <c r="DP54" i="3"/>
  <c r="DS54" i="3"/>
  <c r="DU53" i="3"/>
  <c r="DT53" i="3"/>
  <c r="DS51" i="3"/>
  <c r="DR51" i="3"/>
  <c r="DW52" i="3"/>
  <c r="DV52" i="3"/>
  <c r="DU50" i="3"/>
  <c r="DT50" i="3"/>
  <c r="DV48" i="3"/>
  <c r="DW47" i="3"/>
  <c r="DV47" i="3"/>
  <c r="DV46" i="3"/>
  <c r="DR44" i="3"/>
  <c r="DQ44" i="3"/>
  <c r="DP44" i="3"/>
  <c r="DS44" i="3"/>
  <c r="DU42" i="3"/>
  <c r="DT42" i="3"/>
  <c r="DW41" i="3"/>
  <c r="DV41" i="3"/>
  <c r="DV40" i="3"/>
  <c r="DS39" i="3"/>
  <c r="DS38" i="3" s="1"/>
  <c r="DR39" i="3"/>
  <c r="DR38" i="3" s="1"/>
  <c r="DQ39" i="3"/>
  <c r="DQ38" i="3" s="1"/>
  <c r="DU36" i="3"/>
  <c r="DU35" i="3" s="1"/>
  <c r="DU34" i="3" s="1"/>
  <c r="DT36" i="3"/>
  <c r="DT35" i="3" s="1"/>
  <c r="DT34" i="3" s="1"/>
  <c r="DS35" i="3"/>
  <c r="DR35" i="3"/>
  <c r="DR34" i="3" s="1"/>
  <c r="DQ35" i="3"/>
  <c r="DQ34" i="3" s="1"/>
  <c r="DP35" i="3"/>
  <c r="DP34" i="3" s="1"/>
  <c r="DS34" i="3"/>
  <c r="DU32" i="3"/>
  <c r="DT32" i="3"/>
  <c r="DS31" i="3"/>
  <c r="DR31" i="3"/>
  <c r="DQ31" i="3"/>
  <c r="DP31" i="3"/>
  <c r="DS30" i="3"/>
  <c r="DR30" i="3"/>
  <c r="DQ30" i="3"/>
  <c r="DP30" i="3"/>
  <c r="DU29" i="3"/>
  <c r="DT29" i="3"/>
  <c r="DW28" i="3"/>
  <c r="DS27" i="3"/>
  <c r="DR27" i="3"/>
  <c r="DQ27" i="3"/>
  <c r="DP27" i="3"/>
  <c r="DS26" i="3"/>
  <c r="DR26" i="3"/>
  <c r="DQ26" i="3"/>
  <c r="DP26" i="3"/>
  <c r="DU25" i="3"/>
  <c r="DT25" i="3"/>
  <c r="DW24" i="3"/>
  <c r="DV24" i="3"/>
  <c r="DS23" i="3"/>
  <c r="DR23" i="3"/>
  <c r="DQ23" i="3"/>
  <c r="DV21" i="3"/>
  <c r="DS20" i="3"/>
  <c r="DR20" i="3"/>
  <c r="DQ20" i="3"/>
  <c r="DU18" i="3"/>
  <c r="DT18" i="3"/>
  <c r="DS16" i="3"/>
  <c r="DR16" i="3"/>
  <c r="DW17" i="3"/>
  <c r="DU15" i="3"/>
  <c r="DT15" i="3"/>
  <c r="DV14" i="3"/>
  <c r="DV13" i="3"/>
  <c r="DW12" i="3"/>
  <c r="DV12" i="3"/>
  <c r="DS10" i="3"/>
  <c r="DR10" i="3"/>
  <c r="DG175" i="3"/>
  <c r="DF175" i="3"/>
  <c r="DI172" i="3"/>
  <c r="DH172" i="3"/>
  <c r="DI171" i="3"/>
  <c r="DH171" i="3"/>
  <c r="DG170" i="3"/>
  <c r="DF170" i="3"/>
  <c r="DE170" i="3"/>
  <c r="DE169" i="3" s="1"/>
  <c r="DD170" i="3"/>
  <c r="DD169" i="3" s="1"/>
  <c r="DG169" i="3"/>
  <c r="DF169" i="3"/>
  <c r="DI168" i="3"/>
  <c r="DH168" i="3"/>
  <c r="DK167" i="3"/>
  <c r="DJ167" i="3"/>
  <c r="DK166" i="3"/>
  <c r="DJ166" i="3"/>
  <c r="DK165" i="3"/>
  <c r="DJ165" i="3"/>
  <c r="DK164" i="3"/>
  <c r="DJ164" i="3"/>
  <c r="DG162" i="3"/>
  <c r="DG161" i="3" s="1"/>
  <c r="DF162" i="3"/>
  <c r="DF161" i="3" s="1"/>
  <c r="DJ163" i="3"/>
  <c r="DI160" i="3"/>
  <c r="DH160" i="3"/>
  <c r="DG158" i="3"/>
  <c r="DF158" i="3"/>
  <c r="DE158" i="3"/>
  <c r="DJ159" i="3"/>
  <c r="DI157" i="3"/>
  <c r="DH157" i="3"/>
  <c r="DJ156" i="3"/>
  <c r="DK155" i="3"/>
  <c r="DK154" i="3"/>
  <c r="DJ154" i="3"/>
  <c r="DG153" i="3"/>
  <c r="DF153" i="3"/>
  <c r="DI150" i="3"/>
  <c r="DI149" i="3" s="1"/>
  <c r="DH150" i="3"/>
  <c r="DH149" i="3" s="1"/>
  <c r="DG149" i="3"/>
  <c r="DF149" i="3"/>
  <c r="DE149" i="3"/>
  <c r="DD149" i="3"/>
  <c r="DI148" i="3"/>
  <c r="DH148" i="3"/>
  <c r="DJ147" i="3"/>
  <c r="DG145" i="3"/>
  <c r="DF145" i="3"/>
  <c r="DE145" i="3"/>
  <c r="DJ146" i="3"/>
  <c r="DI144" i="3"/>
  <c r="DH144" i="3"/>
  <c r="DK143" i="3"/>
  <c r="DJ143" i="3"/>
  <c r="DG142" i="3"/>
  <c r="DF142" i="3"/>
  <c r="DI141" i="3"/>
  <c r="DH141" i="3"/>
  <c r="DK140" i="3"/>
  <c r="DJ140" i="3"/>
  <c r="DK139" i="3"/>
  <c r="DJ139" i="3"/>
  <c r="DK138" i="3"/>
  <c r="DJ138" i="3"/>
  <c r="DK137" i="3"/>
  <c r="DJ137" i="3"/>
  <c r="DJ136" i="3"/>
  <c r="DK135" i="3"/>
  <c r="DJ135" i="3"/>
  <c r="DG133" i="3"/>
  <c r="DF133" i="3"/>
  <c r="DJ134" i="3"/>
  <c r="DI131" i="3"/>
  <c r="DH131" i="3"/>
  <c r="DG129" i="3"/>
  <c r="DF129" i="3"/>
  <c r="DE129" i="3"/>
  <c r="DJ130" i="3"/>
  <c r="DI128" i="3"/>
  <c r="DH128" i="3"/>
  <c r="DK127" i="3"/>
  <c r="DJ127" i="3"/>
  <c r="DG126" i="3"/>
  <c r="DF126" i="3"/>
  <c r="DI124" i="3"/>
  <c r="DH124" i="3"/>
  <c r="DK123" i="3"/>
  <c r="DJ123" i="3"/>
  <c r="DG122" i="3"/>
  <c r="DF122" i="3"/>
  <c r="DI120" i="3"/>
  <c r="DH120" i="3"/>
  <c r="DI119" i="3"/>
  <c r="DH119" i="3"/>
  <c r="DI118" i="3"/>
  <c r="DH118" i="3"/>
  <c r="DG116" i="3"/>
  <c r="DF116" i="3"/>
  <c r="DJ117" i="3"/>
  <c r="DI115" i="3"/>
  <c r="DH115" i="3"/>
  <c r="DJ114" i="3"/>
  <c r="DG113" i="3"/>
  <c r="DF113" i="3"/>
  <c r="DI112" i="3"/>
  <c r="DH112" i="3"/>
  <c r="DG110" i="3"/>
  <c r="DF110" i="3"/>
  <c r="DE110" i="3"/>
  <c r="DJ111" i="3"/>
  <c r="DI108" i="3"/>
  <c r="DH108" i="3"/>
  <c r="DG106" i="3"/>
  <c r="DF106" i="3"/>
  <c r="DE106" i="3"/>
  <c r="DJ107" i="3"/>
  <c r="DI104" i="3"/>
  <c r="DI103" i="3" s="1"/>
  <c r="DH104" i="3"/>
  <c r="DH103" i="3" s="1"/>
  <c r="DG103" i="3"/>
  <c r="DF103" i="3"/>
  <c r="DE103" i="3"/>
  <c r="DD103" i="3"/>
  <c r="DI102" i="3"/>
  <c r="DH102" i="3"/>
  <c r="DK101" i="3"/>
  <c r="DJ101" i="3"/>
  <c r="DG100" i="3"/>
  <c r="DF100" i="3"/>
  <c r="DI98" i="3"/>
  <c r="DH98" i="3"/>
  <c r="DJ97" i="3"/>
  <c r="DK96" i="3"/>
  <c r="DJ96" i="3"/>
  <c r="DK95" i="3"/>
  <c r="DJ95" i="3"/>
  <c r="DJ94" i="3"/>
  <c r="DK93" i="3"/>
  <c r="DJ93" i="3"/>
  <c r="DG92" i="3"/>
  <c r="DG91" i="3" s="1"/>
  <c r="DF92" i="3"/>
  <c r="DF91" i="3" s="1"/>
  <c r="DI90" i="3"/>
  <c r="DH90" i="3"/>
  <c r="DK89" i="3"/>
  <c r="DJ89" i="3"/>
  <c r="DK88" i="3"/>
  <c r="DJ88" i="3"/>
  <c r="DK87" i="3"/>
  <c r="DJ87" i="3"/>
  <c r="DG85" i="3"/>
  <c r="DF85" i="3"/>
  <c r="DJ86" i="3"/>
  <c r="DI84" i="3"/>
  <c r="DH84" i="3"/>
  <c r="DG82" i="3"/>
  <c r="DF82" i="3"/>
  <c r="DJ83" i="3"/>
  <c r="DI80" i="3"/>
  <c r="DH80" i="3"/>
  <c r="DK79" i="3"/>
  <c r="DG78" i="3"/>
  <c r="DF78" i="3"/>
  <c r="DI77" i="3"/>
  <c r="DH77" i="3"/>
  <c r="DK76" i="3"/>
  <c r="DJ76" i="3"/>
  <c r="DK75" i="3"/>
  <c r="DJ75" i="3"/>
  <c r="DJ74" i="3"/>
  <c r="DK73" i="3"/>
  <c r="DJ73" i="3"/>
  <c r="DK72" i="3"/>
  <c r="DJ72" i="3"/>
  <c r="DK71" i="3"/>
  <c r="DK70" i="3"/>
  <c r="DJ70" i="3"/>
  <c r="DK69" i="3"/>
  <c r="DJ69" i="3"/>
  <c r="DK68" i="3"/>
  <c r="DJ68" i="3"/>
  <c r="DK67" i="3"/>
  <c r="DG65" i="3"/>
  <c r="DF65" i="3"/>
  <c r="DE65" i="3"/>
  <c r="DJ66" i="3"/>
  <c r="DI62" i="3"/>
  <c r="DI61" i="3" s="1"/>
  <c r="DH62" i="3"/>
  <c r="DH61" i="3" s="1"/>
  <c r="DG61" i="3"/>
  <c r="DF61" i="3"/>
  <c r="DE61" i="3"/>
  <c r="DD61" i="3"/>
  <c r="DI60" i="3"/>
  <c r="DH60" i="3"/>
  <c r="DG58" i="3"/>
  <c r="DF58" i="3"/>
  <c r="DK59" i="3"/>
  <c r="DG54" i="3"/>
  <c r="DF54" i="3"/>
  <c r="DI53" i="3"/>
  <c r="DH53" i="3"/>
  <c r="DG51" i="3"/>
  <c r="DF51" i="3"/>
  <c r="DD51" i="3"/>
  <c r="DI50" i="3"/>
  <c r="DH50" i="3"/>
  <c r="DK49" i="3"/>
  <c r="DJ49" i="3"/>
  <c r="DK48" i="3"/>
  <c r="DJ48" i="3"/>
  <c r="DK46" i="3"/>
  <c r="DJ46" i="3"/>
  <c r="DK45" i="3"/>
  <c r="DJ45" i="3"/>
  <c r="DG44" i="3"/>
  <c r="DI42" i="3"/>
  <c r="DH42" i="3"/>
  <c r="DK41" i="3"/>
  <c r="DG39" i="3"/>
  <c r="DG38" i="3" s="1"/>
  <c r="DF39" i="3"/>
  <c r="DF38" i="3" s="1"/>
  <c r="DI36" i="3"/>
  <c r="DI35" i="3" s="1"/>
  <c r="DI34" i="3" s="1"/>
  <c r="DH36" i="3"/>
  <c r="DH35" i="3" s="1"/>
  <c r="DH34" i="3" s="1"/>
  <c r="DG35" i="3"/>
  <c r="DG34" i="3" s="1"/>
  <c r="DF35" i="3"/>
  <c r="DF34" i="3" s="1"/>
  <c r="DE35" i="3"/>
  <c r="DE34" i="3" s="1"/>
  <c r="DD35" i="3"/>
  <c r="DD34" i="3" s="1"/>
  <c r="DI32" i="3"/>
  <c r="DH32" i="3"/>
  <c r="DG31" i="3"/>
  <c r="DG30" i="3" s="1"/>
  <c r="DF31" i="3"/>
  <c r="DF30" i="3" s="1"/>
  <c r="DE31" i="3"/>
  <c r="DD31" i="3"/>
  <c r="DI29" i="3"/>
  <c r="DH29" i="3"/>
  <c r="DG27" i="3"/>
  <c r="DG26" i="3" s="1"/>
  <c r="DF27" i="3"/>
  <c r="DF26" i="3" s="1"/>
  <c r="DK28" i="3"/>
  <c r="DJ28" i="3"/>
  <c r="DI25" i="3"/>
  <c r="DH25" i="3"/>
  <c r="DG23" i="3"/>
  <c r="DF23" i="3"/>
  <c r="DK24" i="3"/>
  <c r="DJ24" i="3"/>
  <c r="DG20" i="3"/>
  <c r="DF20" i="3"/>
  <c r="DD20" i="3"/>
  <c r="DI18" i="3"/>
  <c r="DH18" i="3"/>
  <c r="DG16" i="3"/>
  <c r="DF16" i="3"/>
  <c r="DD16" i="3"/>
  <c r="DI15" i="3"/>
  <c r="DH15" i="3"/>
  <c r="DK14" i="3"/>
  <c r="DJ14" i="3"/>
  <c r="DK13" i="3"/>
  <c r="DK12" i="3"/>
  <c r="DJ12" i="3"/>
  <c r="DG10" i="3"/>
  <c r="DF10" i="3"/>
  <c r="DE10" i="3"/>
  <c r="DD10" i="3"/>
  <c r="CW172" i="3"/>
  <c r="CV172" i="3"/>
  <c r="CW171" i="3"/>
  <c r="CV171" i="3"/>
  <c r="CU170" i="3"/>
  <c r="CT170" i="3"/>
  <c r="CT169" i="3" s="1"/>
  <c r="CS170" i="3"/>
  <c r="CS169" i="3" s="1"/>
  <c r="CR170" i="3"/>
  <c r="CR169" i="3" s="1"/>
  <c r="CU169" i="3"/>
  <c r="CW168" i="3"/>
  <c r="CV168" i="3"/>
  <c r="CY167" i="3"/>
  <c r="CX167" i="3"/>
  <c r="CY166" i="3"/>
  <c r="CX166" i="3"/>
  <c r="CY165" i="3"/>
  <c r="CX165" i="3"/>
  <c r="CY164" i="3"/>
  <c r="CX164" i="3"/>
  <c r="CU162" i="3"/>
  <c r="CU161" i="3" s="1"/>
  <c r="CT162" i="3"/>
  <c r="CT161" i="3" s="1"/>
  <c r="CY163" i="3"/>
  <c r="CX163" i="3"/>
  <c r="CW160" i="3"/>
  <c r="CV160" i="3"/>
  <c r="CU158" i="3"/>
  <c r="CT158" i="3"/>
  <c r="CS158" i="3"/>
  <c r="CX159" i="3"/>
  <c r="CW157" i="3"/>
  <c r="CV157" i="3"/>
  <c r="CY156" i="3"/>
  <c r="CY155" i="3"/>
  <c r="CX155" i="3"/>
  <c r="CT153" i="3"/>
  <c r="CY154" i="3"/>
  <c r="CU153" i="3"/>
  <c r="CW150" i="3"/>
  <c r="CW149" i="3" s="1"/>
  <c r="CV150" i="3"/>
  <c r="CV149" i="3" s="1"/>
  <c r="CU149" i="3"/>
  <c r="CT149" i="3"/>
  <c r="CS149" i="3"/>
  <c r="CR149" i="3"/>
  <c r="CW148" i="3"/>
  <c r="CV148" i="3"/>
  <c r="CY147" i="3"/>
  <c r="CX147" i="3"/>
  <c r="CY146" i="3"/>
  <c r="CR145" i="3"/>
  <c r="CU145" i="3"/>
  <c r="CT145" i="3"/>
  <c r="CW144" i="3"/>
  <c r="CV144" i="3"/>
  <c r="CU142" i="3"/>
  <c r="CT142" i="3"/>
  <c r="CY143" i="3"/>
  <c r="CR142" i="3"/>
  <c r="CW141" i="3"/>
  <c r="CV141" i="3"/>
  <c r="CX140" i="3"/>
  <c r="CX139" i="3"/>
  <c r="CY138" i="3"/>
  <c r="CX138" i="3"/>
  <c r="CY137" i="3"/>
  <c r="CX137" i="3"/>
  <c r="CX136" i="3"/>
  <c r="CX135" i="3"/>
  <c r="CT133" i="3"/>
  <c r="CY134" i="3"/>
  <c r="CX134" i="3"/>
  <c r="CU133" i="3"/>
  <c r="CW131" i="3"/>
  <c r="CV131" i="3"/>
  <c r="CU129" i="3"/>
  <c r="CY130" i="3"/>
  <c r="CR129" i="3"/>
  <c r="CT129" i="3"/>
  <c r="CW128" i="3"/>
  <c r="CV128" i="3"/>
  <c r="CY127" i="3"/>
  <c r="CX127" i="3"/>
  <c r="CU126" i="3"/>
  <c r="CT126" i="3"/>
  <c r="CW124" i="3"/>
  <c r="CV124" i="3"/>
  <c r="CT122" i="3"/>
  <c r="CY123" i="3"/>
  <c r="CR122" i="3"/>
  <c r="CU122" i="3"/>
  <c r="CW120" i="3"/>
  <c r="CV120" i="3"/>
  <c r="CW119" i="3"/>
  <c r="CV119" i="3"/>
  <c r="CW118" i="3"/>
  <c r="CV118" i="3"/>
  <c r="CY117" i="3"/>
  <c r="CX117" i="3"/>
  <c r="CU116" i="3"/>
  <c r="CT116" i="3"/>
  <c r="CS116" i="3"/>
  <c r="CW115" i="3"/>
  <c r="CV115" i="3"/>
  <c r="CT113" i="3"/>
  <c r="CY114" i="3"/>
  <c r="CR113" i="3"/>
  <c r="CU113" i="3"/>
  <c r="CW112" i="3"/>
  <c r="CV112" i="3"/>
  <c r="CX111" i="3"/>
  <c r="CU110" i="3"/>
  <c r="CT110" i="3"/>
  <c r="CS110" i="3"/>
  <c r="CW108" i="3"/>
  <c r="CV108" i="3"/>
  <c r="CY107" i="3"/>
  <c r="CR106" i="3"/>
  <c r="CU106" i="3"/>
  <c r="CT106" i="3"/>
  <c r="CW104" i="3"/>
  <c r="CW103" i="3" s="1"/>
  <c r="CV104" i="3"/>
  <c r="CV103" i="3" s="1"/>
  <c r="CU103" i="3"/>
  <c r="CT103" i="3"/>
  <c r="CS103" i="3"/>
  <c r="CR103" i="3"/>
  <c r="CW102" i="3"/>
  <c r="CV102" i="3"/>
  <c r="CT100" i="3"/>
  <c r="CR100" i="3"/>
  <c r="CU100" i="3"/>
  <c r="CW98" i="3"/>
  <c r="CV98" i="3"/>
  <c r="CX97" i="3"/>
  <c r="CX96" i="3"/>
  <c r="CX95" i="3"/>
  <c r="CX93" i="3"/>
  <c r="CU92" i="3"/>
  <c r="CU91" i="3" s="1"/>
  <c r="CT92" i="3"/>
  <c r="CT91" i="3" s="1"/>
  <c r="CS92" i="3"/>
  <c r="CS91" i="3" s="1"/>
  <c r="CW90" i="3"/>
  <c r="CV90" i="3"/>
  <c r="CY89" i="3"/>
  <c r="CY88" i="3"/>
  <c r="CY87" i="3"/>
  <c r="CT85" i="3"/>
  <c r="CS85" i="3"/>
  <c r="CR85" i="3"/>
  <c r="CU85" i="3"/>
  <c r="CW84" i="3"/>
  <c r="CV84" i="3"/>
  <c r="CY83" i="3"/>
  <c r="CX83" i="3"/>
  <c r="CU82" i="3"/>
  <c r="CT82" i="3"/>
  <c r="CS82" i="3"/>
  <c r="CW80" i="3"/>
  <c r="CV80" i="3"/>
  <c r="CT78" i="3"/>
  <c r="CS78" i="3"/>
  <c r="CU78" i="3"/>
  <c r="CR78" i="3"/>
  <c r="CW77" i="3"/>
  <c r="CV77" i="3"/>
  <c r="CX76" i="3"/>
  <c r="CX75" i="3"/>
  <c r="CX74" i="3"/>
  <c r="CX73" i="3"/>
  <c r="CX72" i="3"/>
  <c r="CX71" i="3"/>
  <c r="CX70" i="3"/>
  <c r="CX69" i="3"/>
  <c r="CX68" i="3"/>
  <c r="CX67" i="3"/>
  <c r="CX66" i="3"/>
  <c r="CU65" i="3"/>
  <c r="CT65" i="3"/>
  <c r="CS65" i="3"/>
  <c r="CW62" i="3"/>
  <c r="CW61" i="3" s="1"/>
  <c r="CV62" i="3"/>
  <c r="CV61" i="3" s="1"/>
  <c r="CU61" i="3"/>
  <c r="CT61" i="3"/>
  <c r="CS61" i="3"/>
  <c r="CR61" i="3"/>
  <c r="CW60" i="3"/>
  <c r="CV60" i="3"/>
  <c r="CU58" i="3"/>
  <c r="CT58" i="3"/>
  <c r="CS58" i="3"/>
  <c r="CX59" i="3"/>
  <c r="CY55" i="3"/>
  <c r="CX55" i="3"/>
  <c r="CU54" i="3"/>
  <c r="CT54" i="3"/>
  <c r="CS54" i="3"/>
  <c r="CR54" i="3"/>
  <c r="CW53" i="3"/>
  <c r="CV53" i="3"/>
  <c r="CT51" i="3"/>
  <c r="CU51" i="3"/>
  <c r="CW50" i="3"/>
  <c r="CV50" i="3"/>
  <c r="CY49" i="3"/>
  <c r="CX49" i="3"/>
  <c r="CY48" i="3"/>
  <c r="CX48" i="3"/>
  <c r="CY47" i="3"/>
  <c r="CX47" i="3"/>
  <c r="CY46" i="3"/>
  <c r="CX46" i="3"/>
  <c r="CX45" i="3"/>
  <c r="CU44" i="3"/>
  <c r="CT44" i="3"/>
  <c r="CS44" i="3"/>
  <c r="CR44" i="3"/>
  <c r="CW42" i="3"/>
  <c r="CV42" i="3"/>
  <c r="CU39" i="3"/>
  <c r="CU38" i="3" s="1"/>
  <c r="CT39" i="3"/>
  <c r="CT38" i="3" s="1"/>
  <c r="CS39" i="3"/>
  <c r="CS38" i="3" s="1"/>
  <c r="CR39" i="3"/>
  <c r="CR38" i="3" s="1"/>
  <c r="CW36" i="3"/>
  <c r="CW35" i="3" s="1"/>
  <c r="CW34" i="3" s="1"/>
  <c r="CV36" i="3"/>
  <c r="CV35" i="3" s="1"/>
  <c r="CV34" i="3" s="1"/>
  <c r="CU35" i="3"/>
  <c r="CU34" i="3" s="1"/>
  <c r="CT35" i="3"/>
  <c r="CT34" i="3" s="1"/>
  <c r="CS35" i="3"/>
  <c r="CS34" i="3" s="1"/>
  <c r="CR35" i="3"/>
  <c r="CR34" i="3" s="1"/>
  <c r="CW32" i="3"/>
  <c r="CV32" i="3"/>
  <c r="CU31" i="3"/>
  <c r="CT31" i="3"/>
  <c r="CS31" i="3"/>
  <c r="CR31" i="3"/>
  <c r="CU30" i="3"/>
  <c r="CT30" i="3"/>
  <c r="CS30" i="3"/>
  <c r="CR30" i="3"/>
  <c r="CW29" i="3"/>
  <c r="CV29" i="3"/>
  <c r="CT27" i="3"/>
  <c r="CT26" i="3" s="1"/>
  <c r="CY28" i="3"/>
  <c r="CX28" i="3"/>
  <c r="CU27" i="3"/>
  <c r="CU26" i="3" s="1"/>
  <c r="CW25" i="3"/>
  <c r="CV25" i="3"/>
  <c r="CU23" i="3"/>
  <c r="CT23" i="3"/>
  <c r="CS23" i="3"/>
  <c r="CU20" i="3"/>
  <c r="CT20" i="3"/>
  <c r="CS20" i="3"/>
  <c r="CR20" i="3"/>
  <c r="CW18" i="3"/>
  <c r="CV18" i="3"/>
  <c r="CY17" i="3"/>
  <c r="CX17" i="3"/>
  <c r="CU16" i="3"/>
  <c r="CT16" i="3"/>
  <c r="CW15" i="3"/>
  <c r="CV15" i="3"/>
  <c r="CY14" i="3"/>
  <c r="CX14" i="3"/>
  <c r="CY13" i="3"/>
  <c r="CX13" i="3"/>
  <c r="CY12" i="3"/>
  <c r="CU10" i="3"/>
  <c r="CT10" i="3"/>
  <c r="CS10" i="3"/>
  <c r="CR10" i="3"/>
  <c r="CK172" i="3"/>
  <c r="CJ172" i="3"/>
  <c r="CK171" i="3"/>
  <c r="CJ171" i="3"/>
  <c r="CI170" i="3"/>
  <c r="CI169" i="3" s="1"/>
  <c r="CH170" i="3"/>
  <c r="CH169" i="3" s="1"/>
  <c r="CG170" i="3"/>
  <c r="CG169" i="3" s="1"/>
  <c r="CF170" i="3"/>
  <c r="CF169" i="3" s="1"/>
  <c r="CK168" i="3"/>
  <c r="CJ168" i="3"/>
  <c r="CM167" i="3"/>
  <c r="CL167" i="3"/>
  <c r="CM166" i="3"/>
  <c r="CM165" i="3"/>
  <c r="CL165" i="3"/>
  <c r="CM164" i="3"/>
  <c r="CI162" i="3"/>
  <c r="CI161" i="3" s="1"/>
  <c r="CH162" i="3"/>
  <c r="CH161" i="3" s="1"/>
  <c r="CF162" i="3"/>
  <c r="CF161" i="3" s="1"/>
  <c r="CK160" i="3"/>
  <c r="CJ160" i="3"/>
  <c r="CI158" i="3"/>
  <c r="CH158" i="3"/>
  <c r="CF158" i="3"/>
  <c r="CK157" i="3"/>
  <c r="CJ157" i="3"/>
  <c r="CM156" i="3"/>
  <c r="CM155" i="3"/>
  <c r="CM154" i="3"/>
  <c r="CI153" i="3"/>
  <c r="CH153" i="3"/>
  <c r="CK150" i="3"/>
  <c r="CK149" i="3" s="1"/>
  <c r="CJ150" i="3"/>
  <c r="CJ149" i="3" s="1"/>
  <c r="CI149" i="3"/>
  <c r="CH149" i="3"/>
  <c r="CG149" i="3"/>
  <c r="CF149" i="3"/>
  <c r="CK148" i="3"/>
  <c r="CJ148" i="3"/>
  <c r="CM147" i="3"/>
  <c r="CI145" i="3"/>
  <c r="CH145" i="3"/>
  <c r="CM146" i="3"/>
  <c r="CF145" i="3"/>
  <c r="CK144" i="3"/>
  <c r="CJ144" i="3"/>
  <c r="CI142" i="3"/>
  <c r="CM143" i="3"/>
  <c r="CH142" i="3"/>
  <c r="CK141" i="3"/>
  <c r="CJ141" i="3"/>
  <c r="CM140" i="3"/>
  <c r="CM139" i="3"/>
  <c r="CL139" i="3"/>
  <c r="CM138" i="3"/>
  <c r="CM137" i="3"/>
  <c r="CL137" i="3"/>
  <c r="CM136" i="3"/>
  <c r="CM135" i="3"/>
  <c r="CL135" i="3"/>
  <c r="CI133" i="3"/>
  <c r="CH133" i="3"/>
  <c r="CM134" i="3"/>
  <c r="CF133" i="3"/>
  <c r="CK131" i="3"/>
  <c r="CJ131" i="3"/>
  <c r="CI129" i="3"/>
  <c r="CH129" i="3"/>
  <c r="CF129" i="3"/>
  <c r="CK128" i="3"/>
  <c r="CJ128" i="3"/>
  <c r="CM127" i="3"/>
  <c r="CI126" i="3"/>
  <c r="CH126" i="3"/>
  <c r="CK124" i="3"/>
  <c r="CJ124" i="3"/>
  <c r="CM123" i="3"/>
  <c r="CI122" i="3"/>
  <c r="CH122" i="3"/>
  <c r="CK120" i="3"/>
  <c r="CJ120" i="3"/>
  <c r="CK119" i="3"/>
  <c r="CJ119" i="3"/>
  <c r="CK118" i="3"/>
  <c r="CJ118" i="3"/>
  <c r="CI116" i="3"/>
  <c r="CH116" i="3"/>
  <c r="CM117" i="3"/>
  <c r="CF116" i="3"/>
  <c r="CK115" i="3"/>
  <c r="CJ115" i="3"/>
  <c r="CM114" i="3"/>
  <c r="CI113" i="3"/>
  <c r="CH113" i="3"/>
  <c r="CK112" i="3"/>
  <c r="CJ112" i="3"/>
  <c r="CI110" i="3"/>
  <c r="CH110" i="3"/>
  <c r="CF110" i="3"/>
  <c r="CK108" i="3"/>
  <c r="CJ108" i="3"/>
  <c r="CI106" i="3"/>
  <c r="CH106" i="3"/>
  <c r="CM107" i="3"/>
  <c r="CF106" i="3"/>
  <c r="CK104" i="3"/>
  <c r="CK103" i="3" s="1"/>
  <c r="CJ104" i="3"/>
  <c r="CJ103" i="3" s="1"/>
  <c r="CI103" i="3"/>
  <c r="CH103" i="3"/>
  <c r="CG103" i="3"/>
  <c r="CF103" i="3"/>
  <c r="CK102" i="3"/>
  <c r="CJ102" i="3"/>
  <c r="CI100" i="3"/>
  <c r="CH100" i="3"/>
  <c r="CG100" i="3"/>
  <c r="CF100" i="3"/>
  <c r="CK98" i="3"/>
  <c r="CJ98" i="3"/>
  <c r="CM97" i="3"/>
  <c r="CM95" i="3"/>
  <c r="CM93" i="3"/>
  <c r="CI92" i="3"/>
  <c r="CH92" i="3"/>
  <c r="CG92" i="3"/>
  <c r="CG91" i="3" s="1"/>
  <c r="CF92" i="3"/>
  <c r="CF91" i="3" s="1"/>
  <c r="CI91" i="3"/>
  <c r="CH91" i="3"/>
  <c r="CK90" i="3"/>
  <c r="CJ90" i="3"/>
  <c r="CM88" i="3"/>
  <c r="CL88" i="3"/>
  <c r="CM87" i="3"/>
  <c r="CM86" i="3"/>
  <c r="CL86" i="3"/>
  <c r="CI85" i="3"/>
  <c r="CH85" i="3"/>
  <c r="CG85" i="3"/>
  <c r="CF85" i="3"/>
  <c r="CK84" i="3"/>
  <c r="CJ84" i="3"/>
  <c r="CM83" i="3"/>
  <c r="CI82" i="3"/>
  <c r="CH82" i="3"/>
  <c r="CG82" i="3"/>
  <c r="CF82" i="3"/>
  <c r="CK80" i="3"/>
  <c r="CJ80" i="3"/>
  <c r="CM79" i="3"/>
  <c r="CL79" i="3"/>
  <c r="CI78" i="3"/>
  <c r="CH78" i="3"/>
  <c r="CG78" i="3"/>
  <c r="CF78" i="3"/>
  <c r="CK77" i="3"/>
  <c r="CJ77" i="3"/>
  <c r="CM76" i="3"/>
  <c r="CM75" i="3"/>
  <c r="CM74" i="3"/>
  <c r="CM73" i="3"/>
  <c r="CM72" i="3"/>
  <c r="CM71" i="3"/>
  <c r="CM70" i="3"/>
  <c r="CM69" i="3"/>
  <c r="CM68" i="3"/>
  <c r="CM67" i="3"/>
  <c r="CM66" i="3"/>
  <c r="CI65" i="3"/>
  <c r="CH65" i="3"/>
  <c r="CG65" i="3"/>
  <c r="CF65" i="3"/>
  <c r="CK62" i="3"/>
  <c r="CK61" i="3" s="1"/>
  <c r="CJ62" i="3"/>
  <c r="CJ61" i="3" s="1"/>
  <c r="CI61" i="3"/>
  <c r="CH61" i="3"/>
  <c r="CG61" i="3"/>
  <c r="CF61" i="3"/>
  <c r="CK60" i="3"/>
  <c r="CJ60" i="3"/>
  <c r="CM59" i="3"/>
  <c r="CI58" i="3"/>
  <c r="CH58" i="3"/>
  <c r="CG58" i="3"/>
  <c r="CF58" i="3"/>
  <c r="CI54" i="3"/>
  <c r="CG54" i="3"/>
  <c r="CH54" i="3"/>
  <c r="CF54" i="3"/>
  <c r="CK53" i="3"/>
  <c r="CJ53" i="3"/>
  <c r="CM52" i="3"/>
  <c r="CF51" i="3"/>
  <c r="CI51" i="3"/>
  <c r="CH51" i="3"/>
  <c r="CK50" i="3"/>
  <c r="CJ50" i="3"/>
  <c r="CI44" i="3"/>
  <c r="CH44" i="3"/>
  <c r="CG44" i="3"/>
  <c r="CF44" i="3"/>
  <c r="CK42" i="3"/>
  <c r="CJ42" i="3"/>
  <c r="CM41" i="3"/>
  <c r="CL41" i="3"/>
  <c r="CM40" i="3"/>
  <c r="CL40" i="3"/>
  <c r="CI39" i="3"/>
  <c r="CH39" i="3"/>
  <c r="CH38" i="3" s="1"/>
  <c r="CG39" i="3"/>
  <c r="CG38" i="3" s="1"/>
  <c r="CF39" i="3"/>
  <c r="CF38" i="3" s="1"/>
  <c r="CI38" i="3"/>
  <c r="CK36" i="3"/>
  <c r="CK35" i="3" s="1"/>
  <c r="CK34" i="3" s="1"/>
  <c r="CJ36" i="3"/>
  <c r="CJ35" i="3" s="1"/>
  <c r="CJ34" i="3" s="1"/>
  <c r="CI35" i="3"/>
  <c r="CI34" i="3" s="1"/>
  <c r="CH35" i="3"/>
  <c r="CH34" i="3" s="1"/>
  <c r="CG35" i="3"/>
  <c r="CG34" i="3" s="1"/>
  <c r="CF35" i="3"/>
  <c r="CF34" i="3" s="1"/>
  <c r="CK32" i="3"/>
  <c r="CJ32" i="3"/>
  <c r="CI31" i="3"/>
  <c r="CI30" i="3" s="1"/>
  <c r="CH31" i="3"/>
  <c r="CH30" i="3" s="1"/>
  <c r="CG31" i="3"/>
  <c r="CG30" i="3" s="1"/>
  <c r="CF31" i="3"/>
  <c r="CF30" i="3" s="1"/>
  <c r="CK29" i="3"/>
  <c r="CJ29" i="3"/>
  <c r="CM28" i="3"/>
  <c r="CL28" i="3"/>
  <c r="CI27" i="3"/>
  <c r="CI26" i="3" s="1"/>
  <c r="CH27" i="3"/>
  <c r="CH26" i="3" s="1"/>
  <c r="CF27" i="3"/>
  <c r="CF26" i="3" s="1"/>
  <c r="CK25" i="3"/>
  <c r="CJ25" i="3"/>
  <c r="CI23" i="3"/>
  <c r="CF23" i="3"/>
  <c r="CH23" i="3"/>
  <c r="CI20" i="3"/>
  <c r="CH20" i="3"/>
  <c r="CG20" i="3"/>
  <c r="CF20" i="3"/>
  <c r="CK18" i="3"/>
  <c r="CJ18" i="3"/>
  <c r="CH16" i="3"/>
  <c r="CI16" i="3"/>
  <c r="CK15" i="3"/>
  <c r="CJ15" i="3"/>
  <c r="CM13" i="3"/>
  <c r="CL13" i="3"/>
  <c r="CM12" i="3"/>
  <c r="CL12" i="3"/>
  <c r="CI10" i="3"/>
  <c r="CH10" i="3"/>
  <c r="CG10" i="3"/>
  <c r="CF10" i="3"/>
  <c r="BY172" i="3"/>
  <c r="BX172" i="3"/>
  <c r="BY171" i="3"/>
  <c r="BX171" i="3"/>
  <c r="BW170" i="3"/>
  <c r="BV170" i="3"/>
  <c r="BU170" i="3"/>
  <c r="BU169" i="3" s="1"/>
  <c r="BT170" i="3"/>
  <c r="BT169" i="3" s="1"/>
  <c r="BW169" i="3"/>
  <c r="BV169" i="3"/>
  <c r="BY168" i="3"/>
  <c r="BX168" i="3"/>
  <c r="BW162" i="3"/>
  <c r="BW161" i="3" s="1"/>
  <c r="BV162" i="3"/>
  <c r="BV161" i="3" s="1"/>
  <c r="BT162" i="3"/>
  <c r="BT161" i="3" s="1"/>
  <c r="BY160" i="3"/>
  <c r="BX160" i="3"/>
  <c r="BW158" i="3"/>
  <c r="BV158" i="3"/>
  <c r="BU158" i="3"/>
  <c r="BT158" i="3"/>
  <c r="BY157" i="3"/>
  <c r="BX157" i="3"/>
  <c r="BW153" i="3"/>
  <c r="BV153" i="3"/>
  <c r="BY150" i="3"/>
  <c r="BY149" i="3" s="1"/>
  <c r="BX150" i="3"/>
  <c r="BX149" i="3" s="1"/>
  <c r="BW149" i="3"/>
  <c r="BV149" i="3"/>
  <c r="BU149" i="3"/>
  <c r="BT149" i="3"/>
  <c r="BY148" i="3"/>
  <c r="BX148" i="3"/>
  <c r="CA147" i="3"/>
  <c r="BW145" i="3"/>
  <c r="BV145" i="3"/>
  <c r="CA146" i="3"/>
  <c r="BT145" i="3"/>
  <c r="BY144" i="3"/>
  <c r="BX144" i="3"/>
  <c r="BW142" i="3"/>
  <c r="BV142" i="3"/>
  <c r="BY141" i="3"/>
  <c r="BX141" i="3"/>
  <c r="BW133" i="3"/>
  <c r="BV133" i="3"/>
  <c r="BT133" i="3"/>
  <c r="BY131" i="3"/>
  <c r="BX131" i="3"/>
  <c r="BV129" i="3"/>
  <c r="CA130" i="3"/>
  <c r="BT129" i="3"/>
  <c r="BW129" i="3"/>
  <c r="BY128" i="3"/>
  <c r="BX128" i="3"/>
  <c r="BW126" i="3"/>
  <c r="BV126" i="3"/>
  <c r="BU126" i="3"/>
  <c r="BY124" i="3"/>
  <c r="BX124" i="3"/>
  <c r="CA123" i="3"/>
  <c r="BW122" i="3"/>
  <c r="BV122" i="3"/>
  <c r="BU122" i="3"/>
  <c r="BY120" i="3"/>
  <c r="BX120" i="3"/>
  <c r="BY119" i="3"/>
  <c r="BX119" i="3"/>
  <c r="BY118" i="3"/>
  <c r="BX118" i="3"/>
  <c r="BV116" i="3"/>
  <c r="BU116" i="3"/>
  <c r="BT116" i="3"/>
  <c r="BW116" i="3"/>
  <c r="BY115" i="3"/>
  <c r="BX115" i="3"/>
  <c r="BU113" i="3"/>
  <c r="BW113" i="3"/>
  <c r="BV113" i="3"/>
  <c r="BY112" i="3"/>
  <c r="BX112" i="3"/>
  <c r="BV110" i="3"/>
  <c r="BW110" i="3"/>
  <c r="BY108" i="3"/>
  <c r="BX108" i="3"/>
  <c r="BV106" i="3"/>
  <c r="BU106" i="3"/>
  <c r="BW106" i="3"/>
  <c r="BY104" i="3"/>
  <c r="BY103" i="3" s="1"/>
  <c r="BX104" i="3"/>
  <c r="BX103" i="3" s="1"/>
  <c r="BW103" i="3"/>
  <c r="BV103" i="3"/>
  <c r="BU103" i="3"/>
  <c r="BT103" i="3"/>
  <c r="BY102" i="3"/>
  <c r="BX102" i="3"/>
  <c r="BW100" i="3"/>
  <c r="BV100" i="3"/>
  <c r="BU100" i="3"/>
  <c r="BY98" i="3"/>
  <c r="BX98" i="3"/>
  <c r="BZ96" i="3"/>
  <c r="BZ94" i="3"/>
  <c r="BW92" i="3"/>
  <c r="BW91" i="3" s="1"/>
  <c r="BV92" i="3"/>
  <c r="BV91" i="3" s="1"/>
  <c r="BU92" i="3"/>
  <c r="BU91" i="3" s="1"/>
  <c r="BT92" i="3"/>
  <c r="BT91" i="3" s="1"/>
  <c r="BY90" i="3"/>
  <c r="BX90" i="3"/>
  <c r="BV85" i="3"/>
  <c r="BU85" i="3"/>
  <c r="BW85" i="3"/>
  <c r="BT85" i="3"/>
  <c r="BY84" i="3"/>
  <c r="BX84" i="3"/>
  <c r="BZ83" i="3"/>
  <c r="BW82" i="3"/>
  <c r="BV82" i="3"/>
  <c r="BU82" i="3"/>
  <c r="BY80" i="3"/>
  <c r="BX80" i="3"/>
  <c r="BW78" i="3"/>
  <c r="BV78" i="3"/>
  <c r="BU78" i="3"/>
  <c r="BT78" i="3"/>
  <c r="BY77" i="3"/>
  <c r="BX77" i="3"/>
  <c r="BZ76" i="3"/>
  <c r="BZ74" i="3"/>
  <c r="BZ72" i="3"/>
  <c r="BZ70" i="3"/>
  <c r="BZ68" i="3"/>
  <c r="BZ66" i="3"/>
  <c r="BW65" i="3"/>
  <c r="BV65" i="3"/>
  <c r="BU65" i="3"/>
  <c r="BY62" i="3"/>
  <c r="BY61" i="3" s="1"/>
  <c r="BX62" i="3"/>
  <c r="BX61" i="3" s="1"/>
  <c r="BW61" i="3"/>
  <c r="BV61" i="3"/>
  <c r="BU61" i="3"/>
  <c r="BT61" i="3"/>
  <c r="BY60" i="3"/>
  <c r="BX60" i="3"/>
  <c r="BW58" i="3"/>
  <c r="BV58" i="3"/>
  <c r="BU58" i="3"/>
  <c r="BT58" i="3"/>
  <c r="BT54" i="3"/>
  <c r="BW54" i="3"/>
  <c r="BV54" i="3"/>
  <c r="BU54" i="3"/>
  <c r="BY53" i="3"/>
  <c r="BX53" i="3"/>
  <c r="BV51" i="3"/>
  <c r="BU51" i="3"/>
  <c r="BT51" i="3"/>
  <c r="BW51" i="3"/>
  <c r="BY50" i="3"/>
  <c r="BX50" i="3"/>
  <c r="BZ48" i="3"/>
  <c r="BZ46" i="3"/>
  <c r="BW44" i="3"/>
  <c r="BV44" i="3"/>
  <c r="BU44" i="3"/>
  <c r="BT44" i="3"/>
  <c r="BY42" i="3"/>
  <c r="BX42" i="3"/>
  <c r="BV39" i="3"/>
  <c r="BV38" i="3" s="1"/>
  <c r="BT39" i="3"/>
  <c r="BT38" i="3" s="1"/>
  <c r="BW39" i="3"/>
  <c r="BW38" i="3" s="1"/>
  <c r="BU39" i="3"/>
  <c r="BU38" i="3" s="1"/>
  <c r="BY36" i="3"/>
  <c r="BY35" i="3" s="1"/>
  <c r="BY34" i="3" s="1"/>
  <c r="BX36" i="3"/>
  <c r="BX35" i="3" s="1"/>
  <c r="BX34" i="3" s="1"/>
  <c r="BW35" i="3"/>
  <c r="BV35" i="3"/>
  <c r="BV34" i="3" s="1"/>
  <c r="BU35" i="3"/>
  <c r="BU34" i="3" s="1"/>
  <c r="BT35" i="3"/>
  <c r="BT34" i="3" s="1"/>
  <c r="BW34" i="3"/>
  <c r="BY32" i="3"/>
  <c r="BX32" i="3"/>
  <c r="BW31" i="3"/>
  <c r="BV31" i="3"/>
  <c r="BU31" i="3"/>
  <c r="BT31" i="3"/>
  <c r="BW30" i="3"/>
  <c r="BV30" i="3"/>
  <c r="BU30" i="3"/>
  <c r="BT30" i="3"/>
  <c r="BY29" i="3"/>
  <c r="BX29" i="3"/>
  <c r="CA28" i="3"/>
  <c r="BW27" i="3"/>
  <c r="BW26" i="3" s="1"/>
  <c r="BV27" i="3"/>
  <c r="BV26" i="3" s="1"/>
  <c r="BU27" i="3"/>
  <c r="BT27" i="3"/>
  <c r="BT26" i="3" s="1"/>
  <c r="BU26" i="3"/>
  <c r="BY25" i="3"/>
  <c r="BX25" i="3"/>
  <c r="BW23" i="3"/>
  <c r="BU23" i="3"/>
  <c r="BT23" i="3"/>
  <c r="BV23" i="3"/>
  <c r="BW20" i="3"/>
  <c r="BV20" i="3"/>
  <c r="BU20" i="3"/>
  <c r="BT20" i="3"/>
  <c r="BY18" i="3"/>
  <c r="BX18" i="3"/>
  <c r="BU16" i="3"/>
  <c r="BT16" i="3"/>
  <c r="BW16" i="3"/>
  <c r="BV16" i="3"/>
  <c r="BY15" i="3"/>
  <c r="BX15" i="3"/>
  <c r="BW10" i="3"/>
  <c r="BV10" i="3"/>
  <c r="BU10" i="3"/>
  <c r="BT10" i="3"/>
  <c r="BM172" i="3"/>
  <c r="BL172" i="3"/>
  <c r="BM171" i="3"/>
  <c r="BL171" i="3"/>
  <c r="BK170" i="3"/>
  <c r="BJ170" i="3"/>
  <c r="BJ169" i="3" s="1"/>
  <c r="BI170" i="3"/>
  <c r="BI169" i="3" s="1"/>
  <c r="BH170" i="3"/>
  <c r="BH169" i="3" s="1"/>
  <c r="BK169" i="3"/>
  <c r="BM168" i="3"/>
  <c r="BL168" i="3"/>
  <c r="BJ162" i="3"/>
  <c r="BJ161" i="3" s="1"/>
  <c r="BI162" i="3"/>
  <c r="BI161" i="3" s="1"/>
  <c r="BK162" i="3"/>
  <c r="BK161" i="3" s="1"/>
  <c r="BM160" i="3"/>
  <c r="BL160" i="3"/>
  <c r="BK158" i="3"/>
  <c r="BJ158" i="3"/>
  <c r="BM157" i="3"/>
  <c r="BL157" i="3"/>
  <c r="BK153" i="3"/>
  <c r="BJ153" i="3"/>
  <c r="BJ152" i="3" s="1"/>
  <c r="BI153" i="3"/>
  <c r="BM150" i="3"/>
  <c r="BM149" i="3" s="1"/>
  <c r="BL150" i="3"/>
  <c r="BL149" i="3" s="1"/>
  <c r="BK149" i="3"/>
  <c r="BJ149" i="3"/>
  <c r="BI149" i="3"/>
  <c r="BH149" i="3"/>
  <c r="BM148" i="3"/>
  <c r="BL148" i="3"/>
  <c r="BJ145" i="3"/>
  <c r="BK145" i="3"/>
  <c r="BH145" i="3"/>
  <c r="BM144" i="3"/>
  <c r="BL144" i="3"/>
  <c r="BK142" i="3"/>
  <c r="BJ142" i="3"/>
  <c r="BI142" i="3"/>
  <c r="BM141" i="3"/>
  <c r="BL141" i="3"/>
  <c r="BL139" i="3"/>
  <c r="BL138" i="3"/>
  <c r="BL137" i="3"/>
  <c r="BL136" i="3"/>
  <c r="BL135" i="3"/>
  <c r="BJ133" i="3"/>
  <c r="BL134" i="3"/>
  <c r="BK133" i="3"/>
  <c r="BM131" i="3"/>
  <c r="BL131" i="3"/>
  <c r="BK129" i="3"/>
  <c r="BJ129" i="3"/>
  <c r="BI129" i="3"/>
  <c r="BM128" i="3"/>
  <c r="BL128" i="3"/>
  <c r="BK126" i="3"/>
  <c r="BJ126" i="3"/>
  <c r="BI126" i="3"/>
  <c r="BM124" i="3"/>
  <c r="BL124" i="3"/>
  <c r="BK122" i="3"/>
  <c r="BJ122" i="3"/>
  <c r="BI122" i="3"/>
  <c r="BM120" i="3"/>
  <c r="BL120" i="3"/>
  <c r="BM119" i="3"/>
  <c r="BL119" i="3"/>
  <c r="BM118" i="3"/>
  <c r="BL118" i="3"/>
  <c r="BJ116" i="3"/>
  <c r="BH116" i="3"/>
  <c r="BK116" i="3"/>
  <c r="BM115" i="3"/>
  <c r="BL115" i="3"/>
  <c r="BK113" i="3"/>
  <c r="BJ113" i="3"/>
  <c r="BI113" i="3"/>
  <c r="BM112" i="3"/>
  <c r="BL112" i="3"/>
  <c r="BJ110" i="3"/>
  <c r="BK110" i="3"/>
  <c r="BM108" i="3"/>
  <c r="BL108" i="3"/>
  <c r="BJ106" i="3"/>
  <c r="BI106" i="3"/>
  <c r="BK106" i="3"/>
  <c r="BM104" i="3"/>
  <c r="BM103" i="3" s="1"/>
  <c r="BL104" i="3"/>
  <c r="BL103" i="3" s="1"/>
  <c r="BK103" i="3"/>
  <c r="BJ103" i="3"/>
  <c r="BI103" i="3"/>
  <c r="BH103" i="3"/>
  <c r="BM102" i="3"/>
  <c r="BL102" i="3"/>
  <c r="BK100" i="3"/>
  <c r="BJ100" i="3"/>
  <c r="BI100" i="3"/>
  <c r="BM98" i="3"/>
  <c r="BL98" i="3"/>
  <c r="BK92" i="3"/>
  <c r="BK91" i="3" s="1"/>
  <c r="BJ92" i="3"/>
  <c r="BJ91" i="3" s="1"/>
  <c r="BI92" i="3"/>
  <c r="BI91" i="3" s="1"/>
  <c r="BM90" i="3"/>
  <c r="BL90" i="3"/>
  <c r="BJ85" i="3"/>
  <c r="BI85" i="3"/>
  <c r="BH85" i="3"/>
  <c r="BK85" i="3"/>
  <c r="BM84" i="3"/>
  <c r="BL84" i="3"/>
  <c r="BK82" i="3"/>
  <c r="BJ82" i="3"/>
  <c r="BI82" i="3"/>
  <c r="BM80" i="3"/>
  <c r="BL80" i="3"/>
  <c r="BO79" i="3"/>
  <c r="BK78" i="3"/>
  <c r="BJ78" i="3"/>
  <c r="BI78" i="3"/>
  <c r="BM77" i="3"/>
  <c r="BL77" i="3"/>
  <c r="BK65" i="3"/>
  <c r="BJ65" i="3"/>
  <c r="BI65" i="3"/>
  <c r="BH65" i="3"/>
  <c r="BM62" i="3"/>
  <c r="BM61" i="3" s="1"/>
  <c r="BL62" i="3"/>
  <c r="BL61" i="3" s="1"/>
  <c r="BK61" i="3"/>
  <c r="BJ61" i="3"/>
  <c r="BI61" i="3"/>
  <c r="BH61" i="3"/>
  <c r="BM60" i="3"/>
  <c r="BL60" i="3"/>
  <c r="BK58" i="3"/>
  <c r="BJ58" i="3"/>
  <c r="BI58" i="3"/>
  <c r="BH58" i="3"/>
  <c r="BO55" i="3"/>
  <c r="BK54" i="3"/>
  <c r="BJ54" i="3"/>
  <c r="BI54" i="3"/>
  <c r="BH54" i="3"/>
  <c r="BM53" i="3"/>
  <c r="BL53" i="3"/>
  <c r="BO52" i="3"/>
  <c r="BK51" i="3"/>
  <c r="BJ51" i="3"/>
  <c r="BI51" i="3"/>
  <c r="BH51" i="3"/>
  <c r="BM50" i="3"/>
  <c r="BL50" i="3"/>
  <c r="BO49" i="3"/>
  <c r="BO48" i="3"/>
  <c r="BO47" i="3"/>
  <c r="BO46" i="3"/>
  <c r="BO45" i="3"/>
  <c r="BK44" i="3"/>
  <c r="BJ44" i="3"/>
  <c r="BI44" i="3"/>
  <c r="BH44" i="3"/>
  <c r="BM42" i="3"/>
  <c r="BL42" i="3"/>
  <c r="BK39" i="3"/>
  <c r="BJ39" i="3"/>
  <c r="BJ38" i="3" s="1"/>
  <c r="BI39" i="3"/>
  <c r="BI38" i="3" s="1"/>
  <c r="BH39" i="3"/>
  <c r="BH38" i="3" s="1"/>
  <c r="BK38" i="3"/>
  <c r="BM36" i="3"/>
  <c r="BM35" i="3" s="1"/>
  <c r="BM34" i="3" s="1"/>
  <c r="BL36" i="3"/>
  <c r="BL35" i="3" s="1"/>
  <c r="BL34" i="3" s="1"/>
  <c r="BK35" i="3"/>
  <c r="BJ35" i="3"/>
  <c r="BJ34" i="3" s="1"/>
  <c r="BI35" i="3"/>
  <c r="BI34" i="3" s="1"/>
  <c r="BH35" i="3"/>
  <c r="BH34" i="3" s="1"/>
  <c r="BK34" i="3"/>
  <c r="BM32" i="3"/>
  <c r="BL32" i="3"/>
  <c r="BK31" i="3"/>
  <c r="BK30" i="3" s="1"/>
  <c r="BJ31" i="3"/>
  <c r="BJ30" i="3" s="1"/>
  <c r="BI31" i="3"/>
  <c r="BI30" i="3" s="1"/>
  <c r="BH31" i="3"/>
  <c r="BH30" i="3" s="1"/>
  <c r="BM29" i="3"/>
  <c r="BL29" i="3"/>
  <c r="BK27" i="3"/>
  <c r="BJ27" i="3"/>
  <c r="BI27" i="3"/>
  <c r="BH27" i="3"/>
  <c r="BK26" i="3"/>
  <c r="BJ26" i="3"/>
  <c r="BI26" i="3"/>
  <c r="BH26" i="3"/>
  <c r="BM25" i="3"/>
  <c r="BL25" i="3"/>
  <c r="BK23" i="3"/>
  <c r="BJ23" i="3"/>
  <c r="BI23" i="3"/>
  <c r="BH23" i="3"/>
  <c r="BK20" i="3"/>
  <c r="BJ20" i="3"/>
  <c r="BI20" i="3"/>
  <c r="BH20" i="3"/>
  <c r="BK19" i="3"/>
  <c r="BJ19" i="3"/>
  <c r="BI19" i="3"/>
  <c r="BH19" i="3"/>
  <c r="BM18" i="3"/>
  <c r="BL18" i="3"/>
  <c r="BK16" i="3"/>
  <c r="BJ16" i="3"/>
  <c r="BH16" i="3"/>
  <c r="BI16" i="3"/>
  <c r="BM15" i="3"/>
  <c r="BL15" i="3"/>
  <c r="BK10" i="3"/>
  <c r="BJ10" i="3"/>
  <c r="BI10" i="3"/>
  <c r="BH10" i="3"/>
  <c r="BA172" i="3"/>
  <c r="AZ172" i="3"/>
  <c r="BA171" i="3"/>
  <c r="AZ171" i="3"/>
  <c r="AY170" i="3"/>
  <c r="AX170" i="3"/>
  <c r="AX169" i="3" s="1"/>
  <c r="AW170" i="3"/>
  <c r="AW169" i="3" s="1"/>
  <c r="AV170" i="3"/>
  <c r="AV169" i="3" s="1"/>
  <c r="AY169" i="3"/>
  <c r="BA168" i="3"/>
  <c r="AZ168" i="3"/>
  <c r="AY162" i="3"/>
  <c r="AY161" i="3" s="1"/>
  <c r="AX162" i="3"/>
  <c r="AX161" i="3" s="1"/>
  <c r="AW162" i="3"/>
  <c r="AW161" i="3" s="1"/>
  <c r="AY158" i="3"/>
  <c r="AX158" i="3"/>
  <c r="AW158" i="3"/>
  <c r="AV158" i="3"/>
  <c r="AY153" i="3"/>
  <c r="AY152" i="3" s="1"/>
  <c r="AX153" i="3"/>
  <c r="AX152" i="3" s="1"/>
  <c r="AZ149" i="3"/>
  <c r="BA149" i="3"/>
  <c r="AY149" i="3"/>
  <c r="AX149" i="3"/>
  <c r="AW149" i="3"/>
  <c r="AV149" i="3"/>
  <c r="AY145" i="3"/>
  <c r="AX145" i="3"/>
  <c r="AZ145" i="3"/>
  <c r="AW145" i="3"/>
  <c r="AY142" i="3"/>
  <c r="AX142" i="3"/>
  <c r="AY133" i="3"/>
  <c r="AX133" i="3"/>
  <c r="AW133" i="3"/>
  <c r="AV133" i="3"/>
  <c r="BA129" i="3"/>
  <c r="AY129" i="3"/>
  <c r="AX129" i="3"/>
  <c r="AW129" i="3"/>
  <c r="AV129" i="3"/>
  <c r="AY126" i="3"/>
  <c r="AX126" i="3"/>
  <c r="AW126" i="3"/>
  <c r="AV126" i="3"/>
  <c r="AV125" i="3" s="1"/>
  <c r="AY125" i="3"/>
  <c r="AZ122" i="3"/>
  <c r="AY122" i="3"/>
  <c r="AX122" i="3"/>
  <c r="AW122" i="3"/>
  <c r="BA119" i="3"/>
  <c r="AZ119" i="3"/>
  <c r="BA116" i="3"/>
  <c r="AY116" i="3"/>
  <c r="AX116" i="3"/>
  <c r="AW116" i="3"/>
  <c r="AV116" i="3"/>
  <c r="AZ113" i="3"/>
  <c r="AY113" i="3"/>
  <c r="AX113" i="3"/>
  <c r="AW113" i="3"/>
  <c r="AV113" i="3"/>
  <c r="AY110" i="3"/>
  <c r="AX110" i="3"/>
  <c r="AW110" i="3"/>
  <c r="AV110" i="3"/>
  <c r="AY106" i="3"/>
  <c r="AX106" i="3"/>
  <c r="AW106" i="3"/>
  <c r="AV106" i="3"/>
  <c r="BA103" i="3"/>
  <c r="AZ103" i="3"/>
  <c r="AY103" i="3"/>
  <c r="AX103" i="3"/>
  <c r="AW103" i="3"/>
  <c r="AV103" i="3"/>
  <c r="BA100" i="3"/>
  <c r="AY100" i="3"/>
  <c r="AX100" i="3"/>
  <c r="AW100" i="3"/>
  <c r="AV100" i="3"/>
  <c r="AZ92" i="3"/>
  <c r="AZ91" i="3" s="1"/>
  <c r="AY92" i="3"/>
  <c r="AX92" i="3"/>
  <c r="AX91" i="3" s="1"/>
  <c r="AW92" i="3"/>
  <c r="AW91" i="3" s="1"/>
  <c r="AV92" i="3"/>
  <c r="AV91" i="3" s="1"/>
  <c r="AY91" i="3"/>
  <c r="AY85" i="3"/>
  <c r="AX85" i="3"/>
  <c r="AW85" i="3"/>
  <c r="AV85" i="3"/>
  <c r="AY82" i="3"/>
  <c r="AX82" i="3"/>
  <c r="AW82" i="3"/>
  <c r="AV82" i="3"/>
  <c r="AV81" i="3" s="1"/>
  <c r="AY78" i="3"/>
  <c r="AX78" i="3"/>
  <c r="AW78" i="3"/>
  <c r="AV78" i="3"/>
  <c r="AY65" i="3"/>
  <c r="AX65" i="3"/>
  <c r="AW65" i="3"/>
  <c r="AV65" i="3"/>
  <c r="BA61" i="3"/>
  <c r="AZ61" i="3"/>
  <c r="AY61" i="3"/>
  <c r="AX61" i="3"/>
  <c r="AW61" i="3"/>
  <c r="AV61" i="3"/>
  <c r="AY58" i="3"/>
  <c r="AX58" i="3"/>
  <c r="AW58" i="3"/>
  <c r="AV58" i="3"/>
  <c r="AY54" i="3"/>
  <c r="AX54" i="3"/>
  <c r="AW54" i="3"/>
  <c r="AV54" i="3"/>
  <c r="AY51" i="3"/>
  <c r="AX51" i="3"/>
  <c r="AW51" i="3"/>
  <c r="AV51" i="3"/>
  <c r="AZ44" i="3"/>
  <c r="AY44" i="3"/>
  <c r="AX44" i="3"/>
  <c r="AW44" i="3"/>
  <c r="AV44" i="3"/>
  <c r="AY39" i="3"/>
  <c r="AX39" i="3"/>
  <c r="AW39" i="3"/>
  <c r="AW38" i="3" s="1"/>
  <c r="AV39" i="3"/>
  <c r="AV38" i="3" s="1"/>
  <c r="AY38" i="3"/>
  <c r="AX38" i="3"/>
  <c r="BA35" i="3"/>
  <c r="BA34" i="3" s="1"/>
  <c r="AZ35" i="3"/>
  <c r="AZ34" i="3" s="1"/>
  <c r="AY35" i="3"/>
  <c r="AY34" i="3" s="1"/>
  <c r="AX35" i="3"/>
  <c r="AX34" i="3" s="1"/>
  <c r="AW35" i="3"/>
  <c r="AW34" i="3" s="1"/>
  <c r="AV35" i="3"/>
  <c r="AV34" i="3" s="1"/>
  <c r="AY31" i="3"/>
  <c r="AX31" i="3"/>
  <c r="AX30" i="3" s="1"/>
  <c r="AW31" i="3"/>
  <c r="AW30" i="3" s="1"/>
  <c r="AV31" i="3"/>
  <c r="AV30" i="3" s="1"/>
  <c r="AY30" i="3"/>
  <c r="BA27" i="3"/>
  <c r="BA26" i="3" s="1"/>
  <c r="AY27" i="3"/>
  <c r="AY26" i="3" s="1"/>
  <c r="AX27" i="3"/>
  <c r="AX26" i="3" s="1"/>
  <c r="AW27" i="3"/>
  <c r="AW26" i="3" s="1"/>
  <c r="AV27" i="3"/>
  <c r="AV26" i="3" s="1"/>
  <c r="AY23" i="3"/>
  <c r="AX23" i="3"/>
  <c r="AW23" i="3"/>
  <c r="AV23" i="3"/>
  <c r="AY20" i="3"/>
  <c r="AX20" i="3"/>
  <c r="AW20" i="3"/>
  <c r="AV20" i="3"/>
  <c r="AV19" i="3" s="1"/>
  <c r="AY19" i="3"/>
  <c r="AX19" i="3"/>
  <c r="AW19" i="3"/>
  <c r="BA16" i="3"/>
  <c r="AY16" i="3"/>
  <c r="AX16" i="3"/>
  <c r="AW16" i="3"/>
  <c r="AV16" i="3"/>
  <c r="AY10" i="3"/>
  <c r="AX10" i="3"/>
  <c r="AW10" i="3"/>
  <c r="AV10" i="3"/>
  <c r="AY9" i="3"/>
  <c r="AO170" i="3"/>
  <c r="AO169" i="3" s="1"/>
  <c r="AM170" i="3"/>
  <c r="AM169" i="3" s="1"/>
  <c r="AL170" i="3"/>
  <c r="AL169" i="3" s="1"/>
  <c r="AK170" i="3"/>
  <c r="AK169" i="3" s="1"/>
  <c r="AJ170" i="3"/>
  <c r="AJ169" i="3" s="1"/>
  <c r="AK162" i="3"/>
  <c r="AK161" i="3" s="1"/>
  <c r="AM162" i="3"/>
  <c r="AM161" i="3" s="1"/>
  <c r="AO158" i="3"/>
  <c r="AJ158" i="3"/>
  <c r="AM158" i="3"/>
  <c r="AL158" i="3"/>
  <c r="AK158" i="3"/>
  <c r="AM153" i="3"/>
  <c r="AL153" i="3"/>
  <c r="AO153" i="3"/>
  <c r="AJ153" i="3"/>
  <c r="AO149" i="3"/>
  <c r="AN149" i="3"/>
  <c r="AM149" i="3"/>
  <c r="AL149" i="3"/>
  <c r="AK149" i="3"/>
  <c r="AJ149" i="3"/>
  <c r="AJ145" i="3"/>
  <c r="AM145" i="3"/>
  <c r="AL145" i="3"/>
  <c r="AK145" i="3"/>
  <c r="AL142" i="3"/>
  <c r="AK142" i="3"/>
  <c r="AJ142" i="3"/>
  <c r="AM142" i="3"/>
  <c r="AK133" i="3"/>
  <c r="AM133" i="3"/>
  <c r="AJ129" i="3"/>
  <c r="AM129" i="3"/>
  <c r="AL129" i="3"/>
  <c r="AK129" i="3"/>
  <c r="AL126" i="3"/>
  <c r="AJ126" i="3"/>
  <c r="AM126" i="3"/>
  <c r="AK126" i="3"/>
  <c r="AK125" i="3" s="1"/>
  <c r="AL122" i="3"/>
  <c r="AJ122" i="3"/>
  <c r="AM122" i="3"/>
  <c r="AK122" i="3"/>
  <c r="AO119" i="3"/>
  <c r="AN119" i="3"/>
  <c r="AJ116" i="3"/>
  <c r="AM116" i="3"/>
  <c r="AL116" i="3"/>
  <c r="AK116" i="3"/>
  <c r="AL113" i="3"/>
  <c r="AO113" i="3"/>
  <c r="AJ113" i="3"/>
  <c r="AM113" i="3"/>
  <c r="AK113" i="3"/>
  <c r="AO110" i="3"/>
  <c r="AJ110" i="3"/>
  <c r="AM110" i="3"/>
  <c r="AL110" i="3"/>
  <c r="AK110" i="3"/>
  <c r="AO106" i="3"/>
  <c r="AJ106" i="3"/>
  <c r="AM106" i="3"/>
  <c r="AL106" i="3"/>
  <c r="AK106" i="3"/>
  <c r="AO103" i="3"/>
  <c r="AN103" i="3"/>
  <c r="AM103" i="3"/>
  <c r="AL103" i="3"/>
  <c r="AK103" i="3"/>
  <c r="AJ103" i="3"/>
  <c r="AL100" i="3"/>
  <c r="AO100" i="3"/>
  <c r="AJ100" i="3"/>
  <c r="AM100" i="3"/>
  <c r="AK100" i="3"/>
  <c r="AL92" i="3"/>
  <c r="AL91" i="3" s="1"/>
  <c r="AM92" i="3"/>
  <c r="AM91" i="3" s="1"/>
  <c r="AK85" i="3"/>
  <c r="AM85" i="3"/>
  <c r="AL82" i="3"/>
  <c r="AK82" i="3"/>
  <c r="AJ82" i="3"/>
  <c r="AM82" i="3"/>
  <c r="AL78" i="3"/>
  <c r="AO78" i="3"/>
  <c r="AM78" i="3"/>
  <c r="AK78" i="3"/>
  <c r="AJ78" i="3"/>
  <c r="AM65" i="3"/>
  <c r="AK65" i="3"/>
  <c r="AN61" i="3"/>
  <c r="AO61" i="3"/>
  <c r="AM61" i="3"/>
  <c r="AL61" i="3"/>
  <c r="AK61" i="3"/>
  <c r="AJ61" i="3"/>
  <c r="AJ58" i="3"/>
  <c r="AM58" i="3"/>
  <c r="AL58" i="3"/>
  <c r="AK58" i="3"/>
  <c r="AL54" i="3"/>
  <c r="AO54" i="3"/>
  <c r="AN54" i="3"/>
  <c r="AM54" i="3"/>
  <c r="AK54" i="3"/>
  <c r="AO51" i="3"/>
  <c r="AJ51" i="3"/>
  <c r="AM51" i="3"/>
  <c r="AL51" i="3"/>
  <c r="AK51" i="3"/>
  <c r="AL44" i="3"/>
  <c r="AM44" i="3"/>
  <c r="AK44" i="3"/>
  <c r="AJ44" i="3"/>
  <c r="AL39" i="3"/>
  <c r="AL38" i="3" s="1"/>
  <c r="AN39" i="3"/>
  <c r="AN38" i="3" s="1"/>
  <c r="AM39" i="3"/>
  <c r="AM38" i="3" s="1"/>
  <c r="AO35" i="3"/>
  <c r="AO34" i="3" s="1"/>
  <c r="AN35" i="3"/>
  <c r="AN34" i="3" s="1"/>
  <c r="AM35" i="3"/>
  <c r="AL35" i="3"/>
  <c r="AL34" i="3" s="1"/>
  <c r="AK35" i="3"/>
  <c r="AK34" i="3" s="1"/>
  <c r="AJ35" i="3"/>
  <c r="AJ34" i="3" s="1"/>
  <c r="AM34" i="3"/>
  <c r="AM31" i="3"/>
  <c r="AM30" i="3" s="1"/>
  <c r="AL31" i="3"/>
  <c r="AL30" i="3" s="1"/>
  <c r="AK31" i="3"/>
  <c r="AJ31" i="3"/>
  <c r="AJ30" i="3" s="1"/>
  <c r="AL27" i="3"/>
  <c r="AL26" i="3" s="1"/>
  <c r="AO27" i="3"/>
  <c r="AO26" i="3" s="1"/>
  <c r="AM27" i="3"/>
  <c r="AM26" i="3" s="1"/>
  <c r="AJ27" i="3"/>
  <c r="AJ26" i="3" s="1"/>
  <c r="AL23" i="3"/>
  <c r="AM23" i="3"/>
  <c r="AK23" i="3"/>
  <c r="AJ23" i="3"/>
  <c r="AL20" i="3"/>
  <c r="AO20" i="3"/>
  <c r="AM20" i="3"/>
  <c r="AJ20" i="3"/>
  <c r="AL16" i="3"/>
  <c r="AM16" i="3"/>
  <c r="AJ16" i="3"/>
  <c r="AL10" i="3"/>
  <c r="AK10" i="3"/>
  <c r="AO11" i="3"/>
  <c r="AM10" i="3"/>
  <c r="AJ10" i="3"/>
  <c r="Y175" i="3"/>
  <c r="Z175" i="3"/>
  <c r="AA175" i="3"/>
  <c r="X175" i="3"/>
  <c r="AA167" i="3"/>
  <c r="GM167" i="3" s="1"/>
  <c r="Z167" i="3"/>
  <c r="GL167" i="3" s="1"/>
  <c r="Y167" i="3"/>
  <c r="AE167" i="3" s="1"/>
  <c r="X167" i="3"/>
  <c r="AA166" i="3"/>
  <c r="GM166" i="3" s="1"/>
  <c r="Z166" i="3"/>
  <c r="GL166" i="3" s="1"/>
  <c r="Y166" i="3"/>
  <c r="AE166" i="3" s="1"/>
  <c r="X166" i="3"/>
  <c r="AA165" i="3"/>
  <c r="GM165" i="3" s="1"/>
  <c r="Z165" i="3"/>
  <c r="GL165" i="3" s="1"/>
  <c r="Y165" i="3"/>
  <c r="AE165" i="3" s="1"/>
  <c r="X165" i="3"/>
  <c r="AA164" i="3"/>
  <c r="GM164" i="3" s="1"/>
  <c r="Z164" i="3"/>
  <c r="GL164" i="3" s="1"/>
  <c r="Y164" i="3"/>
  <c r="AE164" i="3" s="1"/>
  <c r="X164" i="3"/>
  <c r="AA163" i="3"/>
  <c r="GM163" i="3" s="1"/>
  <c r="GM162" i="3" s="1"/>
  <c r="GM161" i="3" s="1"/>
  <c r="Z163" i="3"/>
  <c r="GL163" i="3" s="1"/>
  <c r="GL162" i="3" s="1"/>
  <c r="GL161" i="3" s="1"/>
  <c r="Y163" i="3"/>
  <c r="AE163" i="3" s="1"/>
  <c r="X163" i="3"/>
  <c r="AA159" i="3"/>
  <c r="GM159" i="3" s="1"/>
  <c r="GM158" i="3" s="1"/>
  <c r="Z159" i="3"/>
  <c r="Y159" i="3"/>
  <c r="AE159" i="3" s="1"/>
  <c r="X159" i="3"/>
  <c r="AD159" i="3" s="1"/>
  <c r="AA156" i="3"/>
  <c r="GM156" i="3" s="1"/>
  <c r="Z156" i="3"/>
  <c r="GL156" i="3" s="1"/>
  <c r="Y156" i="3"/>
  <c r="AE156" i="3" s="1"/>
  <c r="X156" i="3"/>
  <c r="AD156" i="3" s="1"/>
  <c r="AA155" i="3"/>
  <c r="GM155" i="3" s="1"/>
  <c r="Z155" i="3"/>
  <c r="GL155" i="3" s="1"/>
  <c r="Y155" i="3"/>
  <c r="AE155" i="3" s="1"/>
  <c r="X155" i="3"/>
  <c r="AD155" i="3" s="1"/>
  <c r="AA154" i="3"/>
  <c r="Z154" i="3"/>
  <c r="Y154" i="3"/>
  <c r="AE154" i="3" s="1"/>
  <c r="X154" i="3"/>
  <c r="AD154" i="3" s="1"/>
  <c r="AA147" i="3"/>
  <c r="GM147" i="3" s="1"/>
  <c r="Z147" i="3"/>
  <c r="GL147" i="3" s="1"/>
  <c r="Y147" i="3"/>
  <c r="AE147" i="3" s="1"/>
  <c r="X147" i="3"/>
  <c r="AA146" i="3"/>
  <c r="Z146" i="3"/>
  <c r="Y146" i="3"/>
  <c r="Y145" i="3" s="1"/>
  <c r="X146" i="3"/>
  <c r="AA143" i="3"/>
  <c r="Z143" i="3"/>
  <c r="Y143" i="3"/>
  <c r="Y142" i="3" s="1"/>
  <c r="X143" i="3"/>
  <c r="AA140" i="3"/>
  <c r="GM140" i="3" s="1"/>
  <c r="Z140" i="3"/>
  <c r="GL140" i="3" s="1"/>
  <c r="Y140" i="3"/>
  <c r="AE140" i="3" s="1"/>
  <c r="X140" i="3"/>
  <c r="AA139" i="3"/>
  <c r="GM139" i="3" s="1"/>
  <c r="Z139" i="3"/>
  <c r="GL139" i="3" s="1"/>
  <c r="Y139" i="3"/>
  <c r="AE139" i="3" s="1"/>
  <c r="X139" i="3"/>
  <c r="AA138" i="3"/>
  <c r="GM138" i="3" s="1"/>
  <c r="Z138" i="3"/>
  <c r="GL138" i="3" s="1"/>
  <c r="Y138" i="3"/>
  <c r="AE138" i="3" s="1"/>
  <c r="X138" i="3"/>
  <c r="AA137" i="3"/>
  <c r="GM137" i="3" s="1"/>
  <c r="Z137" i="3"/>
  <c r="GL137" i="3" s="1"/>
  <c r="Y137" i="3"/>
  <c r="AE137" i="3" s="1"/>
  <c r="X137" i="3"/>
  <c r="AA136" i="3"/>
  <c r="GM136" i="3" s="1"/>
  <c r="Z136" i="3"/>
  <c r="GL136" i="3" s="1"/>
  <c r="Y136" i="3"/>
  <c r="AE136" i="3" s="1"/>
  <c r="X136" i="3"/>
  <c r="AA135" i="3"/>
  <c r="GM135" i="3" s="1"/>
  <c r="Z135" i="3"/>
  <c r="GL135" i="3" s="1"/>
  <c r="Y135" i="3"/>
  <c r="AE135" i="3" s="1"/>
  <c r="X135" i="3"/>
  <c r="AA134" i="3"/>
  <c r="GM134" i="3" s="1"/>
  <c r="GM133" i="3" s="1"/>
  <c r="Z134" i="3"/>
  <c r="Y134" i="3"/>
  <c r="Y133" i="3" s="1"/>
  <c r="X134" i="3"/>
  <c r="AA130" i="3"/>
  <c r="Z130" i="3"/>
  <c r="Y130" i="3"/>
  <c r="Y129" i="3" s="1"/>
  <c r="X130" i="3"/>
  <c r="AA127" i="3"/>
  <c r="Z127" i="3"/>
  <c r="Y127" i="3"/>
  <c r="Y126" i="3" s="1"/>
  <c r="X127" i="3"/>
  <c r="AA123" i="3"/>
  <c r="Z123" i="3"/>
  <c r="Y123" i="3"/>
  <c r="Y122" i="3" s="1"/>
  <c r="X123" i="3"/>
  <c r="AA117" i="3"/>
  <c r="GM117" i="3" s="1"/>
  <c r="GM116" i="3" s="1"/>
  <c r="Z117" i="3"/>
  <c r="Y117" i="3"/>
  <c r="Y116" i="3" s="1"/>
  <c r="X117" i="3"/>
  <c r="AA114" i="3"/>
  <c r="GM114" i="3" s="1"/>
  <c r="GM113" i="3" s="1"/>
  <c r="Z114" i="3"/>
  <c r="Y114" i="3"/>
  <c r="Y113" i="3" s="1"/>
  <c r="X114" i="3"/>
  <c r="AA111" i="3"/>
  <c r="GM111" i="3" s="1"/>
  <c r="GM110" i="3" s="1"/>
  <c r="Z111" i="3"/>
  <c r="Y111" i="3"/>
  <c r="Y110" i="3" s="1"/>
  <c r="X111" i="3"/>
  <c r="AA107" i="3"/>
  <c r="GM107" i="3" s="1"/>
  <c r="GM106" i="3" s="1"/>
  <c r="Z107" i="3"/>
  <c r="Y107" i="3"/>
  <c r="Y106" i="3" s="1"/>
  <c r="X107" i="3"/>
  <c r="AA101" i="3"/>
  <c r="GM101" i="3" s="1"/>
  <c r="GM100" i="3" s="1"/>
  <c r="GM99" i="3" s="1"/>
  <c r="Z101" i="3"/>
  <c r="Y101" i="3"/>
  <c r="Y100" i="3" s="1"/>
  <c r="X101" i="3"/>
  <c r="AA97" i="3"/>
  <c r="GM97" i="3" s="1"/>
  <c r="Z97" i="3"/>
  <c r="GL97" i="3" s="1"/>
  <c r="Y97" i="3"/>
  <c r="AE97" i="3" s="1"/>
  <c r="X97" i="3"/>
  <c r="AA96" i="3"/>
  <c r="GM96" i="3" s="1"/>
  <c r="Z96" i="3"/>
  <c r="GL96" i="3" s="1"/>
  <c r="Y96" i="3"/>
  <c r="AE96" i="3" s="1"/>
  <c r="X96" i="3"/>
  <c r="AA95" i="3"/>
  <c r="GM95" i="3" s="1"/>
  <c r="Z95" i="3"/>
  <c r="GL95" i="3" s="1"/>
  <c r="Y95" i="3"/>
  <c r="AE95" i="3" s="1"/>
  <c r="X95" i="3"/>
  <c r="AA94" i="3"/>
  <c r="GM94" i="3" s="1"/>
  <c r="Z94" i="3"/>
  <c r="GL94" i="3" s="1"/>
  <c r="Y94" i="3"/>
  <c r="AE94" i="3" s="1"/>
  <c r="X94" i="3"/>
  <c r="AA93" i="3"/>
  <c r="GM93" i="3" s="1"/>
  <c r="GM92" i="3" s="1"/>
  <c r="GM91" i="3" s="1"/>
  <c r="Z93" i="3"/>
  <c r="Y93" i="3"/>
  <c r="Y92" i="3" s="1"/>
  <c r="Y91" i="3" s="1"/>
  <c r="X93" i="3"/>
  <c r="AA89" i="3"/>
  <c r="GM89" i="3" s="1"/>
  <c r="Z89" i="3"/>
  <c r="GL89" i="3" s="1"/>
  <c r="Y89" i="3"/>
  <c r="AE89" i="3" s="1"/>
  <c r="X89" i="3"/>
  <c r="AA88" i="3"/>
  <c r="GM88" i="3" s="1"/>
  <c r="Z88" i="3"/>
  <c r="GL88" i="3" s="1"/>
  <c r="Y88" i="3"/>
  <c r="AE88" i="3" s="1"/>
  <c r="X88" i="3"/>
  <c r="AA87" i="3"/>
  <c r="GM87" i="3" s="1"/>
  <c r="Z87" i="3"/>
  <c r="GL87" i="3" s="1"/>
  <c r="Y87" i="3"/>
  <c r="AE87" i="3" s="1"/>
  <c r="X87" i="3"/>
  <c r="AA86" i="3"/>
  <c r="Z86" i="3"/>
  <c r="Y86" i="3"/>
  <c r="AE86" i="3" s="1"/>
  <c r="X86" i="3"/>
  <c r="AA83" i="3"/>
  <c r="Z83" i="3"/>
  <c r="Y83" i="3"/>
  <c r="AE83" i="3" s="1"/>
  <c r="X83" i="3"/>
  <c r="AA79" i="3"/>
  <c r="GM79" i="3" s="1"/>
  <c r="GM78" i="3" s="1"/>
  <c r="Z79" i="3"/>
  <c r="Y79" i="3"/>
  <c r="AE79" i="3" s="1"/>
  <c r="X79" i="3"/>
  <c r="AD79" i="3" s="1"/>
  <c r="AA76" i="3"/>
  <c r="GM76" i="3" s="1"/>
  <c r="Z76" i="3"/>
  <c r="GL76" i="3" s="1"/>
  <c r="Y76" i="3"/>
  <c r="AE76" i="3" s="1"/>
  <c r="X76" i="3"/>
  <c r="AD76" i="3" s="1"/>
  <c r="AA75" i="3"/>
  <c r="GM75" i="3" s="1"/>
  <c r="Z75" i="3"/>
  <c r="GL75" i="3" s="1"/>
  <c r="Y75" i="3"/>
  <c r="AE75" i="3" s="1"/>
  <c r="X75" i="3"/>
  <c r="AD75" i="3" s="1"/>
  <c r="AA74" i="3"/>
  <c r="GM74" i="3" s="1"/>
  <c r="Z74" i="3"/>
  <c r="GL74" i="3" s="1"/>
  <c r="Y74" i="3"/>
  <c r="AE74" i="3" s="1"/>
  <c r="X74" i="3"/>
  <c r="AD74" i="3" s="1"/>
  <c r="AA73" i="3"/>
  <c r="GM73" i="3" s="1"/>
  <c r="Z73" i="3"/>
  <c r="GL73" i="3" s="1"/>
  <c r="Y73" i="3"/>
  <c r="AE73" i="3" s="1"/>
  <c r="X73" i="3"/>
  <c r="AD73" i="3" s="1"/>
  <c r="AA72" i="3"/>
  <c r="GM72" i="3" s="1"/>
  <c r="Z72" i="3"/>
  <c r="GL72" i="3" s="1"/>
  <c r="Y72" i="3"/>
  <c r="AE72" i="3" s="1"/>
  <c r="X72" i="3"/>
  <c r="AD72" i="3" s="1"/>
  <c r="AA71" i="3"/>
  <c r="GM71" i="3" s="1"/>
  <c r="Z71" i="3"/>
  <c r="GL71" i="3" s="1"/>
  <c r="Y71" i="3"/>
  <c r="AE71" i="3" s="1"/>
  <c r="X71" i="3"/>
  <c r="AD71" i="3" s="1"/>
  <c r="AA70" i="3"/>
  <c r="GM70" i="3" s="1"/>
  <c r="Z70" i="3"/>
  <c r="GL70" i="3" s="1"/>
  <c r="Y70" i="3"/>
  <c r="AE70" i="3" s="1"/>
  <c r="X70" i="3"/>
  <c r="AD70" i="3" s="1"/>
  <c r="AA69" i="3"/>
  <c r="GM69" i="3" s="1"/>
  <c r="Z69" i="3"/>
  <c r="GL69" i="3" s="1"/>
  <c r="Y69" i="3"/>
  <c r="AE69" i="3" s="1"/>
  <c r="X69" i="3"/>
  <c r="AD69" i="3" s="1"/>
  <c r="AA68" i="3"/>
  <c r="GM68" i="3" s="1"/>
  <c r="Z68" i="3"/>
  <c r="GL68" i="3" s="1"/>
  <c r="Y68" i="3"/>
  <c r="AE68" i="3" s="1"/>
  <c r="X68" i="3"/>
  <c r="AD68" i="3" s="1"/>
  <c r="AA67" i="3"/>
  <c r="GM67" i="3" s="1"/>
  <c r="Z67" i="3"/>
  <c r="GL67" i="3" s="1"/>
  <c r="Y67" i="3"/>
  <c r="AE67" i="3" s="1"/>
  <c r="X67" i="3"/>
  <c r="AD67" i="3" s="1"/>
  <c r="AA66" i="3"/>
  <c r="GM66" i="3" s="1"/>
  <c r="GM65" i="3" s="1"/>
  <c r="GM64" i="3" s="1"/>
  <c r="Z66" i="3"/>
  <c r="Y66" i="3"/>
  <c r="AE66" i="3" s="1"/>
  <c r="X66" i="3"/>
  <c r="AD66" i="3" s="1"/>
  <c r="AA59" i="3"/>
  <c r="GM59" i="3" s="1"/>
  <c r="GM58" i="3" s="1"/>
  <c r="GM57" i="3" s="1"/>
  <c r="Z59" i="3"/>
  <c r="Y59" i="3"/>
  <c r="AE59" i="3" s="1"/>
  <c r="X59" i="3"/>
  <c r="AD59" i="3" s="1"/>
  <c r="AA55" i="3"/>
  <c r="Z55" i="3"/>
  <c r="Y55" i="3"/>
  <c r="AE55" i="3" s="1"/>
  <c r="X55" i="3"/>
  <c r="AD55" i="3" s="1"/>
  <c r="AA52" i="3"/>
  <c r="GM52" i="3" s="1"/>
  <c r="GM51" i="3" s="1"/>
  <c r="Z52" i="3"/>
  <c r="Y52" i="3"/>
  <c r="Y51" i="3" s="1"/>
  <c r="X52" i="3"/>
  <c r="AA49" i="3"/>
  <c r="GM49" i="3" s="1"/>
  <c r="Z49" i="3"/>
  <c r="GL49" i="3" s="1"/>
  <c r="Y49" i="3"/>
  <c r="AE49" i="3" s="1"/>
  <c r="X49" i="3"/>
  <c r="AA48" i="3"/>
  <c r="GM48" i="3" s="1"/>
  <c r="Z48" i="3"/>
  <c r="GL48" i="3" s="1"/>
  <c r="Y48" i="3"/>
  <c r="AE48" i="3" s="1"/>
  <c r="X48" i="3"/>
  <c r="AA47" i="3"/>
  <c r="GM47" i="3" s="1"/>
  <c r="Z47" i="3"/>
  <c r="GL47" i="3" s="1"/>
  <c r="Y47" i="3"/>
  <c r="AE47" i="3" s="1"/>
  <c r="X47" i="3"/>
  <c r="AA46" i="3"/>
  <c r="GM46" i="3" s="1"/>
  <c r="Z46" i="3"/>
  <c r="GL46" i="3" s="1"/>
  <c r="Y46" i="3"/>
  <c r="AE46" i="3" s="1"/>
  <c r="X46" i="3"/>
  <c r="AA45" i="3"/>
  <c r="GM45" i="3" s="1"/>
  <c r="GM44" i="3" s="1"/>
  <c r="Z45" i="3"/>
  <c r="Y45" i="3"/>
  <c r="Y44" i="3" s="1"/>
  <c r="X45" i="3"/>
  <c r="AA41" i="3"/>
  <c r="GM41" i="3" s="1"/>
  <c r="Z41" i="3"/>
  <c r="GL41" i="3" s="1"/>
  <c r="Y41" i="3"/>
  <c r="AE41" i="3" s="1"/>
  <c r="X41" i="3"/>
  <c r="AA40" i="3"/>
  <c r="Z40" i="3"/>
  <c r="Y40" i="3"/>
  <c r="AE40" i="3" s="1"/>
  <c r="X40" i="3"/>
  <c r="AA28" i="3"/>
  <c r="GM28" i="3" s="1"/>
  <c r="GM27" i="3" s="1"/>
  <c r="GM26" i="3" s="1"/>
  <c r="Z28" i="3"/>
  <c r="Y28" i="3"/>
  <c r="AE28" i="3" s="1"/>
  <c r="X28" i="3"/>
  <c r="AA24" i="3"/>
  <c r="Z24" i="3"/>
  <c r="Y24" i="3"/>
  <c r="Y23" i="3" s="1"/>
  <c r="X24" i="3"/>
  <c r="AA21" i="3"/>
  <c r="GM21" i="3" s="1"/>
  <c r="GM20" i="3" s="1"/>
  <c r="Z21" i="3"/>
  <c r="Y21" i="3"/>
  <c r="Y20" i="3" s="1"/>
  <c r="X21" i="3"/>
  <c r="AA17" i="3"/>
  <c r="Z17" i="3"/>
  <c r="Y17" i="3"/>
  <c r="Y16" i="3" s="1"/>
  <c r="X17" i="3"/>
  <c r="AD17" i="3" s="1"/>
  <c r="AA14" i="3"/>
  <c r="GM14" i="3" s="1"/>
  <c r="Z14" i="3"/>
  <c r="GL14" i="3" s="1"/>
  <c r="Y14" i="3"/>
  <c r="AE14" i="3" s="1"/>
  <c r="X14" i="3"/>
  <c r="AD14" i="3" s="1"/>
  <c r="AA13" i="3"/>
  <c r="GM13" i="3" s="1"/>
  <c r="Z13" i="3"/>
  <c r="GL13" i="3" s="1"/>
  <c r="Y13" i="3"/>
  <c r="AE13" i="3" s="1"/>
  <c r="X13" i="3"/>
  <c r="AA12" i="3"/>
  <c r="GM12" i="3" s="1"/>
  <c r="Z12" i="3"/>
  <c r="GL12" i="3" s="1"/>
  <c r="Y12" i="3"/>
  <c r="AE12" i="3" s="1"/>
  <c r="X12" i="3"/>
  <c r="AD12" i="3" s="1"/>
  <c r="AA11" i="3"/>
  <c r="Z11" i="3"/>
  <c r="Y11" i="3"/>
  <c r="Y10" i="3" s="1"/>
  <c r="X11" i="3"/>
  <c r="X10" i="3" s="1"/>
  <c r="M175" i="3"/>
  <c r="L175" i="3"/>
  <c r="M167" i="3"/>
  <c r="L167" i="3"/>
  <c r="GJ167" i="3" s="1"/>
  <c r="M166" i="3"/>
  <c r="L166" i="3"/>
  <c r="M165" i="3"/>
  <c r="L165" i="3"/>
  <c r="M164" i="3"/>
  <c r="L164" i="3"/>
  <c r="M163" i="3"/>
  <c r="L163" i="3"/>
  <c r="M159" i="3"/>
  <c r="L159" i="3"/>
  <c r="M156" i="3"/>
  <c r="L156" i="3"/>
  <c r="M155" i="3"/>
  <c r="L155" i="3"/>
  <c r="GJ155" i="3" s="1"/>
  <c r="M154" i="3"/>
  <c r="L154" i="3"/>
  <c r="M147" i="3"/>
  <c r="L147" i="3"/>
  <c r="M146" i="3"/>
  <c r="L146" i="3"/>
  <c r="M143" i="3"/>
  <c r="L143" i="3"/>
  <c r="GJ143" i="3" s="1"/>
  <c r="M140" i="3"/>
  <c r="L140" i="3"/>
  <c r="GJ140" i="3" s="1"/>
  <c r="M139" i="3"/>
  <c r="L139" i="3"/>
  <c r="GJ139" i="3" s="1"/>
  <c r="M138" i="3"/>
  <c r="L138" i="3"/>
  <c r="GJ138" i="3" s="1"/>
  <c r="M137" i="3"/>
  <c r="L137" i="3"/>
  <c r="GJ137" i="3" s="1"/>
  <c r="M136" i="3"/>
  <c r="L136" i="3"/>
  <c r="GJ136" i="3" s="1"/>
  <c r="M135" i="3"/>
  <c r="L135" i="3"/>
  <c r="GJ135" i="3" s="1"/>
  <c r="M134" i="3"/>
  <c r="L134" i="3"/>
  <c r="GJ134" i="3" s="1"/>
  <c r="M130" i="3"/>
  <c r="L130" i="3"/>
  <c r="GJ130" i="3" s="1"/>
  <c r="GJ129" i="3" s="1"/>
  <c r="M127" i="3"/>
  <c r="L127" i="3"/>
  <c r="M123" i="3"/>
  <c r="L123" i="3"/>
  <c r="GJ123" i="3" s="1"/>
  <c r="GJ122" i="3" s="1"/>
  <c r="M117" i="3"/>
  <c r="L117" i="3"/>
  <c r="M114" i="3"/>
  <c r="L114" i="3"/>
  <c r="M111" i="3"/>
  <c r="L111" i="3"/>
  <c r="M107" i="3"/>
  <c r="L107" i="3"/>
  <c r="GJ107" i="3" s="1"/>
  <c r="M101" i="3"/>
  <c r="L101" i="3"/>
  <c r="M97" i="3"/>
  <c r="L97" i="3"/>
  <c r="M96" i="3"/>
  <c r="L96" i="3"/>
  <c r="M95" i="3"/>
  <c r="L95" i="3"/>
  <c r="GJ95" i="3" s="1"/>
  <c r="M94" i="3"/>
  <c r="L94" i="3"/>
  <c r="M93" i="3"/>
  <c r="L93" i="3"/>
  <c r="M89" i="3"/>
  <c r="L89" i="3"/>
  <c r="M88" i="3"/>
  <c r="L88" i="3"/>
  <c r="GJ88" i="3" s="1"/>
  <c r="M87" i="3"/>
  <c r="L87" i="3"/>
  <c r="GJ87" i="3" s="1"/>
  <c r="M86" i="3"/>
  <c r="L86" i="3"/>
  <c r="M83" i="3"/>
  <c r="L83" i="3"/>
  <c r="M79" i="3"/>
  <c r="L79" i="3"/>
  <c r="GJ79" i="3" s="1"/>
  <c r="GJ78" i="3" s="1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GJ69" i="3" s="1"/>
  <c r="M68" i="3"/>
  <c r="L68" i="3"/>
  <c r="M67" i="3"/>
  <c r="L67" i="3"/>
  <c r="GJ67" i="3" s="1"/>
  <c r="M66" i="3"/>
  <c r="L66" i="3"/>
  <c r="M59" i="3"/>
  <c r="L59" i="3"/>
  <c r="M55" i="3"/>
  <c r="L55" i="3"/>
  <c r="M52" i="3"/>
  <c r="L52" i="3"/>
  <c r="M49" i="3"/>
  <c r="L49" i="3"/>
  <c r="M48" i="3"/>
  <c r="L48" i="3"/>
  <c r="M47" i="3"/>
  <c r="L47" i="3"/>
  <c r="M46" i="3"/>
  <c r="L46" i="3"/>
  <c r="M45" i="3"/>
  <c r="S45" i="3" s="1"/>
  <c r="L45" i="3"/>
  <c r="M41" i="3"/>
  <c r="L41" i="3"/>
  <c r="GJ41" i="3" s="1"/>
  <c r="M40" i="3"/>
  <c r="L40" i="3"/>
  <c r="M28" i="3"/>
  <c r="L28" i="3"/>
  <c r="M24" i="3"/>
  <c r="L24" i="3"/>
  <c r="M21" i="3"/>
  <c r="L21" i="3"/>
  <c r="GJ21" i="3" s="1"/>
  <c r="M17" i="3"/>
  <c r="L17" i="3"/>
  <c r="M14" i="3"/>
  <c r="L14" i="3"/>
  <c r="M13" i="3"/>
  <c r="L13" i="3"/>
  <c r="M12" i="3"/>
  <c r="L12" i="3"/>
  <c r="GJ12" i="3" s="1"/>
  <c r="GE172" i="3"/>
  <c r="GD172" i="3"/>
  <c r="GE171" i="3"/>
  <c r="GD171" i="3"/>
  <c r="GE168" i="3"/>
  <c r="GD168" i="3"/>
  <c r="GE167" i="3"/>
  <c r="GD167" i="3"/>
  <c r="GE166" i="3"/>
  <c r="GE165" i="3"/>
  <c r="GE164" i="3"/>
  <c r="GE163" i="3"/>
  <c r="GD163" i="3"/>
  <c r="GE160" i="3"/>
  <c r="GD160" i="3"/>
  <c r="GE159" i="3"/>
  <c r="GD159" i="3"/>
  <c r="GE157" i="3"/>
  <c r="GD157" i="3"/>
  <c r="GE156" i="3"/>
  <c r="GD156" i="3"/>
  <c r="GE154" i="3"/>
  <c r="GE150" i="3"/>
  <c r="GD150" i="3"/>
  <c r="GE148" i="3"/>
  <c r="GD148" i="3"/>
  <c r="GE147" i="3"/>
  <c r="GE146" i="3"/>
  <c r="GE144" i="3"/>
  <c r="GD144" i="3"/>
  <c r="GE143" i="3"/>
  <c r="GE141" i="3"/>
  <c r="GD141" i="3"/>
  <c r="GE140" i="3"/>
  <c r="GD140" i="3"/>
  <c r="GE139" i="3"/>
  <c r="GD139" i="3"/>
  <c r="GE138" i="3"/>
  <c r="GD138" i="3"/>
  <c r="GE137" i="3"/>
  <c r="GD137" i="3"/>
  <c r="GE136" i="3"/>
  <c r="GD136" i="3"/>
  <c r="GE135" i="3"/>
  <c r="GD135" i="3"/>
  <c r="GE134" i="3"/>
  <c r="GD134" i="3"/>
  <c r="GE131" i="3"/>
  <c r="GD131" i="3"/>
  <c r="GE130" i="3"/>
  <c r="GD130" i="3"/>
  <c r="GE128" i="3"/>
  <c r="GD128" i="3"/>
  <c r="GE127" i="3"/>
  <c r="GD127" i="3"/>
  <c r="GE124" i="3"/>
  <c r="GD124" i="3"/>
  <c r="GE123" i="3"/>
  <c r="GE120" i="3"/>
  <c r="GD120" i="3"/>
  <c r="GE118" i="3"/>
  <c r="GD118" i="3"/>
  <c r="GE117" i="3"/>
  <c r="GD117" i="3"/>
  <c r="GE115" i="3"/>
  <c r="GD115" i="3"/>
  <c r="GE114" i="3"/>
  <c r="GD114" i="3"/>
  <c r="GE112" i="3"/>
  <c r="GD112" i="3"/>
  <c r="GE111" i="3"/>
  <c r="GE108" i="3"/>
  <c r="GD108" i="3"/>
  <c r="GE107" i="3"/>
  <c r="GE104" i="3"/>
  <c r="GD104" i="3"/>
  <c r="GE102" i="3"/>
  <c r="GD102" i="3"/>
  <c r="GE101" i="3"/>
  <c r="GD101" i="3"/>
  <c r="GE98" i="3"/>
  <c r="GD98" i="3"/>
  <c r="GE97" i="3"/>
  <c r="GE96" i="3"/>
  <c r="GE95" i="3"/>
  <c r="GE94" i="3"/>
  <c r="GE93" i="3"/>
  <c r="GE90" i="3"/>
  <c r="GD90" i="3"/>
  <c r="GE89" i="3"/>
  <c r="GD89" i="3"/>
  <c r="GE88" i="3"/>
  <c r="GE87" i="3"/>
  <c r="GD87" i="3"/>
  <c r="GE86" i="3"/>
  <c r="GE84" i="3"/>
  <c r="GD84" i="3"/>
  <c r="GD83" i="3"/>
  <c r="GE80" i="3"/>
  <c r="GD80" i="3"/>
  <c r="GE79" i="3"/>
  <c r="GE77" i="3"/>
  <c r="GD77" i="3"/>
  <c r="GD76" i="3"/>
  <c r="GD75" i="3"/>
  <c r="GD74" i="3"/>
  <c r="GD73" i="3"/>
  <c r="GD72" i="3"/>
  <c r="GD71" i="3"/>
  <c r="GD70" i="3"/>
  <c r="GD69" i="3"/>
  <c r="GD68" i="3"/>
  <c r="GD67" i="3"/>
  <c r="GD66" i="3"/>
  <c r="GE62" i="3"/>
  <c r="GD62" i="3"/>
  <c r="GE60" i="3"/>
  <c r="GD60" i="3"/>
  <c r="GD59" i="3"/>
  <c r="GE53" i="3"/>
  <c r="GD53" i="3"/>
  <c r="GE52" i="3"/>
  <c r="GD52" i="3"/>
  <c r="GE50" i="3"/>
  <c r="GD50" i="3"/>
  <c r="GD49" i="3"/>
  <c r="GD48" i="3"/>
  <c r="GD47" i="3"/>
  <c r="GD46" i="3"/>
  <c r="GD45" i="3"/>
  <c r="GE42" i="3"/>
  <c r="GD42" i="3"/>
  <c r="GE41" i="3"/>
  <c r="GD41" i="3"/>
  <c r="GE40" i="3"/>
  <c r="GE36" i="3"/>
  <c r="GD36" i="3"/>
  <c r="GE32" i="3"/>
  <c r="GD32" i="3"/>
  <c r="GE29" i="3"/>
  <c r="GD29" i="3"/>
  <c r="GD28" i="3"/>
  <c r="GE25" i="3"/>
  <c r="GD25" i="3"/>
  <c r="GE24" i="3"/>
  <c r="GE21" i="3"/>
  <c r="GD21" i="3"/>
  <c r="GE18" i="3"/>
  <c r="GD18" i="3"/>
  <c r="GD17" i="3"/>
  <c r="GE15" i="3"/>
  <c r="GD15" i="3"/>
  <c r="GE14" i="3"/>
  <c r="GD14" i="3"/>
  <c r="GE13" i="3"/>
  <c r="GE12" i="3"/>
  <c r="GD12" i="3"/>
  <c r="FS172" i="3"/>
  <c r="FR172" i="3"/>
  <c r="FS171" i="3"/>
  <c r="FR171" i="3"/>
  <c r="FS168" i="3"/>
  <c r="FR168" i="3"/>
  <c r="FS167" i="3"/>
  <c r="FR167" i="3"/>
  <c r="FS165" i="3"/>
  <c r="FR165" i="3"/>
  <c r="FR163" i="3"/>
  <c r="FS160" i="3"/>
  <c r="FR160" i="3"/>
  <c r="FR159" i="3"/>
  <c r="FS157" i="3"/>
  <c r="FR157" i="3"/>
  <c r="FS154" i="3"/>
  <c r="FS150" i="3"/>
  <c r="FR150" i="3"/>
  <c r="FS148" i="3"/>
  <c r="FR148" i="3"/>
  <c r="FR147" i="3"/>
  <c r="FR146" i="3"/>
  <c r="FS144" i="3"/>
  <c r="FR144" i="3"/>
  <c r="FS143" i="3"/>
  <c r="FS141" i="3"/>
  <c r="FR141" i="3"/>
  <c r="FS140" i="3"/>
  <c r="FS139" i="3"/>
  <c r="FS136" i="3"/>
  <c r="FS131" i="3"/>
  <c r="FR131" i="3"/>
  <c r="FR130" i="3"/>
  <c r="FS128" i="3"/>
  <c r="FR128" i="3"/>
  <c r="FS127" i="3"/>
  <c r="FS124" i="3"/>
  <c r="FR124" i="3"/>
  <c r="FS120" i="3"/>
  <c r="FR120" i="3"/>
  <c r="FS118" i="3"/>
  <c r="FR118" i="3"/>
  <c r="FS117" i="3"/>
  <c r="FS115" i="3"/>
  <c r="FR115" i="3"/>
  <c r="FR114" i="3"/>
  <c r="FS112" i="3"/>
  <c r="FR112" i="3"/>
  <c r="FR111" i="3"/>
  <c r="FS108" i="3"/>
  <c r="FR108" i="3"/>
  <c r="FS104" i="3"/>
  <c r="FR104" i="3"/>
  <c r="FS102" i="3"/>
  <c r="FR102" i="3"/>
  <c r="FR101" i="3"/>
  <c r="FS98" i="3"/>
  <c r="FR98" i="3"/>
  <c r="FR97" i="3"/>
  <c r="FR96" i="3"/>
  <c r="FR95" i="3"/>
  <c r="FR94" i="3"/>
  <c r="FR93" i="3"/>
  <c r="FS90" i="3"/>
  <c r="FR90" i="3"/>
  <c r="FR89" i="3"/>
  <c r="FR88" i="3"/>
  <c r="FR87" i="3"/>
  <c r="FR86" i="3"/>
  <c r="FS84" i="3"/>
  <c r="FR84" i="3"/>
  <c r="FR83" i="3"/>
  <c r="FS80" i="3"/>
  <c r="FR80" i="3"/>
  <c r="FR79" i="3"/>
  <c r="FS77" i="3"/>
  <c r="FR77" i="3"/>
  <c r="FR76" i="3"/>
  <c r="FR75" i="3"/>
  <c r="FR74" i="3"/>
  <c r="FR73" i="3"/>
  <c r="FR72" i="3"/>
  <c r="FR71" i="3"/>
  <c r="FR70" i="3"/>
  <c r="FS69" i="3"/>
  <c r="FR69" i="3"/>
  <c r="FR68" i="3"/>
  <c r="FR67" i="3"/>
  <c r="FR66" i="3"/>
  <c r="FS62" i="3"/>
  <c r="FR62" i="3"/>
  <c r="FS60" i="3"/>
  <c r="FR60" i="3"/>
  <c r="FR59" i="3"/>
  <c r="FR55" i="3"/>
  <c r="FS53" i="3"/>
  <c r="FR53" i="3"/>
  <c r="FR52" i="3"/>
  <c r="FS50" i="3"/>
  <c r="FR50" i="3"/>
  <c r="FR49" i="3"/>
  <c r="FS48" i="3"/>
  <c r="FR48" i="3"/>
  <c r="FR47" i="3"/>
  <c r="FR46" i="3"/>
  <c r="FR45" i="3"/>
  <c r="FS42" i="3"/>
  <c r="FR42" i="3"/>
  <c r="FR41" i="3"/>
  <c r="FR40" i="3"/>
  <c r="FS36" i="3"/>
  <c r="FR36" i="3"/>
  <c r="FS32" i="3"/>
  <c r="FR32" i="3"/>
  <c r="FS29" i="3"/>
  <c r="FR29" i="3"/>
  <c r="FR28" i="3"/>
  <c r="FS25" i="3"/>
  <c r="FR25" i="3"/>
  <c r="FS24" i="3"/>
  <c r="FS21" i="3"/>
  <c r="FS18" i="3"/>
  <c r="FR18" i="3"/>
  <c r="FR17" i="3"/>
  <c r="FS15" i="3"/>
  <c r="FR15" i="3"/>
  <c r="FS14" i="3"/>
  <c r="FS13" i="3"/>
  <c r="FS12" i="3"/>
  <c r="FS11" i="3"/>
  <c r="FG172" i="3"/>
  <c r="FF172" i="3"/>
  <c r="FG171" i="3"/>
  <c r="FF171" i="3"/>
  <c r="FG168" i="3"/>
  <c r="FF168" i="3"/>
  <c r="FG167" i="3"/>
  <c r="FF166" i="3"/>
  <c r="FG164" i="3"/>
  <c r="FF164" i="3"/>
  <c r="FG160" i="3"/>
  <c r="FF160" i="3"/>
  <c r="FG159" i="3"/>
  <c r="FG157" i="3"/>
  <c r="FF157" i="3"/>
  <c r="FG156" i="3"/>
  <c r="FF156" i="3"/>
  <c r="FF155" i="3"/>
  <c r="FF154" i="3"/>
  <c r="FG150" i="3"/>
  <c r="FF150" i="3"/>
  <c r="FG148" i="3"/>
  <c r="FF148" i="3"/>
  <c r="FG147" i="3"/>
  <c r="FG146" i="3"/>
  <c r="FG144" i="3"/>
  <c r="FF144" i="3"/>
  <c r="FF143" i="3"/>
  <c r="FG141" i="3"/>
  <c r="FF141" i="3"/>
  <c r="FG139" i="3"/>
  <c r="FG137" i="3"/>
  <c r="FF137" i="3"/>
  <c r="FG135" i="3"/>
  <c r="FF134" i="3"/>
  <c r="FG131" i="3"/>
  <c r="FF131" i="3"/>
  <c r="FF130" i="3"/>
  <c r="FG128" i="3"/>
  <c r="FF128" i="3"/>
  <c r="FG124" i="3"/>
  <c r="FF124" i="3"/>
  <c r="FG123" i="3"/>
  <c r="FF123" i="3"/>
  <c r="FG120" i="3"/>
  <c r="FF120" i="3"/>
  <c r="FG118" i="3"/>
  <c r="FF118" i="3"/>
  <c r="FG115" i="3"/>
  <c r="FF115" i="3"/>
  <c r="FG114" i="3"/>
  <c r="FF114" i="3"/>
  <c r="FG112" i="3"/>
  <c r="FF112" i="3"/>
  <c r="FG108" i="3"/>
  <c r="FF108" i="3"/>
  <c r="FG107" i="3"/>
  <c r="FF107" i="3"/>
  <c r="FG104" i="3"/>
  <c r="FF104" i="3"/>
  <c r="FG102" i="3"/>
  <c r="FF102" i="3"/>
  <c r="FG101" i="3"/>
  <c r="FF101" i="3"/>
  <c r="FG98" i="3"/>
  <c r="FF98" i="3"/>
  <c r="FF96" i="3"/>
  <c r="FG90" i="3"/>
  <c r="FF90" i="3"/>
  <c r="FG89" i="3"/>
  <c r="FF89" i="3"/>
  <c r="FG88" i="3"/>
  <c r="FF88" i="3"/>
  <c r="FG87" i="3"/>
  <c r="FF87" i="3"/>
  <c r="FG86" i="3"/>
  <c r="FF86" i="3"/>
  <c r="FG84" i="3"/>
  <c r="FF84" i="3"/>
  <c r="FF83" i="3"/>
  <c r="FG80" i="3"/>
  <c r="FF80" i="3"/>
  <c r="FG79" i="3"/>
  <c r="FF79" i="3"/>
  <c r="FG77" i="3"/>
  <c r="FF77" i="3"/>
  <c r="FF75" i="3"/>
  <c r="FF71" i="3"/>
  <c r="FF67" i="3"/>
  <c r="FG62" i="3"/>
  <c r="FF62" i="3"/>
  <c r="FG60" i="3"/>
  <c r="FF60" i="3"/>
  <c r="FG53" i="3"/>
  <c r="FF53" i="3"/>
  <c r="FG52" i="3"/>
  <c r="FF52" i="3"/>
  <c r="FG50" i="3"/>
  <c r="FF50" i="3"/>
  <c r="FF47" i="3"/>
  <c r="FG45" i="3"/>
  <c r="FG42" i="3"/>
  <c r="FF42" i="3"/>
  <c r="FG41" i="3"/>
  <c r="FF41" i="3"/>
  <c r="FG40" i="3"/>
  <c r="FF40" i="3"/>
  <c r="FG36" i="3"/>
  <c r="FF36" i="3"/>
  <c r="FG32" i="3"/>
  <c r="FF32" i="3"/>
  <c r="FG29" i="3"/>
  <c r="FF29" i="3"/>
  <c r="FF28" i="3"/>
  <c r="FG25" i="3"/>
  <c r="FF25" i="3"/>
  <c r="FG24" i="3"/>
  <c r="FF24" i="3"/>
  <c r="FG21" i="3"/>
  <c r="FF21" i="3"/>
  <c r="FG18" i="3"/>
  <c r="FF18" i="3"/>
  <c r="FG15" i="3"/>
  <c r="FF15" i="3"/>
  <c r="FG14" i="3"/>
  <c r="FF14" i="3"/>
  <c r="FG13" i="3"/>
  <c r="FF13" i="3"/>
  <c r="FG12" i="3"/>
  <c r="FF12" i="3"/>
  <c r="FF11" i="3"/>
  <c r="EU172" i="3"/>
  <c r="ET172" i="3"/>
  <c r="EU171" i="3"/>
  <c r="ET171" i="3"/>
  <c r="EU168" i="3"/>
  <c r="ET168" i="3"/>
  <c r="EU167" i="3"/>
  <c r="EU166" i="3"/>
  <c r="EU165" i="3"/>
  <c r="EU164" i="3"/>
  <c r="EU163" i="3"/>
  <c r="EU160" i="3"/>
  <c r="ET160" i="3"/>
  <c r="EU159" i="3"/>
  <c r="ET159" i="3"/>
  <c r="EU157" i="3"/>
  <c r="ET157" i="3"/>
  <c r="EU156" i="3"/>
  <c r="EU155" i="3"/>
  <c r="EU154" i="3"/>
  <c r="EU150" i="3"/>
  <c r="ET150" i="3"/>
  <c r="EU148" i="3"/>
  <c r="ET148" i="3"/>
  <c r="ET147" i="3"/>
  <c r="ET146" i="3"/>
  <c r="EU144" i="3"/>
  <c r="ET144" i="3"/>
  <c r="EU143" i="3"/>
  <c r="EU141" i="3"/>
  <c r="ET141" i="3"/>
  <c r="EU140" i="3"/>
  <c r="EU139" i="3"/>
  <c r="EU138" i="3"/>
  <c r="EU137" i="3"/>
  <c r="EU136" i="3"/>
  <c r="EU135" i="3"/>
  <c r="EU134" i="3"/>
  <c r="EU131" i="3"/>
  <c r="ET131" i="3"/>
  <c r="ET130" i="3"/>
  <c r="EU128" i="3"/>
  <c r="ET128" i="3"/>
  <c r="EU124" i="3"/>
  <c r="ET124" i="3"/>
  <c r="EU123" i="3"/>
  <c r="ET123" i="3"/>
  <c r="EU120" i="3"/>
  <c r="ET120" i="3"/>
  <c r="EU118" i="3"/>
  <c r="ET118" i="3"/>
  <c r="EU117" i="3"/>
  <c r="EU115" i="3"/>
  <c r="ET115" i="3"/>
  <c r="EU114" i="3"/>
  <c r="ET114" i="3"/>
  <c r="EU112" i="3"/>
  <c r="ET112" i="3"/>
  <c r="EU111" i="3"/>
  <c r="EU108" i="3"/>
  <c r="ET108" i="3"/>
  <c r="EU107" i="3"/>
  <c r="ET107" i="3"/>
  <c r="EU104" i="3"/>
  <c r="ET104" i="3"/>
  <c r="EU102" i="3"/>
  <c r="ET102" i="3"/>
  <c r="EU101" i="3"/>
  <c r="EU98" i="3"/>
  <c r="ET98" i="3"/>
  <c r="ET94" i="3"/>
  <c r="EU90" i="3"/>
  <c r="ET90" i="3"/>
  <c r="EU89" i="3"/>
  <c r="ET89" i="3"/>
  <c r="ET88" i="3"/>
  <c r="EU87" i="3"/>
  <c r="ET87" i="3"/>
  <c r="ET86" i="3"/>
  <c r="EU84" i="3"/>
  <c r="ET84" i="3"/>
  <c r="EU80" i="3"/>
  <c r="ET80" i="3"/>
  <c r="ET79" i="3"/>
  <c r="EU77" i="3"/>
  <c r="ET77" i="3"/>
  <c r="EU76" i="3"/>
  <c r="ET76" i="3"/>
  <c r="EU75" i="3"/>
  <c r="ET75" i="3"/>
  <c r="EU74" i="3"/>
  <c r="ET74" i="3"/>
  <c r="EU73" i="3"/>
  <c r="ET73" i="3"/>
  <c r="EU72" i="3"/>
  <c r="ET72" i="3"/>
  <c r="EU71" i="3"/>
  <c r="ET71" i="3"/>
  <c r="EU70" i="3"/>
  <c r="ET70" i="3"/>
  <c r="EU69" i="3"/>
  <c r="ET69" i="3"/>
  <c r="EU68" i="3"/>
  <c r="ET68" i="3"/>
  <c r="EU67" i="3"/>
  <c r="ET67" i="3"/>
  <c r="EU66" i="3"/>
  <c r="ET66" i="3"/>
  <c r="EU62" i="3"/>
  <c r="ET62" i="3"/>
  <c r="EU60" i="3"/>
  <c r="ET60" i="3"/>
  <c r="EU59" i="3"/>
  <c r="EU53" i="3"/>
  <c r="ET53" i="3"/>
  <c r="EU50" i="3"/>
  <c r="ET50" i="3"/>
  <c r="EU49" i="3"/>
  <c r="EU48" i="3"/>
  <c r="EU47" i="3"/>
  <c r="EU46" i="3"/>
  <c r="EU45" i="3"/>
  <c r="EU42" i="3"/>
  <c r="ET42" i="3"/>
  <c r="EU41" i="3"/>
  <c r="ET41" i="3"/>
  <c r="ET40" i="3"/>
  <c r="EU36" i="3"/>
  <c r="ET36" i="3"/>
  <c r="EU32" i="3"/>
  <c r="ET32" i="3"/>
  <c r="EU29" i="3"/>
  <c r="ET29" i="3"/>
  <c r="EU28" i="3"/>
  <c r="EU25" i="3"/>
  <c r="ET25" i="3"/>
  <c r="ET24" i="3"/>
  <c r="ET21" i="3"/>
  <c r="EU18" i="3"/>
  <c r="ET18" i="3"/>
  <c r="EU17" i="3"/>
  <c r="EU15" i="3"/>
  <c r="ET15" i="3"/>
  <c r="ET14" i="3"/>
  <c r="EU13" i="3"/>
  <c r="ET13" i="3"/>
  <c r="ET12" i="3"/>
  <c r="EU11" i="3"/>
  <c r="ET11" i="3"/>
  <c r="EI172" i="3"/>
  <c r="EH172" i="3"/>
  <c r="EI171" i="3"/>
  <c r="EH171" i="3"/>
  <c r="EI168" i="3"/>
  <c r="EH168" i="3"/>
  <c r="EH163" i="3"/>
  <c r="EI160" i="3"/>
  <c r="EH160" i="3"/>
  <c r="EH159" i="3"/>
  <c r="EI157" i="3"/>
  <c r="EH157" i="3"/>
  <c r="EI155" i="3"/>
  <c r="EI150" i="3"/>
  <c r="EH150" i="3"/>
  <c r="EI148" i="3"/>
  <c r="EH148" i="3"/>
  <c r="EH146" i="3"/>
  <c r="EI144" i="3"/>
  <c r="EH144" i="3"/>
  <c r="EI143" i="3"/>
  <c r="EI141" i="3"/>
  <c r="EH141" i="3"/>
  <c r="EH138" i="3"/>
  <c r="EH134" i="3"/>
  <c r="EI131" i="3"/>
  <c r="EH131" i="3"/>
  <c r="EI128" i="3"/>
  <c r="EH128" i="3"/>
  <c r="EI127" i="3"/>
  <c r="EI124" i="3"/>
  <c r="EH124" i="3"/>
  <c r="EH123" i="3"/>
  <c r="EI120" i="3"/>
  <c r="EH120" i="3"/>
  <c r="EI118" i="3"/>
  <c r="EH118" i="3"/>
  <c r="EI117" i="3"/>
  <c r="EI115" i="3"/>
  <c r="EH115" i="3"/>
  <c r="EI114" i="3"/>
  <c r="EH114" i="3"/>
  <c r="EI112" i="3"/>
  <c r="EH112" i="3"/>
  <c r="EI111" i="3"/>
  <c r="EI108" i="3"/>
  <c r="EH108" i="3"/>
  <c r="EI107" i="3"/>
  <c r="EI104" i="3"/>
  <c r="EH104" i="3"/>
  <c r="EI102" i="3"/>
  <c r="EH102" i="3"/>
  <c r="EI98" i="3"/>
  <c r="EH98" i="3"/>
  <c r="EH97" i="3"/>
  <c r="EI96" i="3"/>
  <c r="EH96" i="3"/>
  <c r="EH95" i="3"/>
  <c r="EI94" i="3"/>
  <c r="EH94" i="3"/>
  <c r="EH93" i="3"/>
  <c r="EI90" i="3"/>
  <c r="EH90" i="3"/>
  <c r="EI86" i="3"/>
  <c r="EI84" i="3"/>
  <c r="EH84" i="3"/>
  <c r="EH83" i="3"/>
  <c r="EI80" i="3"/>
  <c r="EH80" i="3"/>
  <c r="EI79" i="3"/>
  <c r="EI77" i="3"/>
  <c r="EH77" i="3"/>
  <c r="EH76" i="3"/>
  <c r="EH75" i="3"/>
  <c r="EH74" i="3"/>
  <c r="EH73" i="3"/>
  <c r="EH72" i="3"/>
  <c r="EH71" i="3"/>
  <c r="EH70" i="3"/>
  <c r="EH69" i="3"/>
  <c r="EH68" i="3"/>
  <c r="EH67" i="3"/>
  <c r="EH66" i="3"/>
  <c r="EI62" i="3"/>
  <c r="EH62" i="3"/>
  <c r="EI60" i="3"/>
  <c r="EH60" i="3"/>
  <c r="EH59" i="3"/>
  <c r="EI55" i="3"/>
  <c r="EI53" i="3"/>
  <c r="EH53" i="3"/>
  <c r="EH52" i="3"/>
  <c r="EI50" i="3"/>
  <c r="EH50" i="3"/>
  <c r="EI49" i="3"/>
  <c r="EI48" i="3"/>
  <c r="EI47" i="3"/>
  <c r="EI46" i="3"/>
  <c r="EI45" i="3"/>
  <c r="EI42" i="3"/>
  <c r="EH42" i="3"/>
  <c r="EI36" i="3"/>
  <c r="EH36" i="3"/>
  <c r="EI32" i="3"/>
  <c r="EH32" i="3"/>
  <c r="EI29" i="3"/>
  <c r="EH29" i="3"/>
  <c r="EI25" i="3"/>
  <c r="EH25" i="3"/>
  <c r="EI24" i="3"/>
  <c r="EI21" i="3"/>
  <c r="EI18" i="3"/>
  <c r="EH18" i="3"/>
  <c r="EI15" i="3"/>
  <c r="EH15" i="3"/>
  <c r="EI14" i="3"/>
  <c r="EI13" i="3"/>
  <c r="EI12" i="3"/>
  <c r="EI11" i="3"/>
  <c r="DW172" i="3"/>
  <c r="DV172" i="3"/>
  <c r="DW171" i="3"/>
  <c r="DV171" i="3"/>
  <c r="DW168" i="3"/>
  <c r="DV168" i="3"/>
  <c r="DV167" i="3"/>
  <c r="DW166" i="3"/>
  <c r="DV166" i="3"/>
  <c r="DV165" i="3"/>
  <c r="DW164" i="3"/>
  <c r="DV164" i="3"/>
  <c r="DV163" i="3"/>
  <c r="DW160" i="3"/>
  <c r="DV160" i="3"/>
  <c r="DW159" i="3"/>
  <c r="DW157" i="3"/>
  <c r="DV157" i="3"/>
  <c r="DW150" i="3"/>
  <c r="DV150" i="3"/>
  <c r="DW148" i="3"/>
  <c r="DV148" i="3"/>
  <c r="DW147" i="3"/>
  <c r="DW144" i="3"/>
  <c r="DV144" i="3"/>
  <c r="DW143" i="3"/>
  <c r="DW141" i="3"/>
  <c r="DV141" i="3"/>
  <c r="DV140" i="3"/>
  <c r="DV139" i="3"/>
  <c r="DV138" i="3"/>
  <c r="DV137" i="3"/>
  <c r="DV136" i="3"/>
  <c r="DW135" i="3"/>
  <c r="DV135" i="3"/>
  <c r="DV134" i="3"/>
  <c r="DW131" i="3"/>
  <c r="DV131" i="3"/>
  <c r="DV130" i="3"/>
  <c r="DW128" i="3"/>
  <c r="DV128" i="3"/>
  <c r="DW127" i="3"/>
  <c r="DW124" i="3"/>
  <c r="DV124" i="3"/>
  <c r="DW123" i="3"/>
  <c r="DV123" i="3"/>
  <c r="DW120" i="3"/>
  <c r="DV120" i="3"/>
  <c r="DW118" i="3"/>
  <c r="DV118" i="3"/>
  <c r="DW115" i="3"/>
  <c r="DV115" i="3"/>
  <c r="DW114" i="3"/>
  <c r="DW112" i="3"/>
  <c r="DV112" i="3"/>
  <c r="DW111" i="3"/>
  <c r="DV111" i="3"/>
  <c r="DW108" i="3"/>
  <c r="DV108" i="3"/>
  <c r="DW107" i="3"/>
  <c r="DW104" i="3"/>
  <c r="DV104" i="3"/>
  <c r="DW102" i="3"/>
  <c r="DV102" i="3"/>
  <c r="DW101" i="3"/>
  <c r="DV101" i="3"/>
  <c r="DW98" i="3"/>
  <c r="DV98" i="3"/>
  <c r="DW97" i="3"/>
  <c r="DV97" i="3"/>
  <c r="DV96" i="3"/>
  <c r="DV95" i="3"/>
  <c r="DV94" i="3"/>
  <c r="DW93" i="3"/>
  <c r="DV93" i="3"/>
  <c r="DW90" i="3"/>
  <c r="DV90" i="3"/>
  <c r="DV89" i="3"/>
  <c r="DW84" i="3"/>
  <c r="DV84" i="3"/>
  <c r="DV83" i="3"/>
  <c r="DW80" i="3"/>
  <c r="DV80" i="3"/>
  <c r="DW77" i="3"/>
  <c r="DV77" i="3"/>
  <c r="DW76" i="3"/>
  <c r="DV76" i="3"/>
  <c r="DW75" i="3"/>
  <c r="DV75" i="3"/>
  <c r="DW74" i="3"/>
  <c r="DV74" i="3"/>
  <c r="DW73" i="3"/>
  <c r="DV73" i="3"/>
  <c r="DW72" i="3"/>
  <c r="DV72" i="3"/>
  <c r="DW71" i="3"/>
  <c r="DV71" i="3"/>
  <c r="DW70" i="3"/>
  <c r="DV70" i="3"/>
  <c r="DW69" i="3"/>
  <c r="DV69" i="3"/>
  <c r="DW68" i="3"/>
  <c r="DV68" i="3"/>
  <c r="DW67" i="3"/>
  <c r="DV67" i="3"/>
  <c r="DW66" i="3"/>
  <c r="DV66" i="3"/>
  <c r="DW62" i="3"/>
  <c r="DV62" i="3"/>
  <c r="DW60" i="3"/>
  <c r="DV60" i="3"/>
  <c r="DV59" i="3"/>
  <c r="DW53" i="3"/>
  <c r="DV53" i="3"/>
  <c r="DW50" i="3"/>
  <c r="DV50" i="3"/>
  <c r="DW49" i="3"/>
  <c r="DV49" i="3"/>
  <c r="DW48" i="3"/>
  <c r="DW46" i="3"/>
  <c r="DW42" i="3"/>
  <c r="DV42" i="3"/>
  <c r="DW40" i="3"/>
  <c r="DW36" i="3"/>
  <c r="DV36" i="3"/>
  <c r="DW32" i="3"/>
  <c r="DV32" i="3"/>
  <c r="DW29" i="3"/>
  <c r="DV29" i="3"/>
  <c r="DV28" i="3"/>
  <c r="DW25" i="3"/>
  <c r="DV25" i="3"/>
  <c r="DW21" i="3"/>
  <c r="DW18" i="3"/>
  <c r="DV18" i="3"/>
  <c r="DW15" i="3"/>
  <c r="DV15" i="3"/>
  <c r="DW14" i="3"/>
  <c r="DW13" i="3"/>
  <c r="DK172" i="3"/>
  <c r="DJ172" i="3"/>
  <c r="DK171" i="3"/>
  <c r="DJ171" i="3"/>
  <c r="DK168" i="3"/>
  <c r="DJ168" i="3"/>
  <c r="DK160" i="3"/>
  <c r="DJ160" i="3"/>
  <c r="DK159" i="3"/>
  <c r="DK157" i="3"/>
  <c r="DJ157" i="3"/>
  <c r="DK150" i="3"/>
  <c r="DJ150" i="3"/>
  <c r="DK148" i="3"/>
  <c r="DJ148" i="3"/>
  <c r="DK147" i="3"/>
  <c r="DK146" i="3"/>
  <c r="DK144" i="3"/>
  <c r="DJ144" i="3"/>
  <c r="DK141" i="3"/>
  <c r="DJ141" i="3"/>
  <c r="DK136" i="3"/>
  <c r="DK131" i="3"/>
  <c r="DJ131" i="3"/>
  <c r="DK130" i="3"/>
  <c r="DK128" i="3"/>
  <c r="DJ128" i="3"/>
  <c r="DK124" i="3"/>
  <c r="DJ124" i="3"/>
  <c r="DK120" i="3"/>
  <c r="DJ120" i="3"/>
  <c r="DK118" i="3"/>
  <c r="DJ118" i="3"/>
  <c r="DK115" i="3"/>
  <c r="DJ115" i="3"/>
  <c r="DK114" i="3"/>
  <c r="DK112" i="3"/>
  <c r="DJ112" i="3"/>
  <c r="DK111" i="3"/>
  <c r="DK108" i="3"/>
  <c r="DJ108" i="3"/>
  <c r="DK104" i="3"/>
  <c r="DJ104" i="3"/>
  <c r="DK102" i="3"/>
  <c r="DJ102" i="3"/>
  <c r="DK98" i="3"/>
  <c r="DJ98" i="3"/>
  <c r="DK97" i="3"/>
  <c r="DK94" i="3"/>
  <c r="DK90" i="3"/>
  <c r="DJ90" i="3"/>
  <c r="DK84" i="3"/>
  <c r="DJ84" i="3"/>
  <c r="DK83" i="3"/>
  <c r="DK80" i="3"/>
  <c r="DJ80" i="3"/>
  <c r="DJ79" i="3"/>
  <c r="DK77" i="3"/>
  <c r="DJ77" i="3"/>
  <c r="DK74" i="3"/>
  <c r="DJ71" i="3"/>
  <c r="DJ67" i="3"/>
  <c r="DK66" i="3"/>
  <c r="DK62" i="3"/>
  <c r="DJ62" i="3"/>
  <c r="DK60" i="3"/>
  <c r="DJ60" i="3"/>
  <c r="DJ59" i="3"/>
  <c r="DK53" i="3"/>
  <c r="DJ53" i="3"/>
  <c r="DK50" i="3"/>
  <c r="DJ50" i="3"/>
  <c r="DK47" i="3"/>
  <c r="DJ47" i="3"/>
  <c r="DK42" i="3"/>
  <c r="DJ42" i="3"/>
  <c r="DJ41" i="3"/>
  <c r="DK36" i="3"/>
  <c r="DJ36" i="3"/>
  <c r="DK32" i="3"/>
  <c r="DJ32" i="3"/>
  <c r="DK29" i="3"/>
  <c r="DJ29" i="3"/>
  <c r="DK25" i="3"/>
  <c r="DJ25" i="3"/>
  <c r="DJ21" i="3"/>
  <c r="DK18" i="3"/>
  <c r="DJ18" i="3"/>
  <c r="DK15" i="3"/>
  <c r="DJ15" i="3"/>
  <c r="DJ13" i="3"/>
  <c r="CY172" i="3"/>
  <c r="CX172" i="3"/>
  <c r="CY171" i="3"/>
  <c r="CX171" i="3"/>
  <c r="CY168" i="3"/>
  <c r="CX168" i="3"/>
  <c r="CY160" i="3"/>
  <c r="CX160" i="3"/>
  <c r="CY159" i="3"/>
  <c r="CY157" i="3"/>
  <c r="CX157" i="3"/>
  <c r="CX154" i="3"/>
  <c r="CY150" i="3"/>
  <c r="CX150" i="3"/>
  <c r="CY148" i="3"/>
  <c r="CX148" i="3"/>
  <c r="CX146" i="3"/>
  <c r="CY144" i="3"/>
  <c r="CX144" i="3"/>
  <c r="CX143" i="3"/>
  <c r="CY141" i="3"/>
  <c r="CX141" i="3"/>
  <c r="CY140" i="3"/>
  <c r="CY139" i="3"/>
  <c r="CY136" i="3"/>
  <c r="CY135" i="3"/>
  <c r="CY131" i="3"/>
  <c r="CX131" i="3"/>
  <c r="CX130" i="3"/>
  <c r="CY128" i="3"/>
  <c r="CX128" i="3"/>
  <c r="CY124" i="3"/>
  <c r="CX124" i="3"/>
  <c r="CX123" i="3"/>
  <c r="CY120" i="3"/>
  <c r="CX120" i="3"/>
  <c r="CY118" i="3"/>
  <c r="CX118" i="3"/>
  <c r="CY115" i="3"/>
  <c r="CX115" i="3"/>
  <c r="CX114" i="3"/>
  <c r="CY112" i="3"/>
  <c r="CX112" i="3"/>
  <c r="CY111" i="3"/>
  <c r="CY108" i="3"/>
  <c r="CX108" i="3"/>
  <c r="CX107" i="3"/>
  <c r="CY104" i="3"/>
  <c r="CX104" i="3"/>
  <c r="CY102" i="3"/>
  <c r="CX102" i="3"/>
  <c r="CX101" i="3"/>
  <c r="CY98" i="3"/>
  <c r="CX98" i="3"/>
  <c r="CY97" i="3"/>
  <c r="CY96" i="3"/>
  <c r="CY95" i="3"/>
  <c r="CY94" i="3"/>
  <c r="CX94" i="3"/>
  <c r="CY93" i="3"/>
  <c r="CY90" i="3"/>
  <c r="CX90" i="3"/>
  <c r="CX89" i="3"/>
  <c r="CX88" i="3"/>
  <c r="CX87" i="3"/>
  <c r="CY86" i="3"/>
  <c r="CX86" i="3"/>
  <c r="CY84" i="3"/>
  <c r="CX84" i="3"/>
  <c r="CY80" i="3"/>
  <c r="CX80" i="3"/>
  <c r="CY79" i="3"/>
  <c r="CX79" i="3"/>
  <c r="CY77" i="3"/>
  <c r="CX77" i="3"/>
  <c r="CY76" i="3"/>
  <c r="CY75" i="3"/>
  <c r="CY74" i="3"/>
  <c r="CY73" i="3"/>
  <c r="CY72" i="3"/>
  <c r="CY71" i="3"/>
  <c r="CY70" i="3"/>
  <c r="CY69" i="3"/>
  <c r="CY68" i="3"/>
  <c r="CY67" i="3"/>
  <c r="CY66" i="3"/>
  <c r="CY62" i="3"/>
  <c r="CX62" i="3"/>
  <c r="CY60" i="3"/>
  <c r="CX60" i="3"/>
  <c r="CY59" i="3"/>
  <c r="CY53" i="3"/>
  <c r="CX53" i="3"/>
  <c r="CX52" i="3"/>
  <c r="CY50" i="3"/>
  <c r="CX50" i="3"/>
  <c r="CY45" i="3"/>
  <c r="CY42" i="3"/>
  <c r="CX42" i="3"/>
  <c r="CY41" i="3"/>
  <c r="CX41" i="3"/>
  <c r="CY40" i="3"/>
  <c r="CY36" i="3"/>
  <c r="CX36" i="3"/>
  <c r="CY32" i="3"/>
  <c r="CX32" i="3"/>
  <c r="CY29" i="3"/>
  <c r="CX29" i="3"/>
  <c r="CY25" i="3"/>
  <c r="CX25" i="3"/>
  <c r="CY24" i="3"/>
  <c r="CY21" i="3"/>
  <c r="CX21" i="3"/>
  <c r="CY18" i="3"/>
  <c r="CX18" i="3"/>
  <c r="CY15" i="3"/>
  <c r="CX15" i="3"/>
  <c r="CX12" i="3"/>
  <c r="CX11" i="3"/>
  <c r="CM172" i="3"/>
  <c r="CL172" i="3"/>
  <c r="CM171" i="3"/>
  <c r="CL171" i="3"/>
  <c r="CM168" i="3"/>
  <c r="CL168" i="3"/>
  <c r="CL166" i="3"/>
  <c r="CL164" i="3"/>
  <c r="CM163" i="3"/>
  <c r="CM160" i="3"/>
  <c r="CL160" i="3"/>
  <c r="CM159" i="3"/>
  <c r="CL159" i="3"/>
  <c r="CM157" i="3"/>
  <c r="CL157" i="3"/>
  <c r="CL154" i="3"/>
  <c r="CM150" i="3"/>
  <c r="CL150" i="3"/>
  <c r="CM148" i="3"/>
  <c r="CL148" i="3"/>
  <c r="CL147" i="3"/>
  <c r="CL146" i="3"/>
  <c r="CM144" i="3"/>
  <c r="CL144" i="3"/>
  <c r="CL143" i="3"/>
  <c r="CM141" i="3"/>
  <c r="CL141" i="3"/>
  <c r="CL140" i="3"/>
  <c r="CL138" i="3"/>
  <c r="CL136" i="3"/>
  <c r="CL134" i="3"/>
  <c r="CM131" i="3"/>
  <c r="CL131" i="3"/>
  <c r="CM130" i="3"/>
  <c r="CL130" i="3"/>
  <c r="CM128" i="3"/>
  <c r="CL128" i="3"/>
  <c r="CL127" i="3"/>
  <c r="CM124" i="3"/>
  <c r="CL124" i="3"/>
  <c r="CL123" i="3"/>
  <c r="CM120" i="3"/>
  <c r="CL120" i="3"/>
  <c r="CM118" i="3"/>
  <c r="CL118" i="3"/>
  <c r="CM115" i="3"/>
  <c r="CL115" i="3"/>
  <c r="CL114" i="3"/>
  <c r="CM112" i="3"/>
  <c r="CL112" i="3"/>
  <c r="CL111" i="3"/>
  <c r="CM108" i="3"/>
  <c r="CL108" i="3"/>
  <c r="CM104" i="3"/>
  <c r="CL104" i="3"/>
  <c r="CM102" i="3"/>
  <c r="CL102" i="3"/>
  <c r="CM101" i="3"/>
  <c r="CL101" i="3"/>
  <c r="CM98" i="3"/>
  <c r="CL98" i="3"/>
  <c r="CL97" i="3"/>
  <c r="CM96" i="3"/>
  <c r="CL96" i="3"/>
  <c r="CL95" i="3"/>
  <c r="CM94" i="3"/>
  <c r="CL94" i="3"/>
  <c r="CL93" i="3"/>
  <c r="CM90" i="3"/>
  <c r="CL90" i="3"/>
  <c r="CM89" i="3"/>
  <c r="CL89" i="3"/>
  <c r="CL87" i="3"/>
  <c r="CM84" i="3"/>
  <c r="CL84" i="3"/>
  <c r="CL83" i="3"/>
  <c r="CM80" i="3"/>
  <c r="CL80" i="3"/>
  <c r="CM77" i="3"/>
  <c r="CL77" i="3"/>
  <c r="CL76" i="3"/>
  <c r="CL75" i="3"/>
  <c r="CL74" i="3"/>
  <c r="CL73" i="3"/>
  <c r="CL72" i="3"/>
  <c r="CL71" i="3"/>
  <c r="CL70" i="3"/>
  <c r="CL69" i="3"/>
  <c r="CL68" i="3"/>
  <c r="CL67" i="3"/>
  <c r="CL66" i="3"/>
  <c r="CM62" i="3"/>
  <c r="CL62" i="3"/>
  <c r="CM60" i="3"/>
  <c r="CL60" i="3"/>
  <c r="CL59" i="3"/>
  <c r="CM53" i="3"/>
  <c r="CL53" i="3"/>
  <c r="CL52" i="3"/>
  <c r="CM50" i="3"/>
  <c r="CL50" i="3"/>
  <c r="CM49" i="3"/>
  <c r="CL49" i="3"/>
  <c r="CM48" i="3"/>
  <c r="CL48" i="3"/>
  <c r="CM47" i="3"/>
  <c r="CL47" i="3"/>
  <c r="CM46" i="3"/>
  <c r="CL46" i="3"/>
  <c r="CM45" i="3"/>
  <c r="CL45" i="3"/>
  <c r="CM42" i="3"/>
  <c r="CL42" i="3"/>
  <c r="CM36" i="3"/>
  <c r="CL36" i="3"/>
  <c r="CM32" i="3"/>
  <c r="CL32" i="3"/>
  <c r="CM29" i="3"/>
  <c r="CL29" i="3"/>
  <c r="CM25" i="3"/>
  <c r="CL25" i="3"/>
  <c r="CL24" i="3"/>
  <c r="CM21" i="3"/>
  <c r="CL21" i="3"/>
  <c r="CM18" i="3"/>
  <c r="CL18" i="3"/>
  <c r="CL17" i="3"/>
  <c r="CM15" i="3"/>
  <c r="CL15" i="3"/>
  <c r="CM14" i="3"/>
  <c r="CL14" i="3"/>
  <c r="CA172" i="3"/>
  <c r="BZ172" i="3"/>
  <c r="CA171" i="3"/>
  <c r="BZ171" i="3"/>
  <c r="CA168" i="3"/>
  <c r="BZ168" i="3"/>
  <c r="CA167" i="3"/>
  <c r="BZ167" i="3"/>
  <c r="CA166" i="3"/>
  <c r="BZ166" i="3"/>
  <c r="CA165" i="3"/>
  <c r="BZ165" i="3"/>
  <c r="CA164" i="3"/>
  <c r="BZ164" i="3"/>
  <c r="CA163" i="3"/>
  <c r="BZ163" i="3"/>
  <c r="CA160" i="3"/>
  <c r="BZ160" i="3"/>
  <c r="BZ159" i="3"/>
  <c r="CA157" i="3"/>
  <c r="BZ157" i="3"/>
  <c r="CA156" i="3"/>
  <c r="BZ156" i="3"/>
  <c r="CA155" i="3"/>
  <c r="BZ155" i="3"/>
  <c r="CA154" i="3"/>
  <c r="BZ154" i="3"/>
  <c r="CA150" i="3"/>
  <c r="BZ150" i="3"/>
  <c r="CA148" i="3"/>
  <c r="BZ148" i="3"/>
  <c r="BZ147" i="3"/>
  <c r="BZ146" i="3"/>
  <c r="CA144" i="3"/>
  <c r="BZ144" i="3"/>
  <c r="CA143" i="3"/>
  <c r="BZ143" i="3"/>
  <c r="CA141" i="3"/>
  <c r="BZ141" i="3"/>
  <c r="CA140" i="3"/>
  <c r="BZ140" i="3"/>
  <c r="CA139" i="3"/>
  <c r="BZ139" i="3"/>
  <c r="CA138" i="3"/>
  <c r="BZ138" i="3"/>
  <c r="CA137" i="3"/>
  <c r="BZ137" i="3"/>
  <c r="CA136" i="3"/>
  <c r="BZ136" i="3"/>
  <c r="CA135" i="3"/>
  <c r="BZ135" i="3"/>
  <c r="CA134" i="3"/>
  <c r="BZ134" i="3"/>
  <c r="CA131" i="3"/>
  <c r="BZ131" i="3"/>
  <c r="BZ130" i="3"/>
  <c r="CA128" i="3"/>
  <c r="BZ128" i="3"/>
  <c r="CA127" i="3"/>
  <c r="BZ127" i="3"/>
  <c r="CA124" i="3"/>
  <c r="BZ124" i="3"/>
  <c r="BZ123" i="3"/>
  <c r="CA120" i="3"/>
  <c r="BZ120" i="3"/>
  <c r="CA118" i="3"/>
  <c r="BZ118" i="3"/>
  <c r="CA117" i="3"/>
  <c r="BZ117" i="3"/>
  <c r="CA115" i="3"/>
  <c r="BZ115" i="3"/>
  <c r="BZ114" i="3"/>
  <c r="CA112" i="3"/>
  <c r="BZ112" i="3"/>
  <c r="CA111" i="3"/>
  <c r="BZ111" i="3"/>
  <c r="CA108" i="3"/>
  <c r="BZ108" i="3"/>
  <c r="BZ107" i="3"/>
  <c r="CA104" i="3"/>
  <c r="BZ104" i="3"/>
  <c r="CA102" i="3"/>
  <c r="BZ102" i="3"/>
  <c r="CA101" i="3"/>
  <c r="BZ101" i="3"/>
  <c r="CA98" i="3"/>
  <c r="BZ98" i="3"/>
  <c r="CA97" i="3"/>
  <c r="BZ97" i="3"/>
  <c r="CA96" i="3"/>
  <c r="CA95" i="3"/>
  <c r="BZ95" i="3"/>
  <c r="CA94" i="3"/>
  <c r="CA93" i="3"/>
  <c r="BZ93" i="3"/>
  <c r="CA90" i="3"/>
  <c r="BZ90" i="3"/>
  <c r="CA89" i="3"/>
  <c r="BZ89" i="3"/>
  <c r="CA88" i="3"/>
  <c r="BZ88" i="3"/>
  <c r="CA87" i="3"/>
  <c r="BZ87" i="3"/>
  <c r="CA86" i="3"/>
  <c r="BZ86" i="3"/>
  <c r="CA84" i="3"/>
  <c r="BZ84" i="3"/>
  <c r="CA83" i="3"/>
  <c r="CA80" i="3"/>
  <c r="BZ80" i="3"/>
  <c r="CA79" i="3"/>
  <c r="BZ79" i="3"/>
  <c r="CA77" i="3"/>
  <c r="BZ77" i="3"/>
  <c r="CA76" i="3"/>
  <c r="CA75" i="3"/>
  <c r="BZ75" i="3"/>
  <c r="CA74" i="3"/>
  <c r="CA73" i="3"/>
  <c r="BZ73" i="3"/>
  <c r="CA72" i="3"/>
  <c r="CA71" i="3"/>
  <c r="BZ71" i="3"/>
  <c r="CA70" i="3"/>
  <c r="CA69" i="3"/>
  <c r="BZ69" i="3"/>
  <c r="CA68" i="3"/>
  <c r="CA67" i="3"/>
  <c r="BZ67" i="3"/>
  <c r="CA66" i="3"/>
  <c r="CA62" i="3"/>
  <c r="BZ62" i="3"/>
  <c r="CA60" i="3"/>
  <c r="BZ60" i="3"/>
  <c r="CA59" i="3"/>
  <c r="BZ59" i="3"/>
  <c r="CA53" i="3"/>
  <c r="BZ53" i="3"/>
  <c r="CA52" i="3"/>
  <c r="BZ52" i="3"/>
  <c r="CA50" i="3"/>
  <c r="BZ50" i="3"/>
  <c r="CA49" i="3"/>
  <c r="BZ49" i="3"/>
  <c r="CA48" i="3"/>
  <c r="CA47" i="3"/>
  <c r="BZ47" i="3"/>
  <c r="CA46" i="3"/>
  <c r="CA45" i="3"/>
  <c r="BZ45" i="3"/>
  <c r="CA42" i="3"/>
  <c r="BZ42" i="3"/>
  <c r="CA41" i="3"/>
  <c r="BZ41" i="3"/>
  <c r="CA40" i="3"/>
  <c r="BZ40" i="3"/>
  <c r="CA36" i="3"/>
  <c r="BZ36" i="3"/>
  <c r="CA32" i="3"/>
  <c r="BZ32" i="3"/>
  <c r="CA29" i="3"/>
  <c r="BZ29" i="3"/>
  <c r="BZ28" i="3"/>
  <c r="CA25" i="3"/>
  <c r="BZ25" i="3"/>
  <c r="CA24" i="3"/>
  <c r="BZ24" i="3"/>
  <c r="CA21" i="3"/>
  <c r="BZ21" i="3"/>
  <c r="CA18" i="3"/>
  <c r="BZ18" i="3"/>
  <c r="BZ17" i="3"/>
  <c r="CA15" i="3"/>
  <c r="BZ15" i="3"/>
  <c r="CA14" i="3"/>
  <c r="BZ14" i="3"/>
  <c r="CA13" i="3"/>
  <c r="BZ13" i="3"/>
  <c r="CA12" i="3"/>
  <c r="BZ12" i="3"/>
  <c r="BO172" i="3"/>
  <c r="BN172" i="3"/>
  <c r="BO171" i="3"/>
  <c r="BN171" i="3"/>
  <c r="BO168" i="3"/>
  <c r="BN168" i="3"/>
  <c r="BO167" i="3"/>
  <c r="BN167" i="3"/>
  <c r="BO166" i="3"/>
  <c r="BN166" i="3"/>
  <c r="BO165" i="3"/>
  <c r="BN165" i="3"/>
  <c r="BO164" i="3"/>
  <c r="BN164" i="3"/>
  <c r="BO163" i="3"/>
  <c r="BN163" i="3"/>
  <c r="BO160" i="3"/>
  <c r="BN160" i="3"/>
  <c r="BO159" i="3"/>
  <c r="BN159" i="3"/>
  <c r="BO157" i="3"/>
  <c r="BN157" i="3"/>
  <c r="BO156" i="3"/>
  <c r="BN156" i="3"/>
  <c r="BO155" i="3"/>
  <c r="BN155" i="3"/>
  <c r="BO154" i="3"/>
  <c r="BN154" i="3"/>
  <c r="BO150" i="3"/>
  <c r="BN150" i="3"/>
  <c r="BO148" i="3"/>
  <c r="BN148" i="3"/>
  <c r="BO147" i="3"/>
  <c r="BN147" i="3"/>
  <c r="BO146" i="3"/>
  <c r="BN146" i="3"/>
  <c r="BO144" i="3"/>
  <c r="BN144" i="3"/>
  <c r="BO143" i="3"/>
  <c r="BN143" i="3"/>
  <c r="BO141" i="3"/>
  <c r="BN141" i="3"/>
  <c r="BO140" i="3"/>
  <c r="BN140" i="3"/>
  <c r="BO139" i="3"/>
  <c r="BN139" i="3"/>
  <c r="BO138" i="3"/>
  <c r="BN138" i="3"/>
  <c r="BO137" i="3"/>
  <c r="BN137" i="3"/>
  <c r="BO136" i="3"/>
  <c r="BN136" i="3"/>
  <c r="BO135" i="3"/>
  <c r="BN135" i="3"/>
  <c r="BO134" i="3"/>
  <c r="BN134" i="3"/>
  <c r="BO131" i="3"/>
  <c r="BN131" i="3"/>
  <c r="BO130" i="3"/>
  <c r="BN130" i="3"/>
  <c r="BO128" i="3"/>
  <c r="BN128" i="3"/>
  <c r="BO127" i="3"/>
  <c r="BN127" i="3"/>
  <c r="BO124" i="3"/>
  <c r="BN124" i="3"/>
  <c r="BO123" i="3"/>
  <c r="BN123" i="3"/>
  <c r="BO120" i="3"/>
  <c r="BN120" i="3"/>
  <c r="BO118" i="3"/>
  <c r="BN118" i="3"/>
  <c r="BO117" i="3"/>
  <c r="BN117" i="3"/>
  <c r="BO115" i="3"/>
  <c r="BN115" i="3"/>
  <c r="BO114" i="3"/>
  <c r="BN114" i="3"/>
  <c r="BO112" i="3"/>
  <c r="BN112" i="3"/>
  <c r="BO111" i="3"/>
  <c r="BN111" i="3"/>
  <c r="BO108" i="3"/>
  <c r="BN108" i="3"/>
  <c r="BO107" i="3"/>
  <c r="BN107" i="3"/>
  <c r="BO104" i="3"/>
  <c r="BN104" i="3"/>
  <c r="BO102" i="3"/>
  <c r="BN102" i="3"/>
  <c r="BO101" i="3"/>
  <c r="BN101" i="3"/>
  <c r="BO98" i="3"/>
  <c r="BN98" i="3"/>
  <c r="BO97" i="3"/>
  <c r="BN97" i="3"/>
  <c r="BO96" i="3"/>
  <c r="BN96" i="3"/>
  <c r="BO95" i="3"/>
  <c r="BN95" i="3"/>
  <c r="BO94" i="3"/>
  <c r="BN94" i="3"/>
  <c r="BO93" i="3"/>
  <c r="BN93" i="3"/>
  <c r="BO90" i="3"/>
  <c r="BN90" i="3"/>
  <c r="BO89" i="3"/>
  <c r="BN89" i="3"/>
  <c r="BO88" i="3"/>
  <c r="BN88" i="3"/>
  <c r="BO87" i="3"/>
  <c r="BN87" i="3"/>
  <c r="BO86" i="3"/>
  <c r="BN86" i="3"/>
  <c r="BO84" i="3"/>
  <c r="BN84" i="3"/>
  <c r="BO83" i="3"/>
  <c r="BN83" i="3"/>
  <c r="BO80" i="3"/>
  <c r="BN80" i="3"/>
  <c r="BN79" i="3"/>
  <c r="BO77" i="3"/>
  <c r="BN77" i="3"/>
  <c r="BO76" i="3"/>
  <c r="BN76" i="3"/>
  <c r="BO75" i="3"/>
  <c r="BN75" i="3"/>
  <c r="BO74" i="3"/>
  <c r="BN74" i="3"/>
  <c r="BO73" i="3"/>
  <c r="BN73" i="3"/>
  <c r="BO72" i="3"/>
  <c r="BN72" i="3"/>
  <c r="BO71" i="3"/>
  <c r="BN71" i="3"/>
  <c r="BO70" i="3"/>
  <c r="BN70" i="3"/>
  <c r="BO69" i="3"/>
  <c r="BN69" i="3"/>
  <c r="BO68" i="3"/>
  <c r="BN68" i="3"/>
  <c r="BO67" i="3"/>
  <c r="BN67" i="3"/>
  <c r="BO66" i="3"/>
  <c r="BN66" i="3"/>
  <c r="BO62" i="3"/>
  <c r="BN62" i="3"/>
  <c r="BO60" i="3"/>
  <c r="BN60" i="3"/>
  <c r="BO59" i="3"/>
  <c r="BN59" i="3"/>
  <c r="BN55" i="3"/>
  <c r="BO53" i="3"/>
  <c r="BN53" i="3"/>
  <c r="BN52" i="3"/>
  <c r="BO50" i="3"/>
  <c r="BN50" i="3"/>
  <c r="BN49" i="3"/>
  <c r="BN48" i="3"/>
  <c r="BN47" i="3"/>
  <c r="BN46" i="3"/>
  <c r="BN45" i="3"/>
  <c r="BO42" i="3"/>
  <c r="BN42" i="3"/>
  <c r="BO41" i="3"/>
  <c r="BN41" i="3"/>
  <c r="BO40" i="3"/>
  <c r="BN40" i="3"/>
  <c r="BO36" i="3"/>
  <c r="BN36" i="3"/>
  <c r="BO32" i="3"/>
  <c r="BN32" i="3"/>
  <c r="BO29" i="3"/>
  <c r="BN29" i="3"/>
  <c r="BO28" i="3"/>
  <c r="BN28" i="3"/>
  <c r="BO25" i="3"/>
  <c r="BN25" i="3"/>
  <c r="BO24" i="3"/>
  <c r="BN24" i="3"/>
  <c r="BO21" i="3"/>
  <c r="BN21" i="3"/>
  <c r="BO18" i="3"/>
  <c r="BN18" i="3"/>
  <c r="BO17" i="3"/>
  <c r="BN17" i="3"/>
  <c r="BO15" i="3"/>
  <c r="BN15" i="3"/>
  <c r="BO14" i="3"/>
  <c r="BN14" i="3"/>
  <c r="BO13" i="3"/>
  <c r="BN13" i="3"/>
  <c r="BO12" i="3"/>
  <c r="BN12" i="3"/>
  <c r="BO11" i="3"/>
  <c r="BN11" i="3"/>
  <c r="BC172" i="3"/>
  <c r="BB172" i="3"/>
  <c r="BC171" i="3"/>
  <c r="BB171" i="3"/>
  <c r="BC168" i="3"/>
  <c r="BB168" i="3"/>
  <c r="BC167" i="3"/>
  <c r="BB167" i="3"/>
  <c r="BC166" i="3"/>
  <c r="BB166" i="3"/>
  <c r="BC165" i="3"/>
  <c r="BB165" i="3"/>
  <c r="BC164" i="3"/>
  <c r="BB164" i="3"/>
  <c r="BC163" i="3"/>
  <c r="BB163" i="3"/>
  <c r="BC160" i="3"/>
  <c r="BB160" i="3"/>
  <c r="BC159" i="3"/>
  <c r="BB159" i="3"/>
  <c r="BC157" i="3"/>
  <c r="BB157" i="3"/>
  <c r="BC156" i="3"/>
  <c r="BB156" i="3"/>
  <c r="BC155" i="3"/>
  <c r="BB155" i="3"/>
  <c r="BC154" i="3"/>
  <c r="BB154" i="3"/>
  <c r="BC150" i="3"/>
  <c r="BB150" i="3"/>
  <c r="BC148" i="3"/>
  <c r="BB148" i="3"/>
  <c r="BC147" i="3"/>
  <c r="BB147" i="3"/>
  <c r="BC146" i="3"/>
  <c r="BB146" i="3"/>
  <c r="BC144" i="3"/>
  <c r="BB144" i="3"/>
  <c r="BC143" i="3"/>
  <c r="BB143" i="3"/>
  <c r="BC141" i="3"/>
  <c r="BB141" i="3"/>
  <c r="BC140" i="3"/>
  <c r="BB140" i="3"/>
  <c r="BC139" i="3"/>
  <c r="BB139" i="3"/>
  <c r="BC138" i="3"/>
  <c r="BB138" i="3"/>
  <c r="BC137" i="3"/>
  <c r="BB137" i="3"/>
  <c r="BC136" i="3"/>
  <c r="BB136" i="3"/>
  <c r="BC135" i="3"/>
  <c r="BB135" i="3"/>
  <c r="BC134" i="3"/>
  <c r="BB134" i="3"/>
  <c r="BC131" i="3"/>
  <c r="BB131" i="3"/>
  <c r="BC130" i="3"/>
  <c r="BB130" i="3"/>
  <c r="BC128" i="3"/>
  <c r="BB128" i="3"/>
  <c r="BC127" i="3"/>
  <c r="BB127" i="3"/>
  <c r="BC124" i="3"/>
  <c r="BB124" i="3"/>
  <c r="BC123" i="3"/>
  <c r="BB123" i="3"/>
  <c r="BC120" i="3"/>
  <c r="BB120" i="3"/>
  <c r="BC118" i="3"/>
  <c r="BB118" i="3"/>
  <c r="BC117" i="3"/>
  <c r="BB117" i="3"/>
  <c r="BC115" i="3"/>
  <c r="BB115" i="3"/>
  <c r="BC114" i="3"/>
  <c r="BB114" i="3"/>
  <c r="BC112" i="3"/>
  <c r="BB112" i="3"/>
  <c r="BC111" i="3"/>
  <c r="BB111" i="3"/>
  <c r="BC108" i="3"/>
  <c r="BB108" i="3"/>
  <c r="BC107" i="3"/>
  <c r="BB107" i="3"/>
  <c r="BC104" i="3"/>
  <c r="BB104" i="3"/>
  <c r="BC102" i="3"/>
  <c r="BB102" i="3"/>
  <c r="BC101" i="3"/>
  <c r="BB101" i="3"/>
  <c r="BC98" i="3"/>
  <c r="BB98" i="3"/>
  <c r="BC97" i="3"/>
  <c r="BB97" i="3"/>
  <c r="BC96" i="3"/>
  <c r="BB96" i="3"/>
  <c r="BC95" i="3"/>
  <c r="BB95" i="3"/>
  <c r="BC94" i="3"/>
  <c r="BB94" i="3"/>
  <c r="BC93" i="3"/>
  <c r="BB93" i="3"/>
  <c r="BC90" i="3"/>
  <c r="BB90" i="3"/>
  <c r="BC89" i="3"/>
  <c r="BB89" i="3"/>
  <c r="BC88" i="3"/>
  <c r="BB88" i="3"/>
  <c r="BC87" i="3"/>
  <c r="BB87" i="3"/>
  <c r="BC86" i="3"/>
  <c r="BB86" i="3"/>
  <c r="BC84" i="3"/>
  <c r="BB84" i="3"/>
  <c r="BC83" i="3"/>
  <c r="BB83" i="3"/>
  <c r="BC80" i="3"/>
  <c r="BB80" i="3"/>
  <c r="BC79" i="3"/>
  <c r="BB79" i="3"/>
  <c r="BC77" i="3"/>
  <c r="BB77" i="3"/>
  <c r="BC76" i="3"/>
  <c r="BB76" i="3"/>
  <c r="BC75" i="3"/>
  <c r="BB75" i="3"/>
  <c r="BC74" i="3"/>
  <c r="BB74" i="3"/>
  <c r="BC73" i="3"/>
  <c r="BB73" i="3"/>
  <c r="BC72" i="3"/>
  <c r="BB72" i="3"/>
  <c r="BC71" i="3"/>
  <c r="BB71" i="3"/>
  <c r="BC70" i="3"/>
  <c r="BB70" i="3"/>
  <c r="BC69" i="3"/>
  <c r="BB69" i="3"/>
  <c r="BC68" i="3"/>
  <c r="BB68" i="3"/>
  <c r="BC67" i="3"/>
  <c r="BB67" i="3"/>
  <c r="BC66" i="3"/>
  <c r="BB66" i="3"/>
  <c r="BC62" i="3"/>
  <c r="BB62" i="3"/>
  <c r="BC60" i="3"/>
  <c r="BB60" i="3"/>
  <c r="BC59" i="3"/>
  <c r="BB59" i="3"/>
  <c r="BC55" i="3"/>
  <c r="BB55" i="3"/>
  <c r="BC53" i="3"/>
  <c r="BB53" i="3"/>
  <c r="BC52" i="3"/>
  <c r="BB52" i="3"/>
  <c r="BC50" i="3"/>
  <c r="BB50" i="3"/>
  <c r="BC49" i="3"/>
  <c r="BB49" i="3"/>
  <c r="BC48" i="3"/>
  <c r="BB48" i="3"/>
  <c r="BC47" i="3"/>
  <c r="BB47" i="3"/>
  <c r="BC46" i="3"/>
  <c r="BB46" i="3"/>
  <c r="BC45" i="3"/>
  <c r="BB45" i="3"/>
  <c r="BC42" i="3"/>
  <c r="BB42" i="3"/>
  <c r="BC41" i="3"/>
  <c r="BB41" i="3"/>
  <c r="BC40" i="3"/>
  <c r="BB40" i="3"/>
  <c r="BC36" i="3"/>
  <c r="BB36" i="3"/>
  <c r="BC32" i="3"/>
  <c r="BB32" i="3"/>
  <c r="BC29" i="3"/>
  <c r="BB29" i="3"/>
  <c r="BC28" i="3"/>
  <c r="BB28" i="3"/>
  <c r="BC25" i="3"/>
  <c r="BB25" i="3"/>
  <c r="BC24" i="3"/>
  <c r="BB24" i="3"/>
  <c r="BC21" i="3"/>
  <c r="BB21" i="3"/>
  <c r="BC18" i="3"/>
  <c r="BB18" i="3"/>
  <c r="BC17" i="3"/>
  <c r="BB17" i="3"/>
  <c r="BC15" i="3"/>
  <c r="BB15" i="3"/>
  <c r="BC14" i="3"/>
  <c r="BB14" i="3"/>
  <c r="BC13" i="3"/>
  <c r="BB13" i="3"/>
  <c r="BC12" i="3"/>
  <c r="BB12" i="3"/>
  <c r="AQ172" i="3"/>
  <c r="AP172" i="3"/>
  <c r="AQ171" i="3"/>
  <c r="AP171" i="3"/>
  <c r="AQ168" i="3"/>
  <c r="AP168" i="3"/>
  <c r="AQ167" i="3"/>
  <c r="AP167" i="3"/>
  <c r="AQ166" i="3"/>
  <c r="AP166" i="3"/>
  <c r="AQ165" i="3"/>
  <c r="AP165" i="3"/>
  <c r="AQ164" i="3"/>
  <c r="AP164" i="3"/>
  <c r="AQ163" i="3"/>
  <c r="AP163" i="3"/>
  <c r="AQ160" i="3"/>
  <c r="AP160" i="3"/>
  <c r="AQ159" i="3"/>
  <c r="AP159" i="3"/>
  <c r="AQ157" i="3"/>
  <c r="AP157" i="3"/>
  <c r="AQ156" i="3"/>
  <c r="AP156" i="3"/>
  <c r="AQ155" i="3"/>
  <c r="AP155" i="3"/>
  <c r="AQ154" i="3"/>
  <c r="AP154" i="3"/>
  <c r="AQ150" i="3"/>
  <c r="AP150" i="3"/>
  <c r="AQ148" i="3"/>
  <c r="AP148" i="3"/>
  <c r="AQ147" i="3"/>
  <c r="AP147" i="3"/>
  <c r="AQ146" i="3"/>
  <c r="AP146" i="3"/>
  <c r="AQ144" i="3"/>
  <c r="AP144" i="3"/>
  <c r="AQ143" i="3"/>
  <c r="AP143" i="3"/>
  <c r="AQ141" i="3"/>
  <c r="AP141" i="3"/>
  <c r="AQ140" i="3"/>
  <c r="AP140" i="3"/>
  <c r="AQ139" i="3"/>
  <c r="AP139" i="3"/>
  <c r="AQ138" i="3"/>
  <c r="AP138" i="3"/>
  <c r="AQ137" i="3"/>
  <c r="AP137" i="3"/>
  <c r="AQ136" i="3"/>
  <c r="AP136" i="3"/>
  <c r="AQ135" i="3"/>
  <c r="AP135" i="3"/>
  <c r="AQ134" i="3"/>
  <c r="AP134" i="3"/>
  <c r="AQ131" i="3"/>
  <c r="AP131" i="3"/>
  <c r="AQ130" i="3"/>
  <c r="AP130" i="3"/>
  <c r="AQ128" i="3"/>
  <c r="AP128" i="3"/>
  <c r="AQ127" i="3"/>
  <c r="AP127" i="3"/>
  <c r="AQ124" i="3"/>
  <c r="AP124" i="3"/>
  <c r="AQ123" i="3"/>
  <c r="AP123" i="3"/>
  <c r="AQ120" i="3"/>
  <c r="AP120" i="3"/>
  <c r="AQ118" i="3"/>
  <c r="AP118" i="3"/>
  <c r="AQ117" i="3"/>
  <c r="AP117" i="3"/>
  <c r="AQ115" i="3"/>
  <c r="AP115" i="3"/>
  <c r="AQ114" i="3"/>
  <c r="AP114" i="3"/>
  <c r="AQ112" i="3"/>
  <c r="AP112" i="3"/>
  <c r="AQ111" i="3"/>
  <c r="AP111" i="3"/>
  <c r="AQ108" i="3"/>
  <c r="AP108" i="3"/>
  <c r="AQ107" i="3"/>
  <c r="AP107" i="3"/>
  <c r="AQ104" i="3"/>
  <c r="AP104" i="3"/>
  <c r="AQ102" i="3"/>
  <c r="AP102" i="3"/>
  <c r="AQ101" i="3"/>
  <c r="AP101" i="3"/>
  <c r="AQ98" i="3"/>
  <c r="AP98" i="3"/>
  <c r="AQ97" i="3"/>
  <c r="AP97" i="3"/>
  <c r="AQ96" i="3"/>
  <c r="AP96" i="3"/>
  <c r="AQ95" i="3"/>
  <c r="AP95" i="3"/>
  <c r="AQ94" i="3"/>
  <c r="AP94" i="3"/>
  <c r="AQ93" i="3"/>
  <c r="AP93" i="3"/>
  <c r="AQ90" i="3"/>
  <c r="AP90" i="3"/>
  <c r="AQ89" i="3"/>
  <c r="AP89" i="3"/>
  <c r="AQ88" i="3"/>
  <c r="AP88" i="3"/>
  <c r="AQ87" i="3"/>
  <c r="AP87" i="3"/>
  <c r="AQ86" i="3"/>
  <c r="AP86" i="3"/>
  <c r="AQ84" i="3"/>
  <c r="AP84" i="3"/>
  <c r="AQ83" i="3"/>
  <c r="AP83" i="3"/>
  <c r="AQ80" i="3"/>
  <c r="AP80" i="3"/>
  <c r="AQ79" i="3"/>
  <c r="AP79" i="3"/>
  <c r="AQ77" i="3"/>
  <c r="AP77" i="3"/>
  <c r="AQ76" i="3"/>
  <c r="AP76" i="3"/>
  <c r="AQ75" i="3"/>
  <c r="AP75" i="3"/>
  <c r="AQ74" i="3"/>
  <c r="AP74" i="3"/>
  <c r="AQ73" i="3"/>
  <c r="AP73" i="3"/>
  <c r="AQ72" i="3"/>
  <c r="AP72" i="3"/>
  <c r="AQ71" i="3"/>
  <c r="AP71" i="3"/>
  <c r="AQ70" i="3"/>
  <c r="AP70" i="3"/>
  <c r="AQ69" i="3"/>
  <c r="AP69" i="3"/>
  <c r="AQ68" i="3"/>
  <c r="AP68" i="3"/>
  <c r="AQ67" i="3"/>
  <c r="AP67" i="3"/>
  <c r="AQ66" i="3"/>
  <c r="AP66" i="3"/>
  <c r="AQ62" i="3"/>
  <c r="AP62" i="3"/>
  <c r="AQ60" i="3"/>
  <c r="AP60" i="3"/>
  <c r="AQ59" i="3"/>
  <c r="AP59" i="3"/>
  <c r="AQ55" i="3"/>
  <c r="AP55" i="3"/>
  <c r="AQ53" i="3"/>
  <c r="AP53" i="3"/>
  <c r="AQ52" i="3"/>
  <c r="AP52" i="3"/>
  <c r="AQ50" i="3"/>
  <c r="AP50" i="3"/>
  <c r="AQ49" i="3"/>
  <c r="AP49" i="3"/>
  <c r="AQ48" i="3"/>
  <c r="AP48" i="3"/>
  <c r="AQ47" i="3"/>
  <c r="AP47" i="3"/>
  <c r="AQ46" i="3"/>
  <c r="AP46" i="3"/>
  <c r="AQ45" i="3"/>
  <c r="AP45" i="3"/>
  <c r="AQ42" i="3"/>
  <c r="AP42" i="3"/>
  <c r="AQ41" i="3"/>
  <c r="AP41" i="3"/>
  <c r="AQ40" i="3"/>
  <c r="AP40" i="3"/>
  <c r="AQ36" i="3"/>
  <c r="AP36" i="3"/>
  <c r="AQ32" i="3"/>
  <c r="AP32" i="3"/>
  <c r="AQ29" i="3"/>
  <c r="AP29" i="3"/>
  <c r="AQ28" i="3"/>
  <c r="AP28" i="3"/>
  <c r="AQ25" i="3"/>
  <c r="AP25" i="3"/>
  <c r="AQ24" i="3"/>
  <c r="AP24" i="3"/>
  <c r="AQ21" i="3"/>
  <c r="AP21" i="3"/>
  <c r="AQ18" i="3"/>
  <c r="AP18" i="3"/>
  <c r="AQ17" i="3"/>
  <c r="AP17" i="3"/>
  <c r="AQ15" i="3"/>
  <c r="AP15" i="3"/>
  <c r="AQ14" i="3"/>
  <c r="AP14" i="3"/>
  <c r="AQ13" i="3"/>
  <c r="AP13" i="3"/>
  <c r="AQ12" i="3"/>
  <c r="AP12" i="3"/>
  <c r="AQ11" i="3"/>
  <c r="AP11" i="3"/>
  <c r="AE172" i="3"/>
  <c r="AD172" i="3"/>
  <c r="AC172" i="3"/>
  <c r="AB172" i="3"/>
  <c r="AE171" i="3"/>
  <c r="AD171" i="3"/>
  <c r="AC171" i="3"/>
  <c r="AC170" i="3" s="1"/>
  <c r="AC169" i="3" s="1"/>
  <c r="AB171" i="3"/>
  <c r="AB170" i="3" s="1"/>
  <c r="AB169" i="3" s="1"/>
  <c r="AA170" i="3"/>
  <c r="AA169" i="3" s="1"/>
  <c r="Z170" i="3"/>
  <c r="Z169" i="3" s="1"/>
  <c r="Y170" i="3"/>
  <c r="Y169" i="3" s="1"/>
  <c r="X170" i="3"/>
  <c r="X169" i="3" s="1"/>
  <c r="AE168" i="3"/>
  <c r="AD168" i="3"/>
  <c r="AC168" i="3"/>
  <c r="AB168" i="3"/>
  <c r="AE160" i="3"/>
  <c r="AD160" i="3"/>
  <c r="AC160" i="3"/>
  <c r="AB160" i="3"/>
  <c r="AE157" i="3"/>
  <c r="AD157" i="3"/>
  <c r="AC157" i="3"/>
  <c r="AB157" i="3"/>
  <c r="AE150" i="3"/>
  <c r="AD150" i="3"/>
  <c r="AC150" i="3"/>
  <c r="AC149" i="3" s="1"/>
  <c r="AB150" i="3"/>
  <c r="AB149" i="3" s="1"/>
  <c r="AA149" i="3"/>
  <c r="Z149" i="3"/>
  <c r="Y149" i="3"/>
  <c r="X149" i="3"/>
  <c r="AE148" i="3"/>
  <c r="AD148" i="3"/>
  <c r="AC148" i="3"/>
  <c r="AB148" i="3"/>
  <c r="AE144" i="3"/>
  <c r="AD144" i="3"/>
  <c r="AC144" i="3"/>
  <c r="AB144" i="3"/>
  <c r="AE141" i="3"/>
  <c r="AD141" i="3"/>
  <c r="AC141" i="3"/>
  <c r="AB141" i="3"/>
  <c r="AE131" i="3"/>
  <c r="AD131" i="3"/>
  <c r="AC131" i="3"/>
  <c r="AB131" i="3"/>
  <c r="AE128" i="3"/>
  <c r="AD128" i="3"/>
  <c r="AC128" i="3"/>
  <c r="AB128" i="3"/>
  <c r="AE124" i="3"/>
  <c r="AD124" i="3"/>
  <c r="AC124" i="3"/>
  <c r="AB124" i="3"/>
  <c r="AE120" i="3"/>
  <c r="AD120" i="3"/>
  <c r="AC120" i="3"/>
  <c r="AB120" i="3"/>
  <c r="AC119" i="3"/>
  <c r="AB119" i="3"/>
  <c r="AE118" i="3"/>
  <c r="AD118" i="3"/>
  <c r="AC118" i="3"/>
  <c r="AB118" i="3"/>
  <c r="AE115" i="3"/>
  <c r="AD115" i="3"/>
  <c r="AC115" i="3"/>
  <c r="AB115" i="3"/>
  <c r="AE112" i="3"/>
  <c r="AD112" i="3"/>
  <c r="AC112" i="3"/>
  <c r="AB112" i="3"/>
  <c r="AE108" i="3"/>
  <c r="AD108" i="3"/>
  <c r="AC108" i="3"/>
  <c r="AB108" i="3"/>
  <c r="AE104" i="3"/>
  <c r="AD104" i="3"/>
  <c r="AC104" i="3"/>
  <c r="AC103" i="3" s="1"/>
  <c r="AB104" i="3"/>
  <c r="AB103" i="3" s="1"/>
  <c r="AA103" i="3"/>
  <c r="Z103" i="3"/>
  <c r="Y103" i="3"/>
  <c r="X103" i="3"/>
  <c r="AE102" i="3"/>
  <c r="AD102" i="3"/>
  <c r="AC102" i="3"/>
  <c r="AB102" i="3"/>
  <c r="AE98" i="3"/>
  <c r="AD98" i="3"/>
  <c r="AC98" i="3"/>
  <c r="AB98" i="3"/>
  <c r="AE90" i="3"/>
  <c r="AD90" i="3"/>
  <c r="AC90" i="3"/>
  <c r="AB90" i="3"/>
  <c r="AE84" i="3"/>
  <c r="AD84" i="3"/>
  <c r="AC84" i="3"/>
  <c r="AB84" i="3"/>
  <c r="AE80" i="3"/>
  <c r="AD80" i="3"/>
  <c r="AC80" i="3"/>
  <c r="AB80" i="3"/>
  <c r="AE77" i="3"/>
  <c r="AD77" i="3"/>
  <c r="AC77" i="3"/>
  <c r="AB77" i="3"/>
  <c r="AE62" i="3"/>
  <c r="AD62" i="3"/>
  <c r="AC62" i="3"/>
  <c r="AC61" i="3" s="1"/>
  <c r="AB62" i="3"/>
  <c r="AB61" i="3" s="1"/>
  <c r="AA61" i="3"/>
  <c r="Z61" i="3"/>
  <c r="Y61" i="3"/>
  <c r="X61" i="3"/>
  <c r="AE60" i="3"/>
  <c r="AD60" i="3"/>
  <c r="AC60" i="3"/>
  <c r="AB60" i="3"/>
  <c r="AE53" i="3"/>
  <c r="AD53" i="3"/>
  <c r="AC53" i="3"/>
  <c r="AB53" i="3"/>
  <c r="AE50" i="3"/>
  <c r="AD50" i="3"/>
  <c r="AC50" i="3"/>
  <c r="AB50" i="3"/>
  <c r="AE42" i="3"/>
  <c r="AD42" i="3"/>
  <c r="AC42" i="3"/>
  <c r="AB42" i="3"/>
  <c r="AE36" i="3"/>
  <c r="AD36" i="3"/>
  <c r="AC36" i="3"/>
  <c r="AC35" i="3" s="1"/>
  <c r="AC34" i="3" s="1"/>
  <c r="AB36" i="3"/>
  <c r="AB35" i="3" s="1"/>
  <c r="AB34" i="3" s="1"/>
  <c r="AA35" i="3"/>
  <c r="AA34" i="3" s="1"/>
  <c r="Z35" i="3"/>
  <c r="Z34" i="3" s="1"/>
  <c r="Y35" i="3"/>
  <c r="Y34" i="3" s="1"/>
  <c r="X35" i="3"/>
  <c r="X34" i="3" s="1"/>
  <c r="AE32" i="3"/>
  <c r="AD32" i="3"/>
  <c r="AC32" i="3"/>
  <c r="AB32" i="3"/>
  <c r="AA31" i="3"/>
  <c r="AA30" i="3" s="1"/>
  <c r="Z31" i="3"/>
  <c r="Z30" i="3" s="1"/>
  <c r="Y31" i="3"/>
  <c r="Y30" i="3" s="1"/>
  <c r="X31" i="3"/>
  <c r="X30" i="3" s="1"/>
  <c r="AE29" i="3"/>
  <c r="AD29" i="3"/>
  <c r="AC29" i="3"/>
  <c r="AB29" i="3"/>
  <c r="AE25" i="3"/>
  <c r="AD25" i="3"/>
  <c r="AC25" i="3"/>
  <c r="AB25" i="3"/>
  <c r="AC24" i="3"/>
  <c r="AE18" i="3"/>
  <c r="AD18" i="3"/>
  <c r="AC18" i="3"/>
  <c r="AB18" i="3"/>
  <c r="AE15" i="3"/>
  <c r="AD15" i="3"/>
  <c r="AC15" i="3"/>
  <c r="AB15" i="3"/>
  <c r="AD13" i="3"/>
  <c r="M11" i="3"/>
  <c r="L11" i="3"/>
  <c r="GJ11" i="3" s="1"/>
  <c r="N10" i="3"/>
  <c r="N44" i="3"/>
  <c r="O44" i="3"/>
  <c r="M170" i="3"/>
  <c r="M169" i="3" s="1"/>
  <c r="N170" i="3"/>
  <c r="N169" i="3" s="1"/>
  <c r="O170" i="3"/>
  <c r="O169" i="3" s="1"/>
  <c r="L170" i="3"/>
  <c r="N162" i="3"/>
  <c r="N161" i="3" s="1"/>
  <c r="O162" i="3"/>
  <c r="O161" i="3" s="1"/>
  <c r="N158" i="3"/>
  <c r="O158" i="3"/>
  <c r="N153" i="3"/>
  <c r="O153" i="3"/>
  <c r="M149" i="3"/>
  <c r="N149" i="3"/>
  <c r="O149" i="3"/>
  <c r="L149" i="3"/>
  <c r="N145" i="3"/>
  <c r="O145" i="3"/>
  <c r="O142" i="3"/>
  <c r="N142" i="3"/>
  <c r="N133" i="3"/>
  <c r="O133" i="3"/>
  <c r="O129" i="3"/>
  <c r="N129" i="3"/>
  <c r="N126" i="3"/>
  <c r="O126" i="3"/>
  <c r="L126" i="3"/>
  <c r="N122" i="3"/>
  <c r="O122" i="3"/>
  <c r="N116" i="3"/>
  <c r="O116" i="3"/>
  <c r="N113" i="3"/>
  <c r="O113" i="3"/>
  <c r="N110" i="3"/>
  <c r="O110" i="3"/>
  <c r="L110" i="3"/>
  <c r="N106" i="3"/>
  <c r="O106" i="3"/>
  <c r="M103" i="3"/>
  <c r="N103" i="3"/>
  <c r="O103" i="3"/>
  <c r="L103" i="3"/>
  <c r="N100" i="3"/>
  <c r="O100" i="3"/>
  <c r="N92" i="3"/>
  <c r="N91" i="3" s="1"/>
  <c r="O92" i="3"/>
  <c r="O91" i="3" s="1"/>
  <c r="N85" i="3"/>
  <c r="O85" i="3"/>
  <c r="N82" i="3"/>
  <c r="O82" i="3"/>
  <c r="N78" i="3"/>
  <c r="O78" i="3"/>
  <c r="N65" i="3"/>
  <c r="O65" i="3"/>
  <c r="M61" i="3"/>
  <c r="N61" i="3"/>
  <c r="O61" i="3"/>
  <c r="L61" i="3"/>
  <c r="N58" i="3"/>
  <c r="O58" i="3"/>
  <c r="N54" i="3"/>
  <c r="O54" i="3"/>
  <c r="N51" i="3"/>
  <c r="O51" i="3"/>
  <c r="N39" i="3"/>
  <c r="O39" i="3"/>
  <c r="N35" i="3"/>
  <c r="O35" i="3"/>
  <c r="M35" i="3"/>
  <c r="L35" i="3"/>
  <c r="M31" i="3"/>
  <c r="N31" i="3"/>
  <c r="O31" i="3"/>
  <c r="L31" i="3"/>
  <c r="N27" i="3"/>
  <c r="N26" i="3" s="1"/>
  <c r="O27" i="3"/>
  <c r="O26" i="3" s="1"/>
  <c r="N23" i="3"/>
  <c r="O23" i="3"/>
  <c r="K20" i="3"/>
  <c r="J20" i="3"/>
  <c r="O20" i="3"/>
  <c r="N20" i="3"/>
  <c r="Q172" i="3"/>
  <c r="P172" i="3"/>
  <c r="Q171" i="3"/>
  <c r="P171" i="3"/>
  <c r="Q168" i="3"/>
  <c r="P168" i="3"/>
  <c r="P167" i="3"/>
  <c r="P163" i="3"/>
  <c r="Q160" i="3"/>
  <c r="GO160" i="3" s="1"/>
  <c r="P160" i="3"/>
  <c r="Q157" i="3"/>
  <c r="P157" i="3"/>
  <c r="Q150" i="3"/>
  <c r="P150" i="3"/>
  <c r="Q148" i="3"/>
  <c r="P148" i="3"/>
  <c r="Q144" i="3"/>
  <c r="GO144" i="3" s="1"/>
  <c r="P144" i="3"/>
  <c r="Q141" i="3"/>
  <c r="P141" i="3"/>
  <c r="Q131" i="3"/>
  <c r="GO131" i="3" s="1"/>
  <c r="P131" i="3"/>
  <c r="Q128" i="3"/>
  <c r="P128" i="3"/>
  <c r="P127" i="3"/>
  <c r="Q124" i="3"/>
  <c r="GO124" i="3" s="1"/>
  <c r="P124" i="3"/>
  <c r="GN124" i="3" s="1"/>
  <c r="Q120" i="3"/>
  <c r="P120" i="3"/>
  <c r="Q118" i="3"/>
  <c r="P118" i="3"/>
  <c r="P117" i="3"/>
  <c r="Q115" i="3"/>
  <c r="GO115" i="3" s="1"/>
  <c r="P115" i="3"/>
  <c r="GN115" i="3" s="1"/>
  <c r="Q112" i="3"/>
  <c r="P112" i="3"/>
  <c r="Q108" i="3"/>
  <c r="GO108" i="3" s="1"/>
  <c r="P108" i="3"/>
  <c r="GN108" i="3" s="1"/>
  <c r="P107" i="3"/>
  <c r="Q104" i="3"/>
  <c r="P104" i="3"/>
  <c r="Q102" i="3"/>
  <c r="GO102" i="3" s="1"/>
  <c r="P102" i="3"/>
  <c r="GN102" i="3" s="1"/>
  <c r="Q98" i="3"/>
  <c r="P98" i="3"/>
  <c r="GN98" i="3" s="1"/>
  <c r="Q90" i="3"/>
  <c r="GO90" i="3" s="1"/>
  <c r="P90" i="3"/>
  <c r="GN90" i="3" s="1"/>
  <c r="Q84" i="3"/>
  <c r="P84" i="3"/>
  <c r="GN84" i="3" s="1"/>
  <c r="Q80" i="3"/>
  <c r="P80" i="3"/>
  <c r="Q77" i="3"/>
  <c r="P77" i="3"/>
  <c r="GN77" i="3" s="1"/>
  <c r="Q62" i="3"/>
  <c r="P62" i="3"/>
  <c r="Q60" i="3"/>
  <c r="P60" i="3"/>
  <c r="GN60" i="3" s="1"/>
  <c r="Q53" i="3"/>
  <c r="GO53" i="3" s="1"/>
  <c r="P53" i="3"/>
  <c r="Q50" i="3"/>
  <c r="GO50" i="3" s="1"/>
  <c r="P50" i="3"/>
  <c r="GN50" i="3" s="1"/>
  <c r="Q42" i="3"/>
  <c r="GO42" i="3" s="1"/>
  <c r="P42" i="3"/>
  <c r="Q36" i="3"/>
  <c r="P36" i="3"/>
  <c r="Q32" i="3"/>
  <c r="GO32" i="3" s="1"/>
  <c r="P32" i="3"/>
  <c r="Q29" i="3"/>
  <c r="GO29" i="3" s="1"/>
  <c r="P29" i="3"/>
  <c r="GN29" i="3" s="1"/>
  <c r="Q25" i="3"/>
  <c r="GO25" i="3" s="1"/>
  <c r="P25" i="3"/>
  <c r="Q18" i="3"/>
  <c r="P18" i="3"/>
  <c r="GN18" i="3" s="1"/>
  <c r="Q15" i="3"/>
  <c r="P15" i="3"/>
  <c r="R15" i="3"/>
  <c r="S15" i="3"/>
  <c r="R18" i="3"/>
  <c r="S18" i="3"/>
  <c r="R24" i="3"/>
  <c r="R25" i="3"/>
  <c r="S25" i="3"/>
  <c r="R29" i="3"/>
  <c r="S29" i="3"/>
  <c r="R32" i="3"/>
  <c r="S32" i="3"/>
  <c r="R36" i="3"/>
  <c r="S36" i="3"/>
  <c r="R42" i="3"/>
  <c r="S42" i="3"/>
  <c r="R50" i="3"/>
  <c r="S50" i="3"/>
  <c r="R53" i="3"/>
  <c r="S53" i="3"/>
  <c r="R60" i="3"/>
  <c r="S60" i="3"/>
  <c r="R62" i="3"/>
  <c r="S62" i="3"/>
  <c r="R72" i="3"/>
  <c r="R77" i="3"/>
  <c r="S77" i="3"/>
  <c r="R80" i="3"/>
  <c r="S80" i="3"/>
  <c r="R84" i="3"/>
  <c r="S84" i="3"/>
  <c r="R90" i="3"/>
  <c r="S90" i="3"/>
  <c r="R98" i="3"/>
  <c r="S98" i="3"/>
  <c r="R102" i="3"/>
  <c r="S102" i="3"/>
  <c r="R104" i="3"/>
  <c r="S104" i="3"/>
  <c r="R108" i="3"/>
  <c r="S108" i="3"/>
  <c r="R112" i="3"/>
  <c r="S112" i="3"/>
  <c r="R114" i="3"/>
  <c r="R115" i="3"/>
  <c r="S115" i="3"/>
  <c r="R118" i="3"/>
  <c r="S118" i="3"/>
  <c r="R120" i="3"/>
  <c r="S120" i="3"/>
  <c r="R124" i="3"/>
  <c r="S124" i="3"/>
  <c r="R128" i="3"/>
  <c r="S128" i="3"/>
  <c r="R131" i="3"/>
  <c r="S131" i="3"/>
  <c r="R141" i="3"/>
  <c r="S141" i="3"/>
  <c r="R144" i="3"/>
  <c r="S144" i="3"/>
  <c r="R148" i="3"/>
  <c r="S148" i="3"/>
  <c r="R150" i="3"/>
  <c r="S150" i="3"/>
  <c r="R157" i="3"/>
  <c r="S157" i="3"/>
  <c r="R160" i="3"/>
  <c r="S160" i="3"/>
  <c r="R166" i="3"/>
  <c r="R167" i="3"/>
  <c r="R168" i="3"/>
  <c r="S168" i="3"/>
  <c r="R171" i="3"/>
  <c r="S171" i="3"/>
  <c r="R172" i="3"/>
  <c r="S172" i="3"/>
  <c r="N16" i="3"/>
  <c r="O16" i="3"/>
  <c r="O10" i="3"/>
  <c r="R155" i="3"/>
  <c r="GM175" i="3"/>
  <c r="GL175" i="3"/>
  <c r="GK175" i="3"/>
  <c r="GJ175" i="3"/>
  <c r="AS73" i="2"/>
  <c r="AR73" i="2"/>
  <c r="AQ73" i="2"/>
  <c r="AP73" i="2"/>
  <c r="AS72" i="2"/>
  <c r="AR72" i="2"/>
  <c r="AQ72" i="2"/>
  <c r="AP72" i="2"/>
  <c r="AS71" i="2"/>
  <c r="AR71" i="2"/>
  <c r="AQ71" i="2"/>
  <c r="AP71" i="2"/>
  <c r="AS70" i="2"/>
  <c r="AR70" i="2"/>
  <c r="AQ70" i="2"/>
  <c r="AP70" i="2"/>
  <c r="AS69" i="2"/>
  <c r="AR69" i="2"/>
  <c r="AQ69" i="2"/>
  <c r="AP69" i="2"/>
  <c r="AS68" i="2"/>
  <c r="AR68" i="2"/>
  <c r="AQ68" i="2"/>
  <c r="AP68" i="2"/>
  <c r="AS67" i="2"/>
  <c r="AR67" i="2"/>
  <c r="AQ67" i="2"/>
  <c r="AP67" i="2"/>
  <c r="AS66" i="2"/>
  <c r="AR66" i="2"/>
  <c r="AQ66" i="2"/>
  <c r="AP66" i="2"/>
  <c r="AS65" i="2"/>
  <c r="AR65" i="2"/>
  <c r="AQ65" i="2"/>
  <c r="AV65" i="2" s="1"/>
  <c r="AP65" i="2"/>
  <c r="AS64" i="2"/>
  <c r="AR64" i="2"/>
  <c r="AQ64" i="2"/>
  <c r="AV64" i="2" s="1"/>
  <c r="AP64" i="2"/>
  <c r="AS63" i="2"/>
  <c r="AR63" i="2"/>
  <c r="AQ63" i="2"/>
  <c r="AP63" i="2"/>
  <c r="AS62" i="2"/>
  <c r="AR62" i="2"/>
  <c r="AQ62" i="2"/>
  <c r="AP62" i="2"/>
  <c r="AS61" i="2"/>
  <c r="AR61" i="2"/>
  <c r="AQ61" i="2"/>
  <c r="AP61" i="2"/>
  <c r="AS60" i="2"/>
  <c r="AR60" i="2"/>
  <c r="AQ60" i="2"/>
  <c r="AP60" i="2"/>
  <c r="AS59" i="2"/>
  <c r="AR59" i="2"/>
  <c r="AQ59" i="2"/>
  <c r="AP59" i="2"/>
  <c r="AS58" i="2"/>
  <c r="AR58" i="2"/>
  <c r="AQ58" i="2"/>
  <c r="AP58" i="2"/>
  <c r="AS57" i="2"/>
  <c r="AR57" i="2"/>
  <c r="AQ57" i="2"/>
  <c r="AP57" i="2"/>
  <c r="AS56" i="2"/>
  <c r="AR56" i="2"/>
  <c r="AQ56" i="2"/>
  <c r="AP56" i="2"/>
  <c r="AS55" i="2"/>
  <c r="AR55" i="2"/>
  <c r="AQ55" i="2"/>
  <c r="AP55" i="2"/>
  <c r="AS54" i="2"/>
  <c r="AR54" i="2"/>
  <c r="AQ54" i="2"/>
  <c r="AP54" i="2"/>
  <c r="AS53" i="2"/>
  <c r="AR53" i="2"/>
  <c r="AQ53" i="2"/>
  <c r="AP53" i="2"/>
  <c r="AS52" i="2"/>
  <c r="AR52" i="2"/>
  <c r="AQ52" i="2"/>
  <c r="AP52" i="2"/>
  <c r="AS51" i="2"/>
  <c r="AR51" i="2"/>
  <c r="AQ51" i="2"/>
  <c r="AP51" i="2"/>
  <c r="AS50" i="2"/>
  <c r="AR50" i="2"/>
  <c r="AQ50" i="2"/>
  <c r="AP50" i="2"/>
  <c r="AS49" i="2"/>
  <c r="AR49" i="2"/>
  <c r="AQ49" i="2"/>
  <c r="AP49" i="2"/>
  <c r="AS48" i="2"/>
  <c r="AR48" i="2"/>
  <c r="AQ48" i="2"/>
  <c r="AP48" i="2"/>
  <c r="AS47" i="2"/>
  <c r="AR47" i="2"/>
  <c r="AQ47" i="2"/>
  <c r="AP47" i="2"/>
  <c r="AS46" i="2"/>
  <c r="AR46" i="2"/>
  <c r="AQ46" i="2"/>
  <c r="AP46" i="2"/>
  <c r="AS45" i="2"/>
  <c r="AR45" i="2"/>
  <c r="AQ45" i="2"/>
  <c r="AP45" i="2"/>
  <c r="AS44" i="2"/>
  <c r="AR44" i="2"/>
  <c r="AQ44" i="2"/>
  <c r="AP44" i="2"/>
  <c r="AS43" i="2"/>
  <c r="AR43" i="2"/>
  <c r="AQ43" i="2"/>
  <c r="AP43" i="2"/>
  <c r="AS42" i="2"/>
  <c r="AR42" i="2"/>
  <c r="AQ42" i="2"/>
  <c r="AP42" i="2"/>
  <c r="AS41" i="2"/>
  <c r="AR41" i="2"/>
  <c r="AQ41" i="2"/>
  <c r="AP41" i="2"/>
  <c r="AS40" i="2"/>
  <c r="AR40" i="2"/>
  <c r="AQ40" i="2"/>
  <c r="AP40" i="2"/>
  <c r="AS39" i="2"/>
  <c r="AR39" i="2"/>
  <c r="AQ39" i="2"/>
  <c r="AP39" i="2"/>
  <c r="AS38" i="2"/>
  <c r="AR38" i="2"/>
  <c r="AQ38" i="2"/>
  <c r="AP38" i="2"/>
  <c r="AS37" i="2"/>
  <c r="AR37" i="2"/>
  <c r="AQ37" i="2"/>
  <c r="AP37" i="2"/>
  <c r="AS36" i="2"/>
  <c r="AR36" i="2"/>
  <c r="AQ36" i="2"/>
  <c r="AP36" i="2"/>
  <c r="AS35" i="2"/>
  <c r="AR35" i="2"/>
  <c r="AQ35" i="2"/>
  <c r="AP35" i="2"/>
  <c r="AS34" i="2"/>
  <c r="AR34" i="2"/>
  <c r="AQ34" i="2"/>
  <c r="AP34" i="2"/>
  <c r="AS33" i="2"/>
  <c r="AR33" i="2"/>
  <c r="AQ33" i="2"/>
  <c r="AP33" i="2"/>
  <c r="AS32" i="2"/>
  <c r="AR32" i="2"/>
  <c r="AQ32" i="2"/>
  <c r="AP32" i="2"/>
  <c r="AS31" i="2"/>
  <c r="AR31" i="2"/>
  <c r="AQ31" i="2"/>
  <c r="AP31" i="2"/>
  <c r="AS30" i="2"/>
  <c r="AR30" i="2"/>
  <c r="AQ30" i="2"/>
  <c r="AP30" i="2"/>
  <c r="AS29" i="2"/>
  <c r="AR29" i="2"/>
  <c r="AQ29" i="2"/>
  <c r="AP29" i="2"/>
  <c r="AS28" i="2"/>
  <c r="AR28" i="2"/>
  <c r="AQ28" i="2"/>
  <c r="AP28" i="2"/>
  <c r="AS27" i="2"/>
  <c r="AR27" i="2"/>
  <c r="AQ27" i="2"/>
  <c r="AP27" i="2"/>
  <c r="AS26" i="2"/>
  <c r="AR26" i="2"/>
  <c r="AQ26" i="2"/>
  <c r="AP26" i="2"/>
  <c r="AS25" i="2"/>
  <c r="AR25" i="2"/>
  <c r="AQ25" i="2"/>
  <c r="AP25" i="2"/>
  <c r="AS24" i="2"/>
  <c r="AR24" i="2"/>
  <c r="AQ24" i="2"/>
  <c r="AP24" i="2"/>
  <c r="AS23" i="2"/>
  <c r="AR23" i="2"/>
  <c r="AQ23" i="2"/>
  <c r="AP23" i="2"/>
  <c r="AS22" i="2"/>
  <c r="AR22" i="2"/>
  <c r="AQ22" i="2"/>
  <c r="AP22" i="2"/>
  <c r="AS21" i="2"/>
  <c r="AR21" i="2"/>
  <c r="AQ21" i="2"/>
  <c r="AP21" i="2"/>
  <c r="AS20" i="2"/>
  <c r="AR20" i="2"/>
  <c r="AQ20" i="2"/>
  <c r="AP20" i="2"/>
  <c r="AS19" i="2"/>
  <c r="AR19" i="2"/>
  <c r="AQ19" i="2"/>
  <c r="AP19" i="2"/>
  <c r="AS18" i="2"/>
  <c r="AR18" i="2"/>
  <c r="AQ18" i="2"/>
  <c r="AP18" i="2"/>
  <c r="AS17" i="2"/>
  <c r="AR17" i="2"/>
  <c r="AQ17" i="2"/>
  <c r="AP17" i="2"/>
  <c r="AS16" i="2"/>
  <c r="AR16" i="2"/>
  <c r="AQ16" i="2"/>
  <c r="AP16" i="2"/>
  <c r="AS15" i="2"/>
  <c r="AR15" i="2"/>
  <c r="AQ15" i="2"/>
  <c r="AP15" i="2"/>
  <c r="AS14" i="2"/>
  <c r="AR14" i="2"/>
  <c r="AQ14" i="2"/>
  <c r="AP14" i="2"/>
  <c r="AS13" i="2"/>
  <c r="AR13" i="2"/>
  <c r="AQ13" i="2"/>
  <c r="AP13" i="2"/>
  <c r="AS12" i="2"/>
  <c r="AR12" i="2"/>
  <c r="AQ12" i="2"/>
  <c r="AP12" i="2"/>
  <c r="AS11" i="2"/>
  <c r="AR11" i="2"/>
  <c r="AQ11" i="2"/>
  <c r="AP11" i="2"/>
  <c r="AS10" i="2"/>
  <c r="AR10" i="2"/>
  <c r="AQ10" i="2"/>
  <c r="AP10" i="2"/>
  <c r="AS9" i="2"/>
  <c r="AR9" i="2"/>
  <c r="AQ9" i="2"/>
  <c r="AP9" i="2"/>
  <c r="AS8" i="2"/>
  <c r="AR8" i="2"/>
  <c r="AQ8" i="2"/>
  <c r="AP8" i="2"/>
  <c r="AS7" i="2"/>
  <c r="AR7" i="2"/>
  <c r="AQ7" i="2"/>
  <c r="AP7" i="2"/>
  <c r="M44" i="1"/>
  <c r="GN160" i="3" l="1"/>
  <c r="GN120" i="3"/>
  <c r="Y58" i="3"/>
  <c r="Y82" i="3"/>
  <c r="AE123" i="3"/>
  <c r="GK21" i="3"/>
  <c r="GK52" i="3"/>
  <c r="GK51" i="3" s="1"/>
  <c r="GK59" i="3"/>
  <c r="GK58" i="3" s="1"/>
  <c r="GK57" i="3" s="1"/>
  <c r="GK67" i="3"/>
  <c r="GK71" i="3"/>
  <c r="GK73" i="3"/>
  <c r="GK86" i="3"/>
  <c r="GK143" i="3"/>
  <c r="GK147" i="3"/>
  <c r="AE107" i="3"/>
  <c r="AE146" i="3"/>
  <c r="GO98" i="3"/>
  <c r="GN112" i="3"/>
  <c r="GN157" i="3"/>
  <c r="GO84" i="3"/>
  <c r="GN148" i="3"/>
  <c r="FA109" i="3"/>
  <c r="GA152" i="3"/>
  <c r="GN15" i="3"/>
  <c r="GN25" i="3"/>
  <c r="GN32" i="3"/>
  <c r="GN42" i="3"/>
  <c r="GN53" i="3"/>
  <c r="GN80" i="3"/>
  <c r="GO112" i="3"/>
  <c r="GO15" i="3"/>
  <c r="GO80" i="3"/>
  <c r="GO118" i="3"/>
  <c r="GN131" i="3"/>
  <c r="GN144" i="3"/>
  <c r="GO18" i="3"/>
  <c r="GO60" i="3"/>
  <c r="GO77" i="3"/>
  <c r="GO120" i="3"/>
  <c r="GN128" i="3"/>
  <c r="GN141" i="3"/>
  <c r="Q35" i="3"/>
  <c r="GO36" i="3"/>
  <c r="GO35" i="3" s="1"/>
  <c r="GO34" i="3" s="1"/>
  <c r="P61" i="3"/>
  <c r="GN62" i="3"/>
  <c r="GN61" i="3" s="1"/>
  <c r="GN118" i="3"/>
  <c r="GO128" i="3"/>
  <c r="GO141" i="3"/>
  <c r="GO148" i="3"/>
  <c r="GO157" i="3"/>
  <c r="P13" i="3"/>
  <c r="GJ13" i="3"/>
  <c r="R17" i="3"/>
  <c r="GJ17" i="3"/>
  <c r="GJ16" i="3" s="1"/>
  <c r="L23" i="3"/>
  <c r="GJ24" i="3"/>
  <c r="GJ23" i="3" s="1"/>
  <c r="P40" i="3"/>
  <c r="GJ40" i="3"/>
  <c r="GJ39" i="3" s="1"/>
  <c r="GJ38" i="3" s="1"/>
  <c r="P45" i="3"/>
  <c r="GJ45" i="3"/>
  <c r="R47" i="3"/>
  <c r="GJ47" i="3"/>
  <c r="P49" i="3"/>
  <c r="GJ49" i="3"/>
  <c r="R55" i="3"/>
  <c r="GJ55" i="3"/>
  <c r="GJ54" i="3" s="1"/>
  <c r="R66" i="3"/>
  <c r="GJ66" i="3"/>
  <c r="P68" i="3"/>
  <c r="GJ68" i="3"/>
  <c r="R70" i="3"/>
  <c r="GJ70" i="3"/>
  <c r="P72" i="3"/>
  <c r="GJ72" i="3"/>
  <c r="R74" i="3"/>
  <c r="GJ74" i="3"/>
  <c r="P76" i="3"/>
  <c r="GJ76" i="3"/>
  <c r="L82" i="3"/>
  <c r="GJ83" i="3"/>
  <c r="GJ82" i="3" s="1"/>
  <c r="P89" i="3"/>
  <c r="GJ89" i="3"/>
  <c r="P94" i="3"/>
  <c r="GJ94" i="3"/>
  <c r="R96" i="3"/>
  <c r="GJ96" i="3"/>
  <c r="L100" i="3"/>
  <c r="GJ101" i="3"/>
  <c r="GJ100" i="3" s="1"/>
  <c r="P111" i="3"/>
  <c r="P110" i="3" s="1"/>
  <c r="GJ111" i="3"/>
  <c r="GJ110" i="3" s="1"/>
  <c r="R117" i="3"/>
  <c r="GJ117" i="3"/>
  <c r="GJ116" i="3" s="1"/>
  <c r="R127" i="3"/>
  <c r="GJ127" i="3"/>
  <c r="GJ126" i="3" s="1"/>
  <c r="GJ125" i="3" s="1"/>
  <c r="R146" i="3"/>
  <c r="GJ146" i="3"/>
  <c r="R154" i="3"/>
  <c r="GJ154" i="3"/>
  <c r="R156" i="3"/>
  <c r="GJ156" i="3"/>
  <c r="R163" i="3"/>
  <c r="GJ163" i="3"/>
  <c r="R165" i="3"/>
  <c r="GJ165" i="3"/>
  <c r="Q61" i="3"/>
  <c r="GO62" i="3"/>
  <c r="GO61" i="3" s="1"/>
  <c r="P149" i="3"/>
  <c r="GN150" i="3"/>
  <c r="GN149" i="3" s="1"/>
  <c r="Q13" i="3"/>
  <c r="GK13" i="3"/>
  <c r="M16" i="3"/>
  <c r="GK17" i="3"/>
  <c r="M23" i="3"/>
  <c r="GK24" i="3"/>
  <c r="GK23" i="3" s="1"/>
  <c r="S40" i="3"/>
  <c r="GK40" i="3"/>
  <c r="Q45" i="3"/>
  <c r="GK45" i="3"/>
  <c r="S47" i="3"/>
  <c r="GK47" i="3"/>
  <c r="S49" i="3"/>
  <c r="GK49" i="3"/>
  <c r="S55" i="3"/>
  <c r="GK55" i="3"/>
  <c r="GK54" i="3" s="1"/>
  <c r="Q66" i="3"/>
  <c r="GK66" i="3"/>
  <c r="Q68" i="3"/>
  <c r="GK68" i="3"/>
  <c r="S70" i="3"/>
  <c r="GK70" i="3"/>
  <c r="S72" i="3"/>
  <c r="GK72" i="3"/>
  <c r="Q74" i="3"/>
  <c r="GK74" i="3"/>
  <c r="S76" i="3"/>
  <c r="GK76" i="3"/>
  <c r="Q83" i="3"/>
  <c r="Q82" i="3" s="1"/>
  <c r="GK83" i="3"/>
  <c r="GK82" i="3" s="1"/>
  <c r="S87" i="3"/>
  <c r="GK87" i="3"/>
  <c r="Q89" i="3"/>
  <c r="GK89" i="3"/>
  <c r="S94" i="3"/>
  <c r="GK94" i="3"/>
  <c r="Q96" i="3"/>
  <c r="GK96" i="3"/>
  <c r="M100" i="3"/>
  <c r="GK101" i="3"/>
  <c r="GK100" i="3" s="1"/>
  <c r="M110" i="3"/>
  <c r="GK111" i="3"/>
  <c r="GK110" i="3" s="1"/>
  <c r="S117" i="3"/>
  <c r="GK117" i="3"/>
  <c r="GK116" i="3" s="1"/>
  <c r="M126" i="3"/>
  <c r="GK127" i="3"/>
  <c r="GK126" i="3" s="1"/>
  <c r="Q134" i="3"/>
  <c r="GK134" i="3"/>
  <c r="S136" i="3"/>
  <c r="GK136" i="3"/>
  <c r="Q138" i="3"/>
  <c r="GK138" i="3"/>
  <c r="S140" i="3"/>
  <c r="GK140" i="3"/>
  <c r="Q146" i="3"/>
  <c r="GK146" i="3"/>
  <c r="S154" i="3"/>
  <c r="GK154" i="3"/>
  <c r="S156" i="3"/>
  <c r="GK156" i="3"/>
  <c r="Q163" i="3"/>
  <c r="GK163" i="3"/>
  <c r="Q165" i="3"/>
  <c r="GK165" i="3"/>
  <c r="S167" i="3"/>
  <c r="GK167" i="3"/>
  <c r="P35" i="3"/>
  <c r="GN36" i="3"/>
  <c r="GN35" i="3" s="1"/>
  <c r="GN34" i="3" s="1"/>
  <c r="P103" i="3"/>
  <c r="GN104" i="3"/>
  <c r="GN103" i="3" s="1"/>
  <c r="Q149" i="3"/>
  <c r="GO150" i="3"/>
  <c r="GO149" i="3" s="1"/>
  <c r="P14" i="3"/>
  <c r="GJ14" i="3"/>
  <c r="L27" i="3"/>
  <c r="GJ28" i="3"/>
  <c r="GJ27" i="3" s="1"/>
  <c r="GJ26" i="3" s="1"/>
  <c r="R46" i="3"/>
  <c r="GJ46" i="3"/>
  <c r="P48" i="3"/>
  <c r="GJ48" i="3"/>
  <c r="R52" i="3"/>
  <c r="GJ52" i="3"/>
  <c r="GJ51" i="3" s="1"/>
  <c r="P59" i="3"/>
  <c r="GJ59" i="3"/>
  <c r="GJ58" i="3" s="1"/>
  <c r="GJ57" i="3" s="1"/>
  <c r="R71" i="3"/>
  <c r="GJ71" i="3"/>
  <c r="P73" i="3"/>
  <c r="GJ73" i="3"/>
  <c r="R75" i="3"/>
  <c r="GJ75" i="3"/>
  <c r="P86" i="3"/>
  <c r="GJ86" i="3"/>
  <c r="GJ85" i="3" s="1"/>
  <c r="P93" i="3"/>
  <c r="GJ93" i="3"/>
  <c r="R97" i="3"/>
  <c r="GJ97" i="3"/>
  <c r="L113" i="3"/>
  <c r="GJ114" i="3"/>
  <c r="GJ113" i="3" s="1"/>
  <c r="P147" i="3"/>
  <c r="GJ147" i="3"/>
  <c r="R159" i="3"/>
  <c r="GJ159" i="3"/>
  <c r="GJ158" i="3" s="1"/>
  <c r="P164" i="3"/>
  <c r="GJ164" i="3"/>
  <c r="P166" i="3"/>
  <c r="GJ166" i="3"/>
  <c r="Z16" i="3"/>
  <c r="GL17" i="3"/>
  <c r="GL16" i="3" s="1"/>
  <c r="Z20" i="3"/>
  <c r="GL21" i="3"/>
  <c r="GL20" i="3" s="1"/>
  <c r="Z23" i="3"/>
  <c r="GL24" i="3"/>
  <c r="GL23" i="3" s="1"/>
  <c r="Z27" i="3"/>
  <c r="Z26" i="3" s="1"/>
  <c r="GL28" i="3"/>
  <c r="GL27" i="3" s="1"/>
  <c r="GL26" i="3" s="1"/>
  <c r="Z39" i="3"/>
  <c r="Z38" i="3" s="1"/>
  <c r="GL40" i="3"/>
  <c r="GL39" i="3" s="1"/>
  <c r="GL38" i="3" s="1"/>
  <c r="Z44" i="3"/>
  <c r="GL45" i="3"/>
  <c r="GL44" i="3" s="1"/>
  <c r="Z51" i="3"/>
  <c r="GL52" i="3"/>
  <c r="GL51" i="3" s="1"/>
  <c r="Z54" i="3"/>
  <c r="GL55" i="3"/>
  <c r="GL54" i="3" s="1"/>
  <c r="Z58" i="3"/>
  <c r="GL59" i="3"/>
  <c r="GL58" i="3" s="1"/>
  <c r="GL57" i="3" s="1"/>
  <c r="Z65" i="3"/>
  <c r="GL66" i="3"/>
  <c r="GL65" i="3" s="1"/>
  <c r="Z78" i="3"/>
  <c r="GL79" i="3"/>
  <c r="GL78" i="3" s="1"/>
  <c r="Z82" i="3"/>
  <c r="GL83" i="3"/>
  <c r="GL82" i="3" s="1"/>
  <c r="Z85" i="3"/>
  <c r="GL86" i="3"/>
  <c r="GL85" i="3" s="1"/>
  <c r="Z92" i="3"/>
  <c r="Z91" i="3" s="1"/>
  <c r="GL93" i="3"/>
  <c r="GL92" i="3" s="1"/>
  <c r="GL91" i="3" s="1"/>
  <c r="Z100" i="3"/>
  <c r="GL101" i="3"/>
  <c r="GL100" i="3" s="1"/>
  <c r="Z106" i="3"/>
  <c r="GL107" i="3"/>
  <c r="GL106" i="3" s="1"/>
  <c r="Z110" i="3"/>
  <c r="GL111" i="3"/>
  <c r="GL110" i="3" s="1"/>
  <c r="Z113" i="3"/>
  <c r="GL114" i="3"/>
  <c r="GL113" i="3" s="1"/>
  <c r="Z116" i="3"/>
  <c r="GL117" i="3"/>
  <c r="GL116" i="3" s="1"/>
  <c r="Z122" i="3"/>
  <c r="GL123" i="3"/>
  <c r="GL122" i="3" s="1"/>
  <c r="Z126" i="3"/>
  <c r="GL127" i="3"/>
  <c r="GL126" i="3" s="1"/>
  <c r="Z129" i="3"/>
  <c r="GL130" i="3"/>
  <c r="GL129" i="3" s="1"/>
  <c r="Z133" i="3"/>
  <c r="GL134" i="3"/>
  <c r="GL133" i="3" s="1"/>
  <c r="Z142" i="3"/>
  <c r="GL143" i="3"/>
  <c r="GL142" i="3" s="1"/>
  <c r="Z145" i="3"/>
  <c r="GL146" i="3"/>
  <c r="GL145" i="3" s="1"/>
  <c r="Z153" i="3"/>
  <c r="GL154" i="3"/>
  <c r="GL153" i="3" s="1"/>
  <c r="Z158" i="3"/>
  <c r="GL159" i="3"/>
  <c r="GL158" i="3" s="1"/>
  <c r="Q103" i="3"/>
  <c r="GO104" i="3"/>
  <c r="GO103" i="3" s="1"/>
  <c r="S12" i="3"/>
  <c r="GK12" i="3"/>
  <c r="S14" i="3"/>
  <c r="GK14" i="3"/>
  <c r="S28" i="3"/>
  <c r="GK28" i="3"/>
  <c r="GK27" i="3" s="1"/>
  <c r="GK26" i="3" s="1"/>
  <c r="S41" i="3"/>
  <c r="GK41" i="3"/>
  <c r="S46" i="3"/>
  <c r="GK46" i="3"/>
  <c r="S48" i="3"/>
  <c r="GK48" i="3"/>
  <c r="Q69" i="3"/>
  <c r="GK69" i="3"/>
  <c r="Q75" i="3"/>
  <c r="GK75" i="3"/>
  <c r="M78" i="3"/>
  <c r="GK79" i="3"/>
  <c r="GK78" i="3" s="1"/>
  <c r="S88" i="3"/>
  <c r="GK88" i="3"/>
  <c r="Q93" i="3"/>
  <c r="GK93" i="3"/>
  <c r="Q95" i="3"/>
  <c r="GK95" i="3"/>
  <c r="Q97" i="3"/>
  <c r="GK97" i="3"/>
  <c r="M106" i="3"/>
  <c r="GK107" i="3"/>
  <c r="GK106" i="3" s="1"/>
  <c r="S114" i="3"/>
  <c r="GK114" i="3"/>
  <c r="GK113" i="3" s="1"/>
  <c r="Q123" i="3"/>
  <c r="GK123" i="3"/>
  <c r="GK122" i="3" s="1"/>
  <c r="Q130" i="3"/>
  <c r="GK130" i="3"/>
  <c r="Q135" i="3"/>
  <c r="GK135" i="3"/>
  <c r="S137" i="3"/>
  <c r="GK137" i="3"/>
  <c r="Q139" i="3"/>
  <c r="GK139" i="3"/>
  <c r="S155" i="3"/>
  <c r="GK155" i="3"/>
  <c r="M158" i="3"/>
  <c r="GK159" i="3"/>
  <c r="Q164" i="3"/>
  <c r="GK164" i="3"/>
  <c r="S166" i="3"/>
  <c r="GK166" i="3"/>
  <c r="AA16" i="3"/>
  <c r="GM17" i="3"/>
  <c r="GM16" i="3" s="1"/>
  <c r="AA23" i="3"/>
  <c r="GM24" i="3"/>
  <c r="GM23" i="3" s="1"/>
  <c r="GM19" i="3" s="1"/>
  <c r="AA39" i="3"/>
  <c r="AA38" i="3" s="1"/>
  <c r="GM40" i="3"/>
  <c r="GM39" i="3" s="1"/>
  <c r="GM38" i="3" s="1"/>
  <c r="AA54" i="3"/>
  <c r="GM55" i="3"/>
  <c r="GM54" i="3" s="1"/>
  <c r="GM43" i="3" s="1"/>
  <c r="AA82" i="3"/>
  <c r="GM83" i="3"/>
  <c r="GM82" i="3" s="1"/>
  <c r="AA85" i="3"/>
  <c r="GM86" i="3"/>
  <c r="GM85" i="3" s="1"/>
  <c r="AA122" i="3"/>
  <c r="GM123" i="3"/>
  <c r="GM122" i="3" s="1"/>
  <c r="GM109" i="3" s="1"/>
  <c r="AA126" i="3"/>
  <c r="GM127" i="3"/>
  <c r="GM126" i="3" s="1"/>
  <c r="AA129" i="3"/>
  <c r="GM130" i="3"/>
  <c r="GM129" i="3" s="1"/>
  <c r="AA142" i="3"/>
  <c r="GM143" i="3"/>
  <c r="GM142" i="3" s="1"/>
  <c r="AA145" i="3"/>
  <c r="GM146" i="3"/>
  <c r="GM145" i="3" s="1"/>
  <c r="AA153" i="3"/>
  <c r="GM154" i="3"/>
  <c r="GM153" i="3" s="1"/>
  <c r="GM152" i="3" s="1"/>
  <c r="Q117" i="3"/>
  <c r="S11" i="3"/>
  <c r="GK11" i="3"/>
  <c r="Y39" i="3"/>
  <c r="Y38" i="3" s="1"/>
  <c r="AE114" i="3"/>
  <c r="AE130" i="3"/>
  <c r="Z10" i="3"/>
  <c r="GL11" i="3"/>
  <c r="GL10" i="3" s="1"/>
  <c r="S165" i="3"/>
  <c r="S74" i="3"/>
  <c r="Q72" i="3"/>
  <c r="AE45" i="3"/>
  <c r="AE93" i="3"/>
  <c r="Y162" i="3"/>
  <c r="Y161" i="3" s="1"/>
  <c r="AA10" i="3"/>
  <c r="GM11" i="3"/>
  <c r="GM10" i="3" s="1"/>
  <c r="AE17" i="3"/>
  <c r="FL19" i="3"/>
  <c r="FZ152" i="3"/>
  <c r="FN125" i="3"/>
  <c r="FN19" i="3"/>
  <c r="FD156" i="3"/>
  <c r="FD153" i="3" s="1"/>
  <c r="S139" i="3"/>
  <c r="Q87" i="3"/>
  <c r="Q167" i="3"/>
  <c r="AE21" i="3"/>
  <c r="AE52" i="3"/>
  <c r="Y78" i="3"/>
  <c r="AE101" i="3"/>
  <c r="AE117" i="3"/>
  <c r="AE127" i="3"/>
  <c r="Y153" i="3"/>
  <c r="Y27" i="3"/>
  <c r="Y26" i="3" s="1"/>
  <c r="Y65" i="3"/>
  <c r="Y85" i="3"/>
  <c r="AE111" i="3"/>
  <c r="AE134" i="3"/>
  <c r="AE143" i="3"/>
  <c r="Y158" i="3"/>
  <c r="FE66" i="3"/>
  <c r="FE67" i="3"/>
  <c r="FE68" i="3"/>
  <c r="FE69" i="3"/>
  <c r="FE70" i="3"/>
  <c r="FE71" i="3"/>
  <c r="FE72" i="3"/>
  <c r="FE73" i="3"/>
  <c r="FA81" i="3"/>
  <c r="FE83" i="3"/>
  <c r="FE82" i="3" s="1"/>
  <c r="FE93" i="3"/>
  <c r="FE94" i="3"/>
  <c r="AC167" i="3"/>
  <c r="S127" i="3"/>
  <c r="S13" i="3"/>
  <c r="Q76" i="3"/>
  <c r="Q136" i="3"/>
  <c r="S101" i="3"/>
  <c r="S68" i="3"/>
  <c r="Q24" i="3"/>
  <c r="Q49" i="3"/>
  <c r="Q101" i="3"/>
  <c r="Q111" i="3"/>
  <c r="Q140" i="3"/>
  <c r="Q127" i="3"/>
  <c r="S146" i="3"/>
  <c r="S96" i="3"/>
  <c r="S24" i="3"/>
  <c r="Q94" i="3"/>
  <c r="M82" i="3"/>
  <c r="M116" i="3"/>
  <c r="AC12" i="3"/>
  <c r="AC13" i="3"/>
  <c r="AC14" i="3"/>
  <c r="AC165" i="3"/>
  <c r="DF44" i="3"/>
  <c r="DF43" i="3" s="1"/>
  <c r="S163" i="3"/>
  <c r="S138" i="3"/>
  <c r="S111" i="3"/>
  <c r="S89" i="3"/>
  <c r="S83" i="3"/>
  <c r="S66" i="3"/>
  <c r="Q40" i="3"/>
  <c r="Q47" i="3"/>
  <c r="Q70" i="3"/>
  <c r="AE24" i="3"/>
  <c r="CF19" i="3"/>
  <c r="CH19" i="3"/>
  <c r="S93" i="3"/>
  <c r="S134" i="3"/>
  <c r="S97" i="3"/>
  <c r="S75" i="3"/>
  <c r="DW45" i="3"/>
  <c r="DW130" i="3"/>
  <c r="M10" i="3"/>
  <c r="S95" i="3"/>
  <c r="S69" i="3"/>
  <c r="DJ52" i="3"/>
  <c r="L85" i="3"/>
  <c r="CS129" i="3"/>
  <c r="CS133" i="3"/>
  <c r="DQ19" i="3"/>
  <c r="S123" i="3"/>
  <c r="CX40" i="3"/>
  <c r="DR19" i="3"/>
  <c r="R87" i="3"/>
  <c r="R83" i="3"/>
  <c r="R68" i="3"/>
  <c r="R49" i="3"/>
  <c r="R45" i="3"/>
  <c r="P24" i="3"/>
  <c r="P47" i="3"/>
  <c r="P66" i="3"/>
  <c r="P70" i="3"/>
  <c r="P74" i="3"/>
  <c r="P83" i="3"/>
  <c r="P87" i="3"/>
  <c r="P96" i="3"/>
  <c r="P101" i="3"/>
  <c r="X58" i="3"/>
  <c r="X57" i="3" s="1"/>
  <c r="X65" i="3"/>
  <c r="X78" i="3"/>
  <c r="X158" i="3"/>
  <c r="R111" i="3"/>
  <c r="R101" i="3"/>
  <c r="R94" i="3"/>
  <c r="R40" i="3"/>
  <c r="R13" i="3"/>
  <c r="P146" i="3"/>
  <c r="P165" i="3"/>
  <c r="L116" i="3"/>
  <c r="AB12" i="3"/>
  <c r="AB13" i="3"/>
  <c r="AB14" i="3"/>
  <c r="AB67" i="3"/>
  <c r="AB71" i="3"/>
  <c r="AB75" i="3"/>
  <c r="R89" i="3"/>
  <c r="R76" i="3"/>
  <c r="CR27" i="3"/>
  <c r="CR26" i="3" s="1"/>
  <c r="DS81" i="3"/>
  <c r="FZ57" i="3"/>
  <c r="DQ51" i="3"/>
  <c r="DQ43" i="3" s="1"/>
  <c r="CT19" i="3"/>
  <c r="CS27" i="3"/>
  <c r="CS26" i="3" s="1"/>
  <c r="CS122" i="3"/>
  <c r="CS145" i="3"/>
  <c r="DE20" i="3"/>
  <c r="DK21" i="3"/>
  <c r="DE51" i="3"/>
  <c r="DK52" i="3"/>
  <c r="Q21" i="3"/>
  <c r="M20" i="3"/>
  <c r="S21" i="3"/>
  <c r="Q52" i="3"/>
  <c r="M51" i="3"/>
  <c r="S52" i="3"/>
  <c r="Q73" i="3"/>
  <c r="S73" i="3"/>
  <c r="Q147" i="3"/>
  <c r="M145" i="3"/>
  <c r="AA20" i="3"/>
  <c r="AC21" i="3"/>
  <c r="AC20" i="3" s="1"/>
  <c r="AA133" i="3"/>
  <c r="AA162" i="3"/>
  <c r="AA161" i="3" s="1"/>
  <c r="AC163" i="3"/>
  <c r="CG27" i="3"/>
  <c r="CG26" i="3" s="1"/>
  <c r="CG110" i="3"/>
  <c r="CM111" i="3"/>
  <c r="DP142" i="3"/>
  <c r="DV143" i="3"/>
  <c r="DP145" i="3"/>
  <c r="DV146" i="3"/>
  <c r="EB16" i="3"/>
  <c r="EH17" i="3"/>
  <c r="EC58" i="3"/>
  <c r="EG58" i="3" s="1"/>
  <c r="EG57" i="3" s="1"/>
  <c r="EI59" i="3"/>
  <c r="EC82" i="3"/>
  <c r="EC81" i="3" s="1"/>
  <c r="EI83" i="3"/>
  <c r="EC158" i="3"/>
  <c r="EI159" i="3"/>
  <c r="EO20" i="3"/>
  <c r="EU21" i="3"/>
  <c r="EN51" i="3"/>
  <c r="ET52" i="3"/>
  <c r="CS126" i="3"/>
  <c r="Q41" i="3"/>
  <c r="M39" i="3"/>
  <c r="Q59" i="3"/>
  <c r="S59" i="3"/>
  <c r="Q67" i="3"/>
  <c r="S67" i="3"/>
  <c r="Q71" i="3"/>
  <c r="S71" i="3"/>
  <c r="M142" i="3"/>
  <c r="Q143" i="3"/>
  <c r="AA27" i="3"/>
  <c r="AA26" i="3" s="1"/>
  <c r="AC28" i="3"/>
  <c r="AC27" i="3" s="1"/>
  <c r="AC26" i="3" s="1"/>
  <c r="CG23" i="3"/>
  <c r="CG19" i="3" s="1"/>
  <c r="CM24" i="3"/>
  <c r="S135" i="3"/>
  <c r="S130" i="3"/>
  <c r="DV45" i="3"/>
  <c r="DP113" i="3"/>
  <c r="DV114" i="3"/>
  <c r="DP116" i="3"/>
  <c r="DV117" i="3"/>
  <c r="CR23" i="3"/>
  <c r="CX24" i="3"/>
  <c r="CY101" i="3"/>
  <c r="CS100" i="3"/>
  <c r="CS106" i="3"/>
  <c r="CS51" i="3"/>
  <c r="CS43" i="3" s="1"/>
  <c r="CY52" i="3"/>
  <c r="DQ58" i="3"/>
  <c r="DQ57" i="3" s="1"/>
  <c r="DW59" i="3"/>
  <c r="CS19" i="3"/>
  <c r="DS19" i="3"/>
  <c r="EP125" i="3"/>
  <c r="CR19" i="3"/>
  <c r="FB109" i="3"/>
  <c r="FE170" i="3"/>
  <c r="FE169" i="3" s="1"/>
  <c r="FM9" i="3"/>
  <c r="FQ66" i="3"/>
  <c r="FM81" i="3"/>
  <c r="GC58" i="3"/>
  <c r="GA81" i="3"/>
  <c r="CS113" i="3"/>
  <c r="CS142" i="3"/>
  <c r="CI19" i="3"/>
  <c r="DS9" i="3"/>
  <c r="CR16" i="3"/>
  <c r="CR9" i="3" s="1"/>
  <c r="DQ145" i="3"/>
  <c r="FE163" i="3"/>
  <c r="FE164" i="3"/>
  <c r="FE165" i="3"/>
  <c r="CU19" i="3"/>
  <c r="GC59" i="3"/>
  <c r="GE59" i="3"/>
  <c r="GC66" i="3"/>
  <c r="GE66" i="3"/>
  <c r="GC67" i="3"/>
  <c r="GE67" i="3"/>
  <c r="GC68" i="3"/>
  <c r="GE68" i="3"/>
  <c r="GC69" i="3"/>
  <c r="GE69" i="3"/>
  <c r="GC70" i="3"/>
  <c r="GE70" i="3"/>
  <c r="GC71" i="3"/>
  <c r="GE71" i="3"/>
  <c r="GC72" i="3"/>
  <c r="GE72" i="3"/>
  <c r="FX92" i="3"/>
  <c r="FX91" i="3" s="1"/>
  <c r="GD93" i="3"/>
  <c r="FX106" i="3"/>
  <c r="GD107" i="3"/>
  <c r="FX110" i="3"/>
  <c r="GD111" i="3"/>
  <c r="FX122" i="3"/>
  <c r="GD123" i="3"/>
  <c r="FX142" i="3"/>
  <c r="GD143" i="3"/>
  <c r="FX153" i="3"/>
  <c r="GD154" i="3"/>
  <c r="EI40" i="3"/>
  <c r="FR21" i="3"/>
  <c r="FG143" i="3"/>
  <c r="FA142" i="3"/>
  <c r="FA132" i="3" s="1"/>
  <c r="EZ145" i="3"/>
  <c r="EZ132" i="3" s="1"/>
  <c r="FF146" i="3"/>
  <c r="EZ162" i="3"/>
  <c r="EZ161" i="3" s="1"/>
  <c r="FF163" i="3"/>
  <c r="P41" i="3"/>
  <c r="R41" i="3"/>
  <c r="P79" i="3"/>
  <c r="R79" i="3"/>
  <c r="L129" i="3"/>
  <c r="L125" i="3" s="1"/>
  <c r="R130" i="3"/>
  <c r="L142" i="3"/>
  <c r="R143" i="3"/>
  <c r="P143" i="3"/>
  <c r="CG16" i="3"/>
  <c r="CG9" i="3" s="1"/>
  <c r="CM17" i="3"/>
  <c r="CG51" i="3"/>
  <c r="CG43" i="3" s="1"/>
  <c r="CS16" i="3"/>
  <c r="CS9" i="3" s="1"/>
  <c r="CR65" i="3"/>
  <c r="CR64" i="3" s="1"/>
  <c r="CR82" i="3"/>
  <c r="CR81" i="3" s="1"/>
  <c r="CR92" i="3"/>
  <c r="CR91" i="3" s="1"/>
  <c r="CR116" i="3"/>
  <c r="DE39" i="3"/>
  <c r="DE38" i="3" s="1"/>
  <c r="DK40" i="3"/>
  <c r="DE116" i="3"/>
  <c r="DK117" i="3"/>
  <c r="DE133" i="3"/>
  <c r="DK134" i="3"/>
  <c r="DE162" i="3"/>
  <c r="DE161" i="3" s="1"/>
  <c r="DK163" i="3"/>
  <c r="DP23" i="3"/>
  <c r="DP39" i="3"/>
  <c r="DP38" i="3" s="1"/>
  <c r="DP78" i="3"/>
  <c r="DP64" i="3" s="1"/>
  <c r="DQ82" i="3"/>
  <c r="DQ81" i="3" s="1"/>
  <c r="DW83" i="3"/>
  <c r="DP85" i="3"/>
  <c r="DV86" i="3"/>
  <c r="EC51" i="3"/>
  <c r="EI52" i="3"/>
  <c r="EB110" i="3"/>
  <c r="EH111" i="3"/>
  <c r="EC122" i="3"/>
  <c r="EI123" i="3"/>
  <c r="EB129" i="3"/>
  <c r="EH130" i="3"/>
  <c r="EC133" i="3"/>
  <c r="EI134" i="3"/>
  <c r="EC153" i="3"/>
  <c r="EI154" i="3"/>
  <c r="R12" i="3"/>
  <c r="P12" i="3"/>
  <c r="L20" i="3"/>
  <c r="L19" i="3" s="1"/>
  <c r="P21" i="3"/>
  <c r="R69" i="3"/>
  <c r="P69" i="3"/>
  <c r="R88" i="3"/>
  <c r="P88" i="3"/>
  <c r="R95" i="3"/>
  <c r="P95" i="3"/>
  <c r="L106" i="3"/>
  <c r="L99" i="3" s="1"/>
  <c r="R107" i="3"/>
  <c r="L122" i="3"/>
  <c r="P123" i="3"/>
  <c r="R123" i="3"/>
  <c r="P159" i="3"/>
  <c r="L158" i="3"/>
  <c r="Z162" i="3"/>
  <c r="Z161" i="3" s="1"/>
  <c r="CR110" i="3"/>
  <c r="CR126" i="3"/>
  <c r="CR125" i="3" s="1"/>
  <c r="CR133" i="3"/>
  <c r="CR132" i="3" s="1"/>
  <c r="DE16" i="3"/>
  <c r="DE9" i="3" s="1"/>
  <c r="DK17" i="3"/>
  <c r="DE85" i="3"/>
  <c r="DK86" i="3"/>
  <c r="DP20" i="3"/>
  <c r="DP51" i="3"/>
  <c r="DP43" i="3" s="1"/>
  <c r="DQ116" i="3"/>
  <c r="DQ133" i="3"/>
  <c r="R14" i="3"/>
  <c r="DK107" i="3"/>
  <c r="FE166" i="3"/>
  <c r="Z57" i="3"/>
  <c r="DT28" i="3"/>
  <c r="DT27" i="3" s="1"/>
  <c r="DT26" i="3" s="1"/>
  <c r="BI9" i="3"/>
  <c r="DS152" i="3"/>
  <c r="CT125" i="3"/>
  <c r="M85" i="3"/>
  <c r="AC11" i="3"/>
  <c r="DF125" i="3"/>
  <c r="DR9" i="3"/>
  <c r="DT101" i="3"/>
  <c r="DT100" i="3" s="1"/>
  <c r="ED125" i="3"/>
  <c r="AC40" i="3"/>
  <c r="AC41" i="3"/>
  <c r="AC45" i="3"/>
  <c r="AC46" i="3"/>
  <c r="BK9" i="3"/>
  <c r="BK125" i="3"/>
  <c r="BU19" i="3"/>
  <c r="DR125" i="3"/>
  <c r="FC125" i="3"/>
  <c r="FZ125" i="3"/>
  <c r="BT19" i="3"/>
  <c r="CH125" i="3"/>
  <c r="DS125" i="3"/>
  <c r="EQ125" i="3"/>
  <c r="EZ125" i="3"/>
  <c r="GA125" i="3"/>
  <c r="BI125" i="3"/>
  <c r="BV19" i="3"/>
  <c r="BW19" i="3"/>
  <c r="BV125" i="3"/>
  <c r="CI125" i="3"/>
  <c r="DG125" i="3"/>
  <c r="FA125" i="3"/>
  <c r="FO125" i="3"/>
  <c r="BJ125" i="3"/>
  <c r="BW125" i="3"/>
  <c r="CU125" i="3"/>
  <c r="EE125" i="3"/>
  <c r="FB125" i="3"/>
  <c r="FY125" i="3"/>
  <c r="BH9" i="3"/>
  <c r="FO43" i="3"/>
  <c r="BA170" i="3"/>
  <c r="BA169" i="3" s="1"/>
  <c r="FL99" i="3"/>
  <c r="FO99" i="3"/>
  <c r="Y57" i="3"/>
  <c r="BJ43" i="3"/>
  <c r="FN43" i="3"/>
  <c r="BT65" i="3"/>
  <c r="BT64" i="3" s="1"/>
  <c r="BT82" i="3"/>
  <c r="CA17" i="3"/>
  <c r="CA159" i="3"/>
  <c r="CL107" i="3"/>
  <c r="CL117" i="3"/>
  <c r="CL163" i="3"/>
  <c r="CA107" i="3"/>
  <c r="CA114" i="3"/>
  <c r="DJ17" i="3"/>
  <c r="DV107" i="3"/>
  <c r="EO51" i="3"/>
  <c r="EO43" i="3" s="1"/>
  <c r="EU52" i="3"/>
  <c r="EN58" i="3"/>
  <c r="ER58" i="3" s="1"/>
  <c r="ER57" i="3" s="1"/>
  <c r="ET59" i="3"/>
  <c r="DD39" i="3"/>
  <c r="DD38" i="3" s="1"/>
  <c r="DJ40" i="3"/>
  <c r="DT17" i="3"/>
  <c r="DT16" i="3" s="1"/>
  <c r="DV17" i="3"/>
  <c r="DP126" i="3"/>
  <c r="DP125" i="3" s="1"/>
  <c r="DV127" i="3"/>
  <c r="DQ153" i="3"/>
  <c r="DQ152" i="3" s="1"/>
  <c r="DW154" i="3"/>
  <c r="DP158" i="3"/>
  <c r="DV159" i="3"/>
  <c r="EB10" i="3"/>
  <c r="EH11" i="3"/>
  <c r="EB20" i="3"/>
  <c r="EH21" i="3"/>
  <c r="EF47" i="3"/>
  <c r="EH47" i="3"/>
  <c r="EB106" i="3"/>
  <c r="EH107" i="3"/>
  <c r="EC129" i="3"/>
  <c r="EC125" i="3" s="1"/>
  <c r="EI130" i="3"/>
  <c r="ET117" i="3"/>
  <c r="FG67" i="3"/>
  <c r="FG69" i="3"/>
  <c r="FG71" i="3"/>
  <c r="FG73" i="3"/>
  <c r="FG93" i="3"/>
  <c r="FP79" i="3"/>
  <c r="FP78" i="3" s="1"/>
  <c r="FN81" i="3"/>
  <c r="FP86" i="3"/>
  <c r="FP87" i="3"/>
  <c r="FP88" i="3"/>
  <c r="FQ117" i="3"/>
  <c r="FQ116" i="3" s="1"/>
  <c r="FQ123" i="3"/>
  <c r="FQ122" i="3" s="1"/>
  <c r="FQ127" i="3"/>
  <c r="FQ126" i="3" s="1"/>
  <c r="FQ134" i="3"/>
  <c r="FQ154" i="3"/>
  <c r="FQ155" i="3"/>
  <c r="FY9" i="3"/>
  <c r="ET163" i="3"/>
  <c r="FS66" i="3"/>
  <c r="L65" i="3"/>
  <c r="AB66" i="3"/>
  <c r="AB68" i="3"/>
  <c r="AB69" i="3"/>
  <c r="AB70" i="3"/>
  <c r="AB72" i="3"/>
  <c r="AB73" i="3"/>
  <c r="AB74" i="3"/>
  <c r="AB76" i="3"/>
  <c r="AB79" i="3"/>
  <c r="BH57" i="3"/>
  <c r="DF152" i="3"/>
  <c r="DS43" i="3"/>
  <c r="FN9" i="3"/>
  <c r="FQ52" i="3"/>
  <c r="FQ51" i="3" s="1"/>
  <c r="ET134" i="3"/>
  <c r="FG66" i="3"/>
  <c r="FG68" i="3"/>
  <c r="FG70" i="3"/>
  <c r="FG72" i="3"/>
  <c r="FG83" i="3"/>
  <c r="FG94" i="3"/>
  <c r="FF159" i="3"/>
  <c r="R48" i="3"/>
  <c r="R21" i="3"/>
  <c r="P46" i="3"/>
  <c r="P52" i="3"/>
  <c r="P71" i="3"/>
  <c r="P97" i="3"/>
  <c r="P114" i="3"/>
  <c r="P130" i="3"/>
  <c r="L58" i="3"/>
  <c r="L57" i="3" s="1"/>
  <c r="L92" i="3"/>
  <c r="L162" i="3"/>
  <c r="AB11" i="3"/>
  <c r="AB59" i="3"/>
  <c r="AB159" i="3"/>
  <c r="AB158" i="3" s="1"/>
  <c r="BU43" i="3"/>
  <c r="BY58" i="3"/>
  <c r="BY57" i="3" s="1"/>
  <c r="BY59" i="3"/>
  <c r="BW57" i="3"/>
  <c r="BY66" i="3"/>
  <c r="BY67" i="3"/>
  <c r="BY68" i="3"/>
  <c r="BY69" i="3"/>
  <c r="BY70" i="3"/>
  <c r="BY71" i="3"/>
  <c r="BY72" i="3"/>
  <c r="BY73" i="3"/>
  <c r="BY74" i="3"/>
  <c r="BY75" i="3"/>
  <c r="BY76" i="3"/>
  <c r="BU81" i="3"/>
  <c r="BY83" i="3"/>
  <c r="BY82" i="3" s="1"/>
  <c r="BW81" i="3"/>
  <c r="BY93" i="3"/>
  <c r="BY94" i="3"/>
  <c r="BY95" i="3"/>
  <c r="BY96" i="3"/>
  <c r="BY97" i="3"/>
  <c r="BY123" i="3"/>
  <c r="BY122" i="3" s="1"/>
  <c r="DS109" i="3"/>
  <c r="DU146" i="3"/>
  <c r="DU147" i="3"/>
  <c r="DT154" i="3"/>
  <c r="EG130" i="3"/>
  <c r="EG129" i="3" s="1"/>
  <c r="EF134" i="3"/>
  <c r="EF138" i="3"/>
  <c r="EF139" i="3"/>
  <c r="EF140" i="3"/>
  <c r="FP146" i="3"/>
  <c r="FP147" i="3"/>
  <c r="FN152" i="3"/>
  <c r="FZ9" i="3"/>
  <c r="GB17" i="3"/>
  <c r="GB16" i="3" s="1"/>
  <c r="GC86" i="3"/>
  <c r="GC87" i="3"/>
  <c r="GC88" i="3"/>
  <c r="DH146" i="3"/>
  <c r="DH147" i="3"/>
  <c r="R93" i="3"/>
  <c r="R86" i="3"/>
  <c r="R28" i="3"/>
  <c r="P28" i="3"/>
  <c r="P67" i="3"/>
  <c r="P75" i="3"/>
  <c r="L51" i="3"/>
  <c r="L78" i="3"/>
  <c r="L10" i="3"/>
  <c r="R164" i="3"/>
  <c r="R147" i="3"/>
  <c r="R73" i="3"/>
  <c r="R67" i="3"/>
  <c r="R59" i="3"/>
  <c r="GN170" i="3"/>
  <c r="GN169" i="3" s="1"/>
  <c r="FD130" i="3"/>
  <c r="FD129" i="3" s="1"/>
  <c r="AC47" i="3"/>
  <c r="AC48" i="3"/>
  <c r="AC49" i="3"/>
  <c r="AC52" i="3"/>
  <c r="AC51" i="3" s="1"/>
  <c r="AC59" i="3"/>
  <c r="AC66" i="3"/>
  <c r="AC67" i="3"/>
  <c r="AC68" i="3"/>
  <c r="AC69" i="3"/>
  <c r="AC70" i="3"/>
  <c r="AC71" i="3"/>
  <c r="AC72" i="3"/>
  <c r="AC73" i="3"/>
  <c r="AC74" i="3"/>
  <c r="AC75" i="3"/>
  <c r="AC76" i="3"/>
  <c r="AC79" i="3"/>
  <c r="AC78" i="3" s="1"/>
  <c r="AC83" i="3"/>
  <c r="AC82" i="3" s="1"/>
  <c r="AC86" i="3"/>
  <c r="AC87" i="3"/>
  <c r="AC88" i="3"/>
  <c r="AC89" i="3"/>
  <c r="BV57" i="3"/>
  <c r="BX66" i="3"/>
  <c r="BX67" i="3"/>
  <c r="BX68" i="3"/>
  <c r="BX69" i="3"/>
  <c r="BX70" i="3"/>
  <c r="BX71" i="3"/>
  <c r="BX72" i="3"/>
  <c r="BX73" i="3"/>
  <c r="BX74" i="3"/>
  <c r="BX75" i="3"/>
  <c r="BX76" i="3"/>
  <c r="BT81" i="3"/>
  <c r="BX83" i="3"/>
  <c r="BX82" i="3" s="1"/>
  <c r="BX93" i="3"/>
  <c r="BX94" i="3"/>
  <c r="BV152" i="3"/>
  <c r="BW99" i="3"/>
  <c r="BY130" i="3"/>
  <c r="BY129" i="3" s="1"/>
  <c r="AB78" i="3"/>
  <c r="AC93" i="3"/>
  <c r="AC94" i="3"/>
  <c r="AC95" i="3"/>
  <c r="AC96" i="3"/>
  <c r="AC97" i="3"/>
  <c r="AC101" i="3"/>
  <c r="AC100" i="3" s="1"/>
  <c r="AC107" i="3"/>
  <c r="AC106" i="3" s="1"/>
  <c r="AC111" i="3"/>
  <c r="AC110" i="3" s="1"/>
  <c r="AC114" i="3"/>
  <c r="AC113" i="3" s="1"/>
  <c r="AC117" i="3"/>
  <c r="AC116" i="3" s="1"/>
  <c r="AC123" i="3"/>
  <c r="AC122" i="3" s="1"/>
  <c r="AC127" i="3"/>
  <c r="AC126" i="3" s="1"/>
  <c r="AC130" i="3"/>
  <c r="AC129" i="3" s="1"/>
  <c r="AC134" i="3"/>
  <c r="AC135" i="3"/>
  <c r="AC136" i="3"/>
  <c r="AC137" i="3"/>
  <c r="AC138" i="3"/>
  <c r="AC139" i="3"/>
  <c r="AC140" i="3"/>
  <c r="AC143" i="3"/>
  <c r="AC142" i="3" s="1"/>
  <c r="AC146" i="3"/>
  <c r="AC147" i="3"/>
  <c r="AC159" i="3"/>
  <c r="AC158" i="3" s="1"/>
  <c r="AC164" i="3"/>
  <c r="AC166" i="3"/>
  <c r="DU170" i="3"/>
  <c r="DU169" i="3" s="1"/>
  <c r="ED152" i="3"/>
  <c r="AO58" i="3"/>
  <c r="AO57" i="3" s="1"/>
  <c r="AX99" i="3"/>
  <c r="CK45" i="3"/>
  <c r="CK46" i="3"/>
  <c r="CK47" i="3"/>
  <c r="CK48" i="3"/>
  <c r="CK49" i="3"/>
  <c r="CG57" i="3"/>
  <c r="CK66" i="3"/>
  <c r="CK67" i="3"/>
  <c r="CK68" i="3"/>
  <c r="CI81" i="3"/>
  <c r="CK130" i="3"/>
  <c r="CK129" i="3" s="1"/>
  <c r="CI152" i="3"/>
  <c r="EQ9" i="3"/>
  <c r="AY43" i="3"/>
  <c r="BM170" i="3"/>
  <c r="BM169" i="3" s="1"/>
  <c r="BU9" i="3"/>
  <c r="DF9" i="3"/>
  <c r="ER170" i="3"/>
  <c r="ER169" i="3" s="1"/>
  <c r="GC135" i="3"/>
  <c r="GC136" i="3"/>
  <c r="S159" i="3"/>
  <c r="S147" i="3"/>
  <c r="Q12" i="3"/>
  <c r="Q14" i="3"/>
  <c r="Q28" i="3"/>
  <c r="Q46" i="3"/>
  <c r="Q48" i="3"/>
  <c r="Q79" i="3"/>
  <c r="Q86" i="3"/>
  <c r="Q88" i="3"/>
  <c r="Q107" i="3"/>
  <c r="Q114" i="3"/>
  <c r="Q137" i="3"/>
  <c r="M27" i="3"/>
  <c r="M26" i="3" s="1"/>
  <c r="M113" i="3"/>
  <c r="M129" i="3"/>
  <c r="M44" i="3"/>
  <c r="AA58" i="3"/>
  <c r="AA57" i="3" s="1"/>
  <c r="AA65" i="3"/>
  <c r="AA78" i="3"/>
  <c r="AA158" i="3"/>
  <c r="AL9" i="3"/>
  <c r="AJ57" i="3"/>
  <c r="AM152" i="3"/>
  <c r="BV9" i="3"/>
  <c r="BY134" i="3"/>
  <c r="CF57" i="3"/>
  <c r="EG88" i="3"/>
  <c r="S107" i="3"/>
  <c r="S86" i="3"/>
  <c r="S79" i="3"/>
  <c r="Q159" i="3"/>
  <c r="Q166" i="3"/>
  <c r="M58" i="3"/>
  <c r="M65" i="3"/>
  <c r="M64" i="3" s="1"/>
  <c r="M92" i="3"/>
  <c r="M91" i="3" s="1"/>
  <c r="M122" i="3"/>
  <c r="M133" i="3"/>
  <c r="M162" i="3"/>
  <c r="M161" i="3" s="1"/>
  <c r="AA44" i="3"/>
  <c r="AA51" i="3"/>
  <c r="AA92" i="3"/>
  <c r="AA91" i="3" s="1"/>
  <c r="AA100" i="3"/>
  <c r="AA106" i="3"/>
  <c r="AA110" i="3"/>
  <c r="AA113" i="3"/>
  <c r="AA116" i="3"/>
  <c r="BA58" i="3"/>
  <c r="BA57" i="3" s="1"/>
  <c r="S164" i="3"/>
  <c r="S143" i="3"/>
  <c r="AM57" i="3"/>
  <c r="AM125" i="3"/>
  <c r="AW64" i="3"/>
  <c r="BI64" i="3"/>
  <c r="BV64" i="3"/>
  <c r="CI9" i="3"/>
  <c r="CI64" i="3"/>
  <c r="CU64" i="3"/>
  <c r="CU152" i="3"/>
  <c r="DH24" i="3"/>
  <c r="DH23" i="3" s="1"/>
  <c r="DS64" i="3"/>
  <c r="ED64" i="3"/>
  <c r="ES147" i="3"/>
  <c r="EQ152" i="3"/>
  <c r="ES159" i="3"/>
  <c r="ES158" i="3" s="1"/>
  <c r="FA64" i="3"/>
  <c r="FL64" i="3"/>
  <c r="FY64" i="3"/>
  <c r="GB146" i="3"/>
  <c r="GO170" i="3"/>
  <c r="GO169" i="3" s="1"/>
  <c r="AX64" i="3"/>
  <c r="BJ64" i="3"/>
  <c r="BW64" i="3"/>
  <c r="CF64" i="3"/>
  <c r="EP64" i="3"/>
  <c r="FB64" i="3"/>
  <c r="FM64" i="3"/>
  <c r="FZ64" i="3"/>
  <c r="O64" i="3"/>
  <c r="AY64" i="3"/>
  <c r="BK64" i="3"/>
  <c r="CG64" i="3"/>
  <c r="CS64" i="3"/>
  <c r="DF64" i="3"/>
  <c r="DQ64" i="3"/>
  <c r="EQ64" i="3"/>
  <c r="FC64" i="3"/>
  <c r="FN64" i="3"/>
  <c r="GA64" i="3"/>
  <c r="N64" i="3"/>
  <c r="BK57" i="3"/>
  <c r="BU64" i="3"/>
  <c r="CH64" i="3"/>
  <c r="CT64" i="3"/>
  <c r="DG64" i="3"/>
  <c r="DR64" i="3"/>
  <c r="EZ64" i="3"/>
  <c r="FO64" i="3"/>
  <c r="FX64" i="3"/>
  <c r="L39" i="3"/>
  <c r="L44" i="3"/>
  <c r="BJ57" i="3"/>
  <c r="EF101" i="3"/>
  <c r="EF100" i="3" s="1"/>
  <c r="BJ9" i="3"/>
  <c r="BL52" i="3"/>
  <c r="BL51" i="3" s="1"/>
  <c r="BY163" i="3"/>
  <c r="BY164" i="3"/>
  <c r="BY165" i="3"/>
  <c r="BY166" i="3"/>
  <c r="BY167" i="3"/>
  <c r="CT9" i="3"/>
  <c r="CU57" i="3"/>
  <c r="AC23" i="3"/>
  <c r="AZ170" i="3"/>
  <c r="AZ169" i="3" s="1"/>
  <c r="BK43" i="3"/>
  <c r="AB21" i="3"/>
  <c r="AB20" i="3" s="1"/>
  <c r="X20" i="3"/>
  <c r="AD21" i="3"/>
  <c r="AB24" i="3"/>
  <c r="AB23" i="3" s="1"/>
  <c r="X23" i="3"/>
  <c r="AD24" i="3"/>
  <c r="AB28" i="3"/>
  <c r="AB27" i="3" s="1"/>
  <c r="AB26" i="3" s="1"/>
  <c r="X27" i="3"/>
  <c r="X26" i="3" s="1"/>
  <c r="AD28" i="3"/>
  <c r="AD40" i="3"/>
  <c r="AB40" i="3"/>
  <c r="X39" i="3"/>
  <c r="X38" i="3" s="1"/>
  <c r="AD41" i="3"/>
  <c r="AB41" i="3"/>
  <c r="AD45" i="3"/>
  <c r="AB45" i="3"/>
  <c r="X44" i="3"/>
  <c r="AD46" i="3"/>
  <c r="AB46" i="3"/>
  <c r="AD47" i="3"/>
  <c r="AB47" i="3"/>
  <c r="AD48" i="3"/>
  <c r="AB48" i="3"/>
  <c r="AD49" i="3"/>
  <c r="AB49" i="3"/>
  <c r="AD52" i="3"/>
  <c r="AB52" i="3"/>
  <c r="AB51" i="3" s="1"/>
  <c r="X51" i="3"/>
  <c r="AD83" i="3"/>
  <c r="AB83" i="3"/>
  <c r="AB82" i="3" s="1"/>
  <c r="X82" i="3"/>
  <c r="AD86" i="3"/>
  <c r="AB86" i="3"/>
  <c r="X85" i="3"/>
  <c r="AD87" i="3"/>
  <c r="AB87" i="3"/>
  <c r="AD88" i="3"/>
  <c r="AB88" i="3"/>
  <c r="AD89" i="3"/>
  <c r="AB89" i="3"/>
  <c r="AD93" i="3"/>
  <c r="AB93" i="3"/>
  <c r="X92" i="3"/>
  <c r="X91" i="3" s="1"/>
  <c r="AD94" i="3"/>
  <c r="AB94" i="3"/>
  <c r="AD95" i="3"/>
  <c r="AB95" i="3"/>
  <c r="AD96" i="3"/>
  <c r="AB96" i="3"/>
  <c r="AD97" i="3"/>
  <c r="AB97" i="3"/>
  <c r="AD101" i="3"/>
  <c r="AB101" i="3"/>
  <c r="AB100" i="3" s="1"/>
  <c r="X100" i="3"/>
  <c r="AD107" i="3"/>
  <c r="AB107" i="3"/>
  <c r="AB106" i="3" s="1"/>
  <c r="X106" i="3"/>
  <c r="AD111" i="3"/>
  <c r="AB111" i="3"/>
  <c r="AB110" i="3" s="1"/>
  <c r="X110" i="3"/>
  <c r="AD114" i="3"/>
  <c r="AB114" i="3"/>
  <c r="AB113" i="3" s="1"/>
  <c r="X113" i="3"/>
  <c r="AD117" i="3"/>
  <c r="AB117" i="3"/>
  <c r="AB116" i="3" s="1"/>
  <c r="X116" i="3"/>
  <c r="AB123" i="3"/>
  <c r="AB122" i="3" s="1"/>
  <c r="X122" i="3"/>
  <c r="AD123" i="3"/>
  <c r="AB127" i="3"/>
  <c r="X126" i="3"/>
  <c r="AD127" i="3"/>
  <c r="AB130" i="3"/>
  <c r="AB129" i="3" s="1"/>
  <c r="X129" i="3"/>
  <c r="AD130" i="3"/>
  <c r="AB134" i="3"/>
  <c r="X133" i="3"/>
  <c r="AD134" i="3"/>
  <c r="AB135" i="3"/>
  <c r="AD135" i="3"/>
  <c r="AB136" i="3"/>
  <c r="AD136" i="3"/>
  <c r="AB137" i="3"/>
  <c r="AD137" i="3"/>
  <c r="AB138" i="3"/>
  <c r="AD138" i="3"/>
  <c r="AB139" i="3"/>
  <c r="AD139" i="3"/>
  <c r="AB140" i="3"/>
  <c r="AD140" i="3"/>
  <c r="AB143" i="3"/>
  <c r="AB142" i="3" s="1"/>
  <c r="X142" i="3"/>
  <c r="AD143" i="3"/>
  <c r="AB146" i="3"/>
  <c r="X145" i="3"/>
  <c r="AD146" i="3"/>
  <c r="AB147" i="3"/>
  <c r="AD147" i="3"/>
  <c r="AD163" i="3"/>
  <c r="AB163" i="3"/>
  <c r="X162" i="3"/>
  <c r="X161" i="3" s="1"/>
  <c r="AD164" i="3"/>
  <c r="AB164" i="3"/>
  <c r="AD165" i="3"/>
  <c r="AB165" i="3"/>
  <c r="AD166" i="3"/>
  <c r="AB166" i="3"/>
  <c r="AD167" i="3"/>
  <c r="AB167" i="3"/>
  <c r="BY11" i="3"/>
  <c r="BY12" i="3"/>
  <c r="BY13" i="3"/>
  <c r="DT155" i="3"/>
  <c r="FY81" i="3"/>
  <c r="ES170" i="3"/>
  <c r="ES169" i="3" s="1"/>
  <c r="AX109" i="3"/>
  <c r="CK101" i="3"/>
  <c r="CK100" i="3" s="1"/>
  <c r="GB28" i="3"/>
  <c r="GB27" i="3" s="1"/>
  <c r="GB26" i="3" s="1"/>
  <c r="AV57" i="3"/>
  <c r="BM52" i="3"/>
  <c r="BM51" i="3" s="1"/>
  <c r="DI59" i="3"/>
  <c r="FC99" i="3"/>
  <c r="FP170" i="3"/>
  <c r="FP169" i="3" s="1"/>
  <c r="GC89" i="3"/>
  <c r="AM9" i="3"/>
  <c r="BL140" i="3"/>
  <c r="BL133" i="3" s="1"/>
  <c r="FL81" i="3"/>
  <c r="CJ170" i="3"/>
  <c r="CJ169" i="3" s="1"/>
  <c r="FC43" i="3"/>
  <c r="FC109" i="3"/>
  <c r="FX57" i="3"/>
  <c r="AO152" i="3"/>
  <c r="DS57" i="3"/>
  <c r="EG117" i="3"/>
  <c r="EG116" i="3" s="1"/>
  <c r="EZ43" i="3"/>
  <c r="FY57" i="3"/>
  <c r="GB147" i="3"/>
  <c r="BK81" i="3"/>
  <c r="BI99" i="3"/>
  <c r="BX114" i="3"/>
  <c r="BX113" i="3" s="1"/>
  <c r="CG81" i="3"/>
  <c r="CU99" i="3"/>
  <c r="FM43" i="3"/>
  <c r="FO81" i="3"/>
  <c r="FQ93" i="3"/>
  <c r="FQ94" i="3"/>
  <c r="FZ43" i="3"/>
  <c r="GB79" i="3"/>
  <c r="GB78" i="3" s="1"/>
  <c r="BL111" i="3"/>
  <c r="BL110" i="3" s="1"/>
  <c r="BL130" i="3"/>
  <c r="BL129" i="3" s="1"/>
  <c r="BM134" i="3"/>
  <c r="BM135" i="3"/>
  <c r="BM136" i="3"/>
  <c r="BM137" i="3"/>
  <c r="BM138" i="3"/>
  <c r="BM139" i="3"/>
  <c r="BM140" i="3"/>
  <c r="BL170" i="3"/>
  <c r="BL169" i="3" s="1"/>
  <c r="BT9" i="3"/>
  <c r="CH81" i="3"/>
  <c r="CT81" i="3"/>
  <c r="CT109" i="3"/>
  <c r="CT132" i="3"/>
  <c r="CV154" i="3"/>
  <c r="CV155" i="3"/>
  <c r="CV156" i="3"/>
  <c r="CT152" i="3"/>
  <c r="DF57" i="3"/>
  <c r="DH170" i="3"/>
  <c r="DH169" i="3" s="1"/>
  <c r="EG21" i="3"/>
  <c r="EG20" i="3" s="1"/>
  <c r="EF73" i="3"/>
  <c r="EF74" i="3"/>
  <c r="EF75" i="3"/>
  <c r="EF76" i="3"/>
  <c r="EF95" i="3"/>
  <c r="EF96" i="3"/>
  <c r="EG135" i="3"/>
  <c r="EG136" i="3"/>
  <c r="EG137" i="3"/>
  <c r="EG138" i="3"/>
  <c r="EG140" i="3"/>
  <c r="FA43" i="3"/>
  <c r="FA99" i="3"/>
  <c r="EZ109" i="3"/>
  <c r="FD114" i="3"/>
  <c r="FD113" i="3" s="1"/>
  <c r="FP31" i="3"/>
  <c r="FP30" i="3" s="1"/>
  <c r="FM99" i="3"/>
  <c r="FQ170" i="3"/>
  <c r="FQ169" i="3" s="1"/>
  <c r="CH43" i="3"/>
  <c r="CU109" i="3"/>
  <c r="ED9" i="3"/>
  <c r="EP9" i="3"/>
  <c r="ER45" i="3"/>
  <c r="ER46" i="3"/>
  <c r="ER47" i="3"/>
  <c r="ER48" i="3"/>
  <c r="ER49" i="3"/>
  <c r="EQ43" i="3"/>
  <c r="FD66" i="3"/>
  <c r="FD67" i="3"/>
  <c r="FD68" i="3"/>
  <c r="FD69" i="3"/>
  <c r="FD70" i="3"/>
  <c r="FD71" i="3"/>
  <c r="FD72" i="3"/>
  <c r="FD73" i="3"/>
  <c r="FD74" i="3"/>
  <c r="FD75" i="3"/>
  <c r="FD76" i="3"/>
  <c r="EZ81" i="3"/>
  <c r="FD83" i="3"/>
  <c r="FD82" i="3" s="1"/>
  <c r="FD93" i="3"/>
  <c r="FD94" i="3"/>
  <c r="FE134" i="3"/>
  <c r="FE135" i="3"/>
  <c r="FE143" i="3"/>
  <c r="FE142" i="3" s="1"/>
  <c r="FD164" i="3"/>
  <c r="FD165" i="3"/>
  <c r="FD166" i="3"/>
  <c r="FD167" i="3"/>
  <c r="FO9" i="3"/>
  <c r="FQ31" i="3"/>
  <c r="FQ30" i="3" s="1"/>
  <c r="FQ40" i="3"/>
  <c r="FQ41" i="3"/>
  <c r="FQ59" i="3"/>
  <c r="FN99" i="3"/>
  <c r="GA9" i="3"/>
  <c r="GA57" i="3"/>
  <c r="CI43" i="3"/>
  <c r="CH57" i="3"/>
  <c r="CF99" i="3"/>
  <c r="CR99" i="3"/>
  <c r="DR57" i="3"/>
  <c r="DT156" i="3"/>
  <c r="FC81" i="3"/>
  <c r="FE95" i="3"/>
  <c r="FE96" i="3"/>
  <c r="FE97" i="3"/>
  <c r="FC132" i="3"/>
  <c r="FL43" i="3"/>
  <c r="FQ67" i="3"/>
  <c r="FQ68" i="3"/>
  <c r="FQ69" i="3"/>
  <c r="FQ70" i="3"/>
  <c r="FQ71" i="3"/>
  <c r="FX9" i="3"/>
  <c r="FY43" i="3"/>
  <c r="FZ81" i="3"/>
  <c r="GB101" i="3"/>
  <c r="GB100" i="3" s="1"/>
  <c r="AW99" i="3"/>
  <c r="AX81" i="3"/>
  <c r="AM99" i="3"/>
  <c r="AZ58" i="3"/>
  <c r="AZ57" i="3" s="1"/>
  <c r="AX57" i="3"/>
  <c r="AZ78" i="3"/>
  <c r="AZ126" i="3"/>
  <c r="AX125" i="3"/>
  <c r="AZ142" i="3"/>
  <c r="CU132" i="3"/>
  <c r="AY57" i="3"/>
  <c r="AY109" i="3"/>
  <c r="DG9" i="3"/>
  <c r="AM43" i="3"/>
  <c r="BL21" i="3"/>
  <c r="BL20" i="3" s="1"/>
  <c r="BL24" i="3"/>
  <c r="BL23" i="3" s="1"/>
  <c r="BL31" i="3"/>
  <c r="BL30" i="3" s="1"/>
  <c r="BL40" i="3"/>
  <c r="BL93" i="3"/>
  <c r="BL94" i="3"/>
  <c r="BK99" i="3"/>
  <c r="BL107" i="3"/>
  <c r="BL106" i="3" s="1"/>
  <c r="BM154" i="3"/>
  <c r="BM155" i="3"/>
  <c r="BM156" i="3"/>
  <c r="BX111" i="3"/>
  <c r="BX110" i="3" s="1"/>
  <c r="CJ31" i="3"/>
  <c r="CJ30" i="3" s="1"/>
  <c r="CK58" i="3"/>
  <c r="CK57" i="3" s="1"/>
  <c r="CK59" i="3"/>
  <c r="CI57" i="3"/>
  <c r="CH109" i="3"/>
  <c r="CV11" i="3"/>
  <c r="CV12" i="3"/>
  <c r="CV13" i="3"/>
  <c r="CV14" i="3"/>
  <c r="CV31" i="3"/>
  <c r="CV30" i="3" s="1"/>
  <c r="CV66" i="3"/>
  <c r="CV67" i="3"/>
  <c r="CV68" i="3"/>
  <c r="CV69" i="3"/>
  <c r="CV70" i="3"/>
  <c r="CV71" i="3"/>
  <c r="CV72" i="3"/>
  <c r="CV73" i="3"/>
  <c r="CV74" i="3"/>
  <c r="CV75" i="3"/>
  <c r="CV76" i="3"/>
  <c r="CV86" i="3"/>
  <c r="CV87" i="3"/>
  <c r="CV114" i="3"/>
  <c r="CV113" i="3" s="1"/>
  <c r="CV123" i="3"/>
  <c r="CV122" i="3" s="1"/>
  <c r="CW163" i="3"/>
  <c r="CW164" i="3"/>
  <c r="CW165" i="3"/>
  <c r="CW166" i="3"/>
  <c r="CW167" i="3"/>
  <c r="CW170" i="3"/>
  <c r="CW169" i="3" s="1"/>
  <c r="DD9" i="3"/>
  <c r="DG109" i="3"/>
  <c r="DP57" i="3"/>
  <c r="DU127" i="3"/>
  <c r="DU126" i="3" s="1"/>
  <c r="DS132" i="3"/>
  <c r="EE9" i="3"/>
  <c r="EG17" i="3"/>
  <c r="EG16" i="3" s="1"/>
  <c r="FB99" i="3"/>
  <c r="AX43" i="3"/>
  <c r="AZ54" i="3"/>
  <c r="AW57" i="3"/>
  <c r="AY81" i="3"/>
  <c r="BY135" i="3"/>
  <c r="BY154" i="3"/>
  <c r="BY155" i="3"/>
  <c r="BY156" i="3"/>
  <c r="BX170" i="3"/>
  <c r="BX169" i="3" s="1"/>
  <c r="CK21" i="3"/>
  <c r="CK20" i="3" s="1"/>
  <c r="CK31" i="3"/>
  <c r="CK30" i="3" s="1"/>
  <c r="CI109" i="3"/>
  <c r="CK163" i="3"/>
  <c r="CK164" i="3"/>
  <c r="CK165" i="3"/>
  <c r="CK166" i="3"/>
  <c r="CK167" i="3"/>
  <c r="CT57" i="3"/>
  <c r="CW114" i="3"/>
  <c r="CW113" i="3" s="1"/>
  <c r="CW123" i="3"/>
  <c r="CW122" i="3" s="1"/>
  <c r="CV159" i="3"/>
  <c r="CV158" i="3" s="1"/>
  <c r="DI28" i="3"/>
  <c r="DI27" i="3" s="1"/>
  <c r="DI26" i="3" s="1"/>
  <c r="DI31" i="3"/>
  <c r="DI30" i="3" s="1"/>
  <c r="DH66" i="3"/>
  <c r="DH67" i="3"/>
  <c r="DH68" i="3"/>
  <c r="DH69" i="3"/>
  <c r="DH70" i="3"/>
  <c r="DH71" i="3"/>
  <c r="DH72" i="3"/>
  <c r="DH73" i="3"/>
  <c r="DH74" i="3"/>
  <c r="DH75" i="3"/>
  <c r="DH76" i="3"/>
  <c r="DH111" i="3"/>
  <c r="DH110" i="3" s="1"/>
  <c r="DH114" i="3"/>
  <c r="DH113" i="3" s="1"/>
  <c r="DH154" i="3"/>
  <c r="DH155" i="3"/>
  <c r="DH156" i="3"/>
  <c r="DU21" i="3"/>
  <c r="DU20" i="3" s="1"/>
  <c r="DU24" i="3"/>
  <c r="DU23" i="3" s="1"/>
  <c r="DU31" i="3"/>
  <c r="DU30" i="3" s="1"/>
  <c r="FO19" i="3"/>
  <c r="FX43" i="3"/>
  <c r="EF48" i="3"/>
  <c r="EF49" i="3"/>
  <c r="ED57" i="3"/>
  <c r="EG155" i="3"/>
  <c r="EG167" i="3"/>
  <c r="EF170" i="3"/>
  <c r="EF169" i="3" s="1"/>
  <c r="ER31" i="3"/>
  <c r="ER30" i="3" s="1"/>
  <c r="ES67" i="3"/>
  <c r="ES68" i="3"/>
  <c r="ES69" i="3"/>
  <c r="ES70" i="3"/>
  <c r="ES71" i="3"/>
  <c r="ES72" i="3"/>
  <c r="ES73" i="3"/>
  <c r="ES74" i="3"/>
  <c r="ES75" i="3"/>
  <c r="ES76" i="3"/>
  <c r="EQ81" i="3"/>
  <c r="FA9" i="3"/>
  <c r="FC9" i="3"/>
  <c r="FD59" i="3"/>
  <c r="FB57" i="3"/>
  <c r="FP28" i="3"/>
  <c r="FP27" i="3" s="1"/>
  <c r="FP26" i="3" s="1"/>
  <c r="FP45" i="3"/>
  <c r="FO57" i="3"/>
  <c r="FQ79" i="3"/>
  <c r="FQ78" i="3" s="1"/>
  <c r="FQ86" i="3"/>
  <c r="FQ87" i="3"/>
  <c r="FQ88" i="3"/>
  <c r="FQ146" i="3"/>
  <c r="FQ147" i="3"/>
  <c r="FO152" i="3"/>
  <c r="GC45" i="3"/>
  <c r="GC46" i="3"/>
  <c r="GC47" i="3"/>
  <c r="GC48" i="3"/>
  <c r="GC49" i="3"/>
  <c r="GA43" i="3"/>
  <c r="GC55" i="3"/>
  <c r="GC54" i="3" s="1"/>
  <c r="GC143" i="3"/>
  <c r="GC142" i="3" s="1"/>
  <c r="GB170" i="3"/>
  <c r="GB169" i="3" s="1"/>
  <c r="GJ20" i="3"/>
  <c r="EF79" i="3"/>
  <c r="EF78" i="3" s="1"/>
  <c r="EF143" i="3"/>
  <c r="EF142" i="3" s="1"/>
  <c r="EO9" i="3"/>
  <c r="ES55" i="3"/>
  <c r="ES54" i="3" s="1"/>
  <c r="ES58" i="3"/>
  <c r="ES57" i="3" s="1"/>
  <c r="ES79" i="3"/>
  <c r="ES78" i="3" s="1"/>
  <c r="ES86" i="3"/>
  <c r="ES87" i="3"/>
  <c r="ES88" i="3"/>
  <c r="ES89" i="3"/>
  <c r="EP152" i="3"/>
  <c r="FB9" i="3"/>
  <c r="FE58" i="3"/>
  <c r="FE57" i="3" s="1"/>
  <c r="FE59" i="3"/>
  <c r="FD134" i="3"/>
  <c r="FD135" i="3"/>
  <c r="FD136" i="3"/>
  <c r="FB152" i="3"/>
  <c r="FQ21" i="3"/>
  <c r="FQ20" i="3" s="1"/>
  <c r="FQ24" i="3"/>
  <c r="FQ23" i="3" s="1"/>
  <c r="FP59" i="3"/>
  <c r="FN57" i="3"/>
  <c r="FP66" i="3"/>
  <c r="FP67" i="3"/>
  <c r="FP68" i="3"/>
  <c r="FP69" i="3"/>
  <c r="FP70" i="3"/>
  <c r="FP71" i="3"/>
  <c r="FP72" i="3"/>
  <c r="FP73" i="3"/>
  <c r="FP117" i="3"/>
  <c r="FP116" i="3" s="1"/>
  <c r="FP123" i="3"/>
  <c r="FP122" i="3" s="1"/>
  <c r="FP127" i="3"/>
  <c r="FP126" i="3" s="1"/>
  <c r="FP134" i="3"/>
  <c r="FP135" i="3"/>
  <c r="FP136" i="3"/>
  <c r="FP137" i="3"/>
  <c r="FP154" i="3"/>
  <c r="FP155" i="3"/>
  <c r="FP156" i="3"/>
  <c r="FP163" i="3"/>
  <c r="FP164" i="3"/>
  <c r="FX81" i="3"/>
  <c r="GB134" i="3"/>
  <c r="GB135" i="3"/>
  <c r="GB136" i="3"/>
  <c r="GB137" i="3"/>
  <c r="GB138" i="3"/>
  <c r="GB139" i="3"/>
  <c r="FZ132" i="3"/>
  <c r="GC154" i="3"/>
  <c r="GB163" i="3"/>
  <c r="GB164" i="3"/>
  <c r="GB165" i="3"/>
  <c r="GB166" i="3"/>
  <c r="GB167" i="3"/>
  <c r="AL43" i="3"/>
  <c r="AM64" i="3"/>
  <c r="AK109" i="3"/>
  <c r="AM132" i="3"/>
  <c r="BA31" i="3"/>
  <c r="BA30" i="3" s="1"/>
  <c r="AW81" i="3"/>
  <c r="BI43" i="3"/>
  <c r="BI81" i="3"/>
  <c r="BL101" i="3"/>
  <c r="BL100" i="3" s="1"/>
  <c r="BY14" i="3"/>
  <c r="BY21" i="3"/>
  <c r="BY20" i="3" s="1"/>
  <c r="BY24" i="3"/>
  <c r="BY23" i="3" s="1"/>
  <c r="BY31" i="3"/>
  <c r="BY30" i="3" s="1"/>
  <c r="BY45" i="3"/>
  <c r="BY46" i="3"/>
  <c r="BY47" i="3"/>
  <c r="BY48" i="3"/>
  <c r="BY49" i="3"/>
  <c r="BW43" i="3"/>
  <c r="BY55" i="3"/>
  <c r="BY54" i="3" s="1"/>
  <c r="BX101" i="3"/>
  <c r="BX100" i="3" s="1"/>
  <c r="BT110" i="3"/>
  <c r="BY114" i="3"/>
  <c r="BY113" i="3" s="1"/>
  <c r="BU129" i="3"/>
  <c r="BU125" i="3" s="1"/>
  <c r="BY146" i="3"/>
  <c r="BY147" i="3"/>
  <c r="BW152" i="3"/>
  <c r="BY170" i="3"/>
  <c r="BY169" i="3" s="1"/>
  <c r="CJ11" i="3"/>
  <c r="CJ12" i="3"/>
  <c r="CJ13" i="3"/>
  <c r="CJ14" i="3"/>
  <c r="CK83" i="3"/>
  <c r="CK82" i="3" s="1"/>
  <c r="CK93" i="3"/>
  <c r="CK94" i="3"/>
  <c r="CK95" i="3"/>
  <c r="CK96" i="3"/>
  <c r="CK97" i="3"/>
  <c r="CK134" i="3"/>
  <c r="CK135" i="3"/>
  <c r="CK136" i="3"/>
  <c r="CK137" i="3"/>
  <c r="CK138" i="3"/>
  <c r="CK139" i="3"/>
  <c r="CK140" i="3"/>
  <c r="CK143" i="3"/>
  <c r="CK142" i="3" s="1"/>
  <c r="CH152" i="3"/>
  <c r="CW11" i="3"/>
  <c r="CW12" i="3"/>
  <c r="Y9" i="3"/>
  <c r="BM123" i="3"/>
  <c r="BM122" i="3" s="1"/>
  <c r="BL127" i="3"/>
  <c r="BL126" i="3" s="1"/>
  <c r="BV81" i="3"/>
  <c r="BX95" i="3"/>
  <c r="BX96" i="3"/>
  <c r="BX97" i="3"/>
  <c r="BU99" i="3"/>
  <c r="BY136" i="3"/>
  <c r="BY137" i="3"/>
  <c r="BY138" i="3"/>
  <c r="BY139" i="3"/>
  <c r="BY140" i="3"/>
  <c r="BY143" i="3"/>
  <c r="BY142" i="3" s="1"/>
  <c r="BY159" i="3"/>
  <c r="BY158" i="3" s="1"/>
  <c r="CK11" i="3"/>
  <c r="CK12" i="3"/>
  <c r="CK13" i="3"/>
  <c r="CK14" i="3"/>
  <c r="CK17" i="3"/>
  <c r="CK16" i="3" s="1"/>
  <c r="CK69" i="3"/>
  <c r="CK70" i="3"/>
  <c r="CK71" i="3"/>
  <c r="CK72" i="3"/>
  <c r="CK73" i="3"/>
  <c r="CK74" i="3"/>
  <c r="CK75" i="3"/>
  <c r="CK76" i="3"/>
  <c r="CJ86" i="3"/>
  <c r="CK107" i="3"/>
  <c r="CK106" i="3" s="1"/>
  <c r="CK111" i="3"/>
  <c r="CK110" i="3" s="1"/>
  <c r="CK114" i="3"/>
  <c r="CK113" i="3" s="1"/>
  <c r="AK43" i="3"/>
  <c r="AL57" i="3"/>
  <c r="AM109" i="3"/>
  <c r="BA122" i="3"/>
  <c r="BL159" i="3"/>
  <c r="BL158" i="3" s="1"/>
  <c r="AO31" i="3"/>
  <c r="AO30" i="3" s="1"/>
  <c r="AL125" i="3"/>
  <c r="AV9" i="3"/>
  <c r="AZ11" i="3"/>
  <c r="AZ20" i="3"/>
  <c r="AZ23" i="3"/>
  <c r="AZ31" i="3"/>
  <c r="AZ30" i="3" s="1"/>
  <c r="AW43" i="3"/>
  <c r="BA54" i="3"/>
  <c r="AV64" i="3"/>
  <c r="AZ65" i="3"/>
  <c r="AV145" i="3"/>
  <c r="AV162" i="3"/>
  <c r="AV161" i="3" s="1"/>
  <c r="BI57" i="3"/>
  <c r="BX14" i="3"/>
  <c r="BX21" i="3"/>
  <c r="BX20" i="3" s="1"/>
  <c r="BX24" i="3"/>
  <c r="BX23" i="3" s="1"/>
  <c r="BU57" i="3"/>
  <c r="BT57" i="3"/>
  <c r="CK55" i="3"/>
  <c r="CK54" i="3" s="1"/>
  <c r="CW79" i="3"/>
  <c r="CW78" i="3" s="1"/>
  <c r="CU81" i="3"/>
  <c r="CV163" i="3"/>
  <c r="CV164" i="3"/>
  <c r="CV165" i="3"/>
  <c r="CV166" i="3"/>
  <c r="CV167" i="3"/>
  <c r="CV170" i="3"/>
  <c r="CV169" i="3" s="1"/>
  <c r="DH28" i="3"/>
  <c r="DH27" i="3" s="1"/>
  <c r="DH26" i="3" s="1"/>
  <c r="DH86" i="3"/>
  <c r="DH87" i="3"/>
  <c r="DH88" i="3"/>
  <c r="DH89" i="3"/>
  <c r="DH93" i="3"/>
  <c r="DH94" i="3"/>
  <c r="DH95" i="3"/>
  <c r="DH96" i="3"/>
  <c r="DH97" i="3"/>
  <c r="DH101" i="3"/>
  <c r="DH100" i="3" s="1"/>
  <c r="DF109" i="3"/>
  <c r="DG152" i="3"/>
  <c r="DT66" i="3"/>
  <c r="DT67" i="3"/>
  <c r="DT68" i="3"/>
  <c r="DT69" i="3"/>
  <c r="DT70" i="3"/>
  <c r="DT71" i="3"/>
  <c r="DT72" i="3"/>
  <c r="DT73" i="3"/>
  <c r="DT74" i="3"/>
  <c r="DT75" i="3"/>
  <c r="DT76" i="3"/>
  <c r="DR81" i="3"/>
  <c r="DU86" i="3"/>
  <c r="DU87" i="3"/>
  <c r="DU88" i="3"/>
  <c r="DU89" i="3"/>
  <c r="DR99" i="3"/>
  <c r="DT123" i="3"/>
  <c r="DT122" i="3" s="1"/>
  <c r="DU134" i="3"/>
  <c r="DU135" i="3"/>
  <c r="DT147" i="3"/>
  <c r="DP153" i="3"/>
  <c r="EG11" i="3"/>
  <c r="EG12" i="3"/>
  <c r="EG13" i="3"/>
  <c r="EG14" i="3"/>
  <c r="EG59" i="3"/>
  <c r="EC57" i="3"/>
  <c r="EB78" i="3"/>
  <c r="EF87" i="3"/>
  <c r="EB100" i="3"/>
  <c r="EF114" i="3"/>
  <c r="EF113" i="3" s="1"/>
  <c r="EF123" i="3"/>
  <c r="EF122" i="3" s="1"/>
  <c r="EG146" i="3"/>
  <c r="ER11" i="3"/>
  <c r="ER12" i="3"/>
  <c r="ER13" i="3"/>
  <c r="ER14" i="3"/>
  <c r="ER17" i="3"/>
  <c r="ER16" i="3" s="1"/>
  <c r="ER24" i="3"/>
  <c r="ER23" i="3" s="1"/>
  <c r="EQ57" i="3"/>
  <c r="ES135" i="3"/>
  <c r="ES154" i="3"/>
  <c r="ES155" i="3"/>
  <c r="ES156" i="3"/>
  <c r="FE45" i="3"/>
  <c r="FE46" i="3"/>
  <c r="FE47" i="3"/>
  <c r="FE48" i="3"/>
  <c r="FE49" i="3"/>
  <c r="FE55" i="3"/>
  <c r="FE54" i="3" s="1"/>
  <c r="FD58" i="3"/>
  <c r="FD57" i="3" s="1"/>
  <c r="EZ57" i="3"/>
  <c r="DH79" i="3"/>
  <c r="DH78" i="3" s="1"/>
  <c r="DQ99" i="3"/>
  <c r="FC57" i="3"/>
  <c r="EQ99" i="3"/>
  <c r="CW13" i="3"/>
  <c r="CW14" i="3"/>
  <c r="CW21" i="3"/>
  <c r="CW20" i="3" s="1"/>
  <c r="CW24" i="3"/>
  <c r="CW23" i="3" s="1"/>
  <c r="CW31" i="3"/>
  <c r="CW30" i="3" s="1"/>
  <c r="CW40" i="3"/>
  <c r="CW41" i="3"/>
  <c r="CW55" i="3"/>
  <c r="CW54" i="3" s="1"/>
  <c r="CV59" i="3"/>
  <c r="CV101" i="3"/>
  <c r="CV100" i="3" s="1"/>
  <c r="CT99" i="3"/>
  <c r="CV107" i="3"/>
  <c r="CV106" i="3" s="1"/>
  <c r="CV143" i="3"/>
  <c r="CV142" i="3" s="1"/>
  <c r="CR153" i="3"/>
  <c r="CW154" i="3"/>
  <c r="CW155" i="3"/>
  <c r="CW156" i="3"/>
  <c r="DI24" i="3"/>
  <c r="DI23" i="3" s="1"/>
  <c r="DG57" i="3"/>
  <c r="DH107" i="3"/>
  <c r="DH106" i="3" s="1"/>
  <c r="DH134" i="3"/>
  <c r="DH135" i="3"/>
  <c r="DH136" i="3"/>
  <c r="DH137" i="3"/>
  <c r="DH138" i="3"/>
  <c r="DH139" i="3"/>
  <c r="DH140" i="3"/>
  <c r="DI170" i="3"/>
  <c r="DI169" i="3" s="1"/>
  <c r="DT11" i="3"/>
  <c r="DU52" i="3"/>
  <c r="DU51" i="3" s="1"/>
  <c r="DT170" i="3"/>
  <c r="DT169" i="3" s="1"/>
  <c r="EG28" i="3"/>
  <c r="EG27" i="3" s="1"/>
  <c r="EG26" i="3" s="1"/>
  <c r="EG31" i="3"/>
  <c r="EG30" i="3" s="1"/>
  <c r="EG46" i="3"/>
  <c r="EG47" i="3"/>
  <c r="EE57" i="3"/>
  <c r="EG67" i="3"/>
  <c r="EG68" i="3"/>
  <c r="EG70" i="3"/>
  <c r="EG72" i="3"/>
  <c r="EG76" i="3"/>
  <c r="ED81" i="3"/>
  <c r="EG94" i="3"/>
  <c r="ED99" i="3"/>
  <c r="EF147" i="3"/>
  <c r="EG163" i="3"/>
  <c r="EG170" i="3"/>
  <c r="EG169" i="3" s="1"/>
  <c r="ER21" i="3"/>
  <c r="ER20" i="3" s="1"/>
  <c r="ER28" i="3"/>
  <c r="ER27" i="3" s="1"/>
  <c r="ER26" i="3" s="1"/>
  <c r="ES83" i="3"/>
  <c r="ES82" i="3" s="1"/>
  <c r="ES93" i="3"/>
  <c r="ES94" i="3"/>
  <c r="ES95" i="3"/>
  <c r="ES96" i="3"/>
  <c r="ES97" i="3"/>
  <c r="EZ9" i="3"/>
  <c r="FD17" i="3"/>
  <c r="FD16" i="3" s="1"/>
  <c r="FD28" i="3"/>
  <c r="FD27" i="3" s="1"/>
  <c r="FD26" i="3" s="1"/>
  <c r="FA57" i="3"/>
  <c r="FE17" i="3"/>
  <c r="FE16" i="3" s="1"/>
  <c r="FE28" i="3"/>
  <c r="FE27" i="3" s="1"/>
  <c r="FE26" i="3" s="1"/>
  <c r="FD45" i="3"/>
  <c r="FD46" i="3"/>
  <c r="FD47" i="3"/>
  <c r="FD48" i="3"/>
  <c r="FD49" i="3"/>
  <c r="FB43" i="3"/>
  <c r="FD55" i="3"/>
  <c r="FD54" i="3" s="1"/>
  <c r="EZ99" i="3"/>
  <c r="FD107" i="3"/>
  <c r="FD106" i="3" s="1"/>
  <c r="FE114" i="3"/>
  <c r="FE113" i="3" s="1"/>
  <c r="FE123" i="3"/>
  <c r="FE122" i="3" s="1"/>
  <c r="FE154" i="3"/>
  <c r="FP74" i="3"/>
  <c r="FP75" i="3"/>
  <c r="FP76" i="3"/>
  <c r="FP138" i="3"/>
  <c r="FP139" i="3"/>
  <c r="FP140" i="3"/>
  <c r="FQ163" i="3"/>
  <c r="FQ164" i="3"/>
  <c r="FQ165" i="3"/>
  <c r="FQ166" i="3"/>
  <c r="FQ167" i="3"/>
  <c r="GC17" i="3"/>
  <c r="GC16" i="3" s="1"/>
  <c r="GC28" i="3"/>
  <c r="GC27" i="3" s="1"/>
  <c r="GC26" i="3" s="1"/>
  <c r="GC79" i="3"/>
  <c r="GC78" i="3" s="1"/>
  <c r="FX145" i="3"/>
  <c r="GC147" i="3"/>
  <c r="FX162" i="3"/>
  <c r="FX161" i="3" s="1"/>
  <c r="GC164" i="3"/>
  <c r="GC165" i="3"/>
  <c r="GC166" i="3"/>
  <c r="GC167" i="3"/>
  <c r="GK20" i="3"/>
  <c r="GK19" i="3" s="1"/>
  <c r="FB81" i="3"/>
  <c r="FD95" i="3"/>
  <c r="FD96" i="3"/>
  <c r="FD97" i="3"/>
  <c r="FE107" i="3"/>
  <c r="FE106" i="3" s="1"/>
  <c r="FD137" i="3"/>
  <c r="FL9" i="3"/>
  <c r="FP17" i="3"/>
  <c r="FP16" i="3" s="1"/>
  <c r="FQ72" i="3"/>
  <c r="FQ73" i="3"/>
  <c r="FQ74" i="3"/>
  <c r="FQ135" i="3"/>
  <c r="FQ136" i="3"/>
  <c r="FQ137" i="3"/>
  <c r="FQ138" i="3"/>
  <c r="FQ139" i="3"/>
  <c r="FQ140" i="3"/>
  <c r="FQ159" i="3"/>
  <c r="FQ158" i="3" s="1"/>
  <c r="GB45" i="3"/>
  <c r="GB46" i="3"/>
  <c r="GB47" i="3"/>
  <c r="GB48" i="3"/>
  <c r="GB49" i="3"/>
  <c r="GB55" i="3"/>
  <c r="GB54" i="3" s="1"/>
  <c r="GB58" i="3"/>
  <c r="GB57" i="3" s="1"/>
  <c r="GB59" i="3"/>
  <c r="GB66" i="3"/>
  <c r="GB67" i="3"/>
  <c r="GB68" i="3"/>
  <c r="GA99" i="3"/>
  <c r="GC114" i="3"/>
  <c r="GC113" i="3" s="1"/>
  <c r="GB117" i="3"/>
  <c r="GB116" i="3" s="1"/>
  <c r="GB154" i="3"/>
  <c r="GC170" i="3"/>
  <c r="GC169" i="3" s="1"/>
  <c r="GO58" i="3"/>
  <c r="GO57" i="3" s="1"/>
  <c r="FQ17" i="3"/>
  <c r="FQ16" i="3" s="1"/>
  <c r="FP46" i="3"/>
  <c r="FP101" i="3"/>
  <c r="FP100" i="3" s="1"/>
  <c r="FL162" i="3"/>
  <c r="FL161" i="3" s="1"/>
  <c r="FZ99" i="3"/>
  <c r="FE74" i="3"/>
  <c r="FE75" i="3"/>
  <c r="FE76" i="3"/>
  <c r="FD123" i="3"/>
  <c r="FD122" i="3" s="1"/>
  <c r="FC152" i="3"/>
  <c r="FQ101" i="3"/>
  <c r="FQ100" i="3" s="1"/>
  <c r="FZ109" i="3"/>
  <c r="AM19" i="3"/>
  <c r="AK92" i="3"/>
  <c r="AK91" i="3" s="1"/>
  <c r="AO129" i="3"/>
  <c r="AO145" i="3"/>
  <c r="AZ85" i="3"/>
  <c r="AV99" i="3"/>
  <c r="AZ106" i="3"/>
  <c r="AZ129" i="3"/>
  <c r="BL41" i="3"/>
  <c r="BJ81" i="3"/>
  <c r="BM101" i="3"/>
  <c r="BM100" i="3" s="1"/>
  <c r="BM111" i="3"/>
  <c r="BM110" i="3" s="1"/>
  <c r="BL114" i="3"/>
  <c r="BL113" i="3" s="1"/>
  <c r="BH133" i="3"/>
  <c r="BL154" i="3"/>
  <c r="BL155" i="3"/>
  <c r="BL156" i="3"/>
  <c r="CK28" i="3"/>
  <c r="CK27" i="3" s="1"/>
  <c r="CK26" i="3" s="1"/>
  <c r="CF81" i="3"/>
  <c r="CJ87" i="3"/>
  <c r="CJ88" i="3"/>
  <c r="CJ89" i="3"/>
  <c r="CG106" i="3"/>
  <c r="CG99" i="3" s="1"/>
  <c r="CU9" i="3"/>
  <c r="CU43" i="3"/>
  <c r="DH31" i="3"/>
  <c r="DH30" i="3" s="1"/>
  <c r="DH59" i="3"/>
  <c r="DD65" i="3"/>
  <c r="DH143" i="3"/>
  <c r="DH142" i="3" s="1"/>
  <c r="DT12" i="3"/>
  <c r="DT13" i="3"/>
  <c r="DT14" i="3"/>
  <c r="DQ126" i="3"/>
  <c r="DQ125" i="3" s="1"/>
  <c r="DU130" i="3"/>
  <c r="DU129" i="3" s="1"/>
  <c r="EC27" i="3"/>
  <c r="EC26" i="3" s="1"/>
  <c r="EF41" i="3"/>
  <c r="EF88" i="3"/>
  <c r="EE85" i="3"/>
  <c r="EE81" i="3" s="1"/>
  <c r="EE162" i="3"/>
  <c r="EE161" i="3" s="1"/>
  <c r="AK20" i="3"/>
  <c r="AK19" i="3" s="1"/>
  <c r="AK30" i="3"/>
  <c r="AO39" i="3"/>
  <c r="AO38" i="3" s="1"/>
  <c r="AK81" i="3"/>
  <c r="AL99" i="3"/>
  <c r="AN170" i="3"/>
  <c r="AN169" i="3" s="1"/>
  <c r="AW125" i="3"/>
  <c r="BM21" i="3"/>
  <c r="BM20" i="3" s="1"/>
  <c r="BM24" i="3"/>
  <c r="BM23" i="3" s="1"/>
  <c r="BM31" i="3"/>
  <c r="BM30" i="3" s="1"/>
  <c r="BM40" i="3"/>
  <c r="BM41" i="3"/>
  <c r="BL66" i="3"/>
  <c r="BL67" i="3"/>
  <c r="BL68" i="3"/>
  <c r="BL69" i="3"/>
  <c r="BL70" i="3"/>
  <c r="BL71" i="3"/>
  <c r="BL72" i="3"/>
  <c r="BL73" i="3"/>
  <c r="BL74" i="3"/>
  <c r="BL75" i="3"/>
  <c r="BL76" i="3"/>
  <c r="BL83" i="3"/>
  <c r="BL82" i="3" s="1"/>
  <c r="BL95" i="3"/>
  <c r="BL96" i="3"/>
  <c r="BL97" i="3"/>
  <c r="BJ99" i="3"/>
  <c r="BH110" i="3"/>
  <c r="BX31" i="3"/>
  <c r="BX30" i="3" s="1"/>
  <c r="BX45" i="3"/>
  <c r="BX46" i="3"/>
  <c r="BX47" i="3"/>
  <c r="BX48" i="3"/>
  <c r="BX49" i="3"/>
  <c r="BV43" i="3"/>
  <c r="BT43" i="3"/>
  <c r="BX55" i="3"/>
  <c r="BX54" i="3" s="1"/>
  <c r="BX58" i="3"/>
  <c r="BX57" i="3" s="1"/>
  <c r="BX59" i="3"/>
  <c r="CJ79" i="3"/>
  <c r="CJ78" i="3" s="1"/>
  <c r="CK86" i="3"/>
  <c r="CK117" i="3"/>
  <c r="CK116" i="3" s="1"/>
  <c r="CK123" i="3"/>
  <c r="CK122" i="3" s="1"/>
  <c r="CK127" i="3"/>
  <c r="CK126" i="3" s="1"/>
  <c r="CK159" i="3"/>
  <c r="CK158" i="3" s="1"/>
  <c r="CK170" i="3"/>
  <c r="CK169" i="3" s="1"/>
  <c r="CV17" i="3"/>
  <c r="CV16" i="3" s="1"/>
  <c r="CV28" i="3"/>
  <c r="CV27" i="3" s="1"/>
  <c r="CV26" i="3" s="1"/>
  <c r="CV45" i="3"/>
  <c r="CV46" i="3"/>
  <c r="CV47" i="3"/>
  <c r="CV48" i="3"/>
  <c r="CV49" i="3"/>
  <c r="CV52" i="3"/>
  <c r="CV51" i="3" s="1"/>
  <c r="CS57" i="3"/>
  <c r="CV79" i="3"/>
  <c r="CV78" i="3" s="1"/>
  <c r="CS81" i="3"/>
  <c r="CW86" i="3"/>
  <c r="CW87" i="3"/>
  <c r="CW88" i="3"/>
  <c r="CW89" i="3"/>
  <c r="CW101" i="3"/>
  <c r="CW100" i="3" s="1"/>
  <c r="CW107" i="3"/>
  <c r="CW106" i="3" s="1"/>
  <c r="DH130" i="3"/>
  <c r="DH129" i="3" s="1"/>
  <c r="DH163" i="3"/>
  <c r="DH164" i="3"/>
  <c r="DH165" i="3"/>
  <c r="DH166" i="3"/>
  <c r="DH167" i="3"/>
  <c r="DT31" i="3"/>
  <c r="DT30" i="3" s="1"/>
  <c r="DT45" i="3"/>
  <c r="DT46" i="3"/>
  <c r="DT47" i="3"/>
  <c r="DT48" i="3"/>
  <c r="DT49" i="3"/>
  <c r="DR43" i="3"/>
  <c r="DT55" i="3"/>
  <c r="DT54" i="3" s="1"/>
  <c r="DT58" i="3"/>
  <c r="DT57" i="3" s="1"/>
  <c r="DT59" i="3"/>
  <c r="DP100" i="3"/>
  <c r="DP99" i="3" s="1"/>
  <c r="DU117" i="3"/>
  <c r="DU116" i="3" s="1"/>
  <c r="DT164" i="3"/>
  <c r="DT165" i="3"/>
  <c r="DT166" i="3"/>
  <c r="DT167" i="3"/>
  <c r="EC10" i="3"/>
  <c r="EC16" i="3"/>
  <c r="EG40" i="3"/>
  <c r="EG41" i="3"/>
  <c r="EF52" i="3"/>
  <c r="EF51" i="3" s="1"/>
  <c r="EF55" i="3"/>
  <c r="EF54" i="3" s="1"/>
  <c r="EF66" i="3"/>
  <c r="EF67" i="3"/>
  <c r="EF68" i="3"/>
  <c r="EF69" i="3"/>
  <c r="EF70" i="3"/>
  <c r="EF71" i="3"/>
  <c r="EF72" i="3"/>
  <c r="EG87" i="3"/>
  <c r="EF89" i="3"/>
  <c r="EF94" i="3"/>
  <c r="EF111" i="3"/>
  <c r="EF110" i="3" s="1"/>
  <c r="EG114" i="3"/>
  <c r="EG113" i="3" s="1"/>
  <c r="EE145" i="3"/>
  <c r="EE132" i="3" s="1"/>
  <c r="EF154" i="3"/>
  <c r="EF155" i="3"/>
  <c r="EF164" i="3"/>
  <c r="EF165" i="3"/>
  <c r="AN16" i="3"/>
  <c r="AJ39" i="3"/>
  <c r="AJ38" i="3" s="1"/>
  <c r="AW9" i="3"/>
  <c r="BA78" i="3"/>
  <c r="AW109" i="3"/>
  <c r="BH43" i="3"/>
  <c r="BK132" i="3"/>
  <c r="BW9" i="3"/>
  <c r="CF43" i="3"/>
  <c r="CJ52" i="3"/>
  <c r="CJ51" i="3" s="1"/>
  <c r="CK79" i="3"/>
  <c r="CK78" i="3" s="1"/>
  <c r="CK146" i="3"/>
  <c r="CK147" i="3"/>
  <c r="CK154" i="3"/>
  <c r="CK155" i="3"/>
  <c r="CK156" i="3"/>
  <c r="CW45" i="3"/>
  <c r="CW46" i="3"/>
  <c r="CW47" i="3"/>
  <c r="CW48" i="3"/>
  <c r="CV83" i="3"/>
  <c r="CV82" i="3" s="1"/>
  <c r="CV93" i="3"/>
  <c r="CV94" i="3"/>
  <c r="CV95" i="3"/>
  <c r="CV96" i="3"/>
  <c r="CV130" i="3"/>
  <c r="CV129" i="3" s="1"/>
  <c r="CW143" i="3"/>
  <c r="CW142" i="3" s="1"/>
  <c r="CR162" i="3"/>
  <c r="CR161" i="3" s="1"/>
  <c r="DH83" i="3"/>
  <c r="DH82" i="3" s="1"/>
  <c r="DH117" i="3"/>
  <c r="DH116" i="3" s="1"/>
  <c r="DH123" i="3"/>
  <c r="DH122" i="3" s="1"/>
  <c r="DH127" i="3"/>
  <c r="DH126" i="3" s="1"/>
  <c r="DH159" i="3"/>
  <c r="DH158" i="3" s="1"/>
  <c r="DU40" i="3"/>
  <c r="DU41" i="3"/>
  <c r="DU79" i="3"/>
  <c r="DU78" i="3" s="1"/>
  <c r="DP122" i="3"/>
  <c r="EC65" i="3"/>
  <c r="EC145" i="3"/>
  <c r="EF156" i="3"/>
  <c r="EF159" i="3"/>
  <c r="EF158" i="3" s="1"/>
  <c r="ED162" i="3"/>
  <c r="ED161" i="3" s="1"/>
  <c r="AO16" i="3"/>
  <c r="AK64" i="3"/>
  <c r="AM81" i="3"/>
  <c r="AK99" i="3"/>
  <c r="AJ109" i="3"/>
  <c r="AX9" i="3"/>
  <c r="AV43" i="3"/>
  <c r="AY99" i="3"/>
  <c r="BA113" i="3"/>
  <c r="BK109" i="3"/>
  <c r="BL143" i="3"/>
  <c r="BL142" i="3" s="1"/>
  <c r="BM159" i="3"/>
  <c r="BM158" i="3" s="1"/>
  <c r="BW109" i="3"/>
  <c r="CJ28" i="3"/>
  <c r="CJ27" i="3" s="1"/>
  <c r="CJ26" i="3" s="1"/>
  <c r="CJ40" i="3"/>
  <c r="CJ41" i="3"/>
  <c r="CW130" i="3"/>
  <c r="CW129" i="3" s="1"/>
  <c r="DS99" i="3"/>
  <c r="ER79" i="3"/>
  <c r="ER78" i="3" s="1"/>
  <c r="ER87" i="3"/>
  <c r="ER88" i="3"/>
  <c r="ER89" i="3"/>
  <c r="FE130" i="3"/>
  <c r="FE129" i="3" s="1"/>
  <c r="FE155" i="3"/>
  <c r="FE156" i="3"/>
  <c r="FM20" i="3"/>
  <c r="FM19" i="3" s="1"/>
  <c r="FQ75" i="3"/>
  <c r="FQ143" i="3"/>
  <c r="FQ142" i="3" s="1"/>
  <c r="GB86" i="3"/>
  <c r="GB155" i="3"/>
  <c r="GB156" i="3"/>
  <c r="GB159" i="3"/>
  <c r="GB158" i="3" s="1"/>
  <c r="GN31" i="3"/>
  <c r="GN30" i="3" s="1"/>
  <c r="GJ106" i="3"/>
  <c r="GK129" i="3"/>
  <c r="GK158" i="3"/>
  <c r="EF166" i="3"/>
  <c r="EF167" i="3"/>
  <c r="ER40" i="3"/>
  <c r="ER41" i="3"/>
  <c r="ER111" i="3"/>
  <c r="ER110" i="3" s="1"/>
  <c r="ES136" i="3"/>
  <c r="ES137" i="3"/>
  <c r="ES138" i="3"/>
  <c r="ES139" i="3"/>
  <c r="ES140" i="3"/>
  <c r="ES143" i="3"/>
  <c r="ES142" i="3" s="1"/>
  <c r="FD31" i="3"/>
  <c r="FD30" i="3" s="1"/>
  <c r="FE146" i="3"/>
  <c r="FE147" i="3"/>
  <c r="EZ153" i="3"/>
  <c r="EZ152" i="3" s="1"/>
  <c r="FD170" i="3"/>
  <c r="FD169" i="3" s="1"/>
  <c r="FP11" i="3"/>
  <c r="FP12" i="3"/>
  <c r="FP13" i="3"/>
  <c r="FP14" i="3"/>
  <c r="FQ28" i="3"/>
  <c r="FQ27" i="3" s="1"/>
  <c r="FQ26" i="3" s="1"/>
  <c r="FQ45" i="3"/>
  <c r="FL58" i="3"/>
  <c r="FP58" i="3" s="1"/>
  <c r="FP57" i="3" s="1"/>
  <c r="FP111" i="3"/>
  <c r="FP110" i="3" s="1"/>
  <c r="FP114" i="3"/>
  <c r="FP113" i="3" s="1"/>
  <c r="FP130" i="3"/>
  <c r="FP129" i="3" s="1"/>
  <c r="GB11" i="3"/>
  <c r="GB12" i="3"/>
  <c r="GB13" i="3"/>
  <c r="GB31" i="3"/>
  <c r="GB30" i="3" s="1"/>
  <c r="GB127" i="3"/>
  <c r="GB126" i="3" s="1"/>
  <c r="GC155" i="3"/>
  <c r="GC156" i="3"/>
  <c r="GK16" i="3"/>
  <c r="GO31" i="3"/>
  <c r="GO30" i="3" s="1"/>
  <c r="ES31" i="3"/>
  <c r="ES30" i="3" s="1"/>
  <c r="EP57" i="3"/>
  <c r="ES163" i="3"/>
  <c r="ES164" i="3"/>
  <c r="ES165" i="3"/>
  <c r="ES166" i="3"/>
  <c r="ES167" i="3"/>
  <c r="FE31" i="3"/>
  <c r="FE30" i="3" s="1"/>
  <c r="FD138" i="3"/>
  <c r="FD139" i="3"/>
  <c r="FQ11" i="3"/>
  <c r="FQ12" i="3"/>
  <c r="FP21" i="3"/>
  <c r="FP20" i="3" s="1"/>
  <c r="FP24" i="3"/>
  <c r="FP23" i="3" s="1"/>
  <c r="FM27" i="3"/>
  <c r="FM26" i="3" s="1"/>
  <c r="FP40" i="3"/>
  <c r="FP52" i="3"/>
  <c r="FP51" i="3" s="1"/>
  <c r="FQ111" i="3"/>
  <c r="FQ110" i="3" s="1"/>
  <c r="FQ114" i="3"/>
  <c r="FQ113" i="3" s="1"/>
  <c r="FQ130" i="3"/>
  <c r="FQ129" i="3" s="1"/>
  <c r="FQ156" i="3"/>
  <c r="GC11" i="3"/>
  <c r="GC12" i="3"/>
  <c r="GC13" i="3"/>
  <c r="GC31" i="3"/>
  <c r="GC30" i="3" s="1"/>
  <c r="GB107" i="3"/>
  <c r="GB106" i="3" s="1"/>
  <c r="GB114" i="3"/>
  <c r="GB113" i="3" s="1"/>
  <c r="FY142" i="3"/>
  <c r="FY132" i="3" s="1"/>
  <c r="EP43" i="3"/>
  <c r="FP93" i="3"/>
  <c r="FP143" i="3"/>
  <c r="FP142" i="3" s="1"/>
  <c r="GB69" i="3"/>
  <c r="GB70" i="3"/>
  <c r="GB71" i="3"/>
  <c r="GB72" i="3"/>
  <c r="GB73" i="3"/>
  <c r="FY99" i="3"/>
  <c r="GB140" i="3"/>
  <c r="AK132" i="3"/>
  <c r="AJ9" i="3"/>
  <c r="AL19" i="3"/>
  <c r="AN58" i="3"/>
  <c r="AN57" i="3" s="1"/>
  <c r="AL65" i="3"/>
  <c r="AL64" i="3" s="1"/>
  <c r="AL85" i="3"/>
  <c r="AL81" i="3" s="1"/>
  <c r="AJ99" i="3"/>
  <c r="AO122" i="3"/>
  <c r="AO126" i="3"/>
  <c r="AL133" i="3"/>
  <c r="AL132" i="3" s="1"/>
  <c r="AO142" i="3"/>
  <c r="AZ16" i="3"/>
  <c r="AZ27" i="3"/>
  <c r="AZ26" i="3" s="1"/>
  <c r="AL162" i="3"/>
  <c r="AL161" i="3" s="1"/>
  <c r="AK16" i="3"/>
  <c r="AK9" i="3" s="1"/>
  <c r="AN23" i="3"/>
  <c r="AJ54" i="3"/>
  <c r="AJ43" i="3" s="1"/>
  <c r="AK57" i="3"/>
  <c r="AL109" i="3"/>
  <c r="AJ152" i="3"/>
  <c r="AL152" i="3"/>
  <c r="AN11" i="3"/>
  <c r="AN20" i="3"/>
  <c r="AJ19" i="3"/>
  <c r="AO23" i="3"/>
  <c r="AO19" i="3" s="1"/>
  <c r="AN27" i="3"/>
  <c r="AN26" i="3" s="1"/>
  <c r="AO82" i="3"/>
  <c r="AO116" i="3"/>
  <c r="AO133" i="3"/>
  <c r="AK153" i="3"/>
  <c r="AK152" i="3" s="1"/>
  <c r="BA11" i="3"/>
  <c r="BA20" i="3"/>
  <c r="BA23" i="3"/>
  <c r="AY132" i="3"/>
  <c r="BX107" i="3"/>
  <c r="BX106" i="3" s="1"/>
  <c r="BT106" i="3"/>
  <c r="AZ82" i="3"/>
  <c r="AZ153" i="3"/>
  <c r="AZ158" i="3"/>
  <c r="AZ162" i="3"/>
  <c r="AZ161" i="3" s="1"/>
  <c r="BL11" i="3"/>
  <c r="BL12" i="3"/>
  <c r="BL13" i="3"/>
  <c r="BL14" i="3"/>
  <c r="BL17" i="3"/>
  <c r="BL16" i="3" s="1"/>
  <c r="BL28" i="3"/>
  <c r="BL27" i="3" s="1"/>
  <c r="BL26" i="3" s="1"/>
  <c r="BL45" i="3"/>
  <c r="BL46" i="3"/>
  <c r="BL47" i="3"/>
  <c r="BL48" i="3"/>
  <c r="BL49" i="3"/>
  <c r="BL55" i="3"/>
  <c r="BL54" i="3" s="1"/>
  <c r="BL58" i="3"/>
  <c r="BL57" i="3" s="1"/>
  <c r="BL59" i="3"/>
  <c r="BM66" i="3"/>
  <c r="BM67" i="3"/>
  <c r="BM68" i="3"/>
  <c r="BM69" i="3"/>
  <c r="BM70" i="3"/>
  <c r="BM71" i="3"/>
  <c r="BM72" i="3"/>
  <c r="BM73" i="3"/>
  <c r="BM74" i="3"/>
  <c r="BM75" i="3"/>
  <c r="BM76" i="3"/>
  <c r="BL79" i="3"/>
  <c r="BL78" i="3" s="1"/>
  <c r="BM83" i="3"/>
  <c r="BM82" i="3" s="1"/>
  <c r="BL86" i="3"/>
  <c r="BL87" i="3"/>
  <c r="BL88" i="3"/>
  <c r="BL89" i="3"/>
  <c r="BM93" i="3"/>
  <c r="BM94" i="3"/>
  <c r="BM95" i="3"/>
  <c r="BM96" i="3"/>
  <c r="BM97" i="3"/>
  <c r="BH106" i="3"/>
  <c r="BM107" i="3"/>
  <c r="BM106" i="3" s="1"/>
  <c r="BI110" i="3"/>
  <c r="BM114" i="3"/>
  <c r="BM113" i="3" s="1"/>
  <c r="BL117" i="3"/>
  <c r="BL116" i="3" s="1"/>
  <c r="BM127" i="3"/>
  <c r="BM126" i="3" s="1"/>
  <c r="BM130" i="3"/>
  <c r="BM129" i="3" s="1"/>
  <c r="BI133" i="3"/>
  <c r="BM143" i="3"/>
  <c r="BM142" i="3" s="1"/>
  <c r="BL146" i="3"/>
  <c r="BL147" i="3"/>
  <c r="BH158" i="3"/>
  <c r="BL163" i="3"/>
  <c r="BH162" i="3"/>
  <c r="BH161" i="3" s="1"/>
  <c r="BL164" i="3"/>
  <c r="BL165" i="3"/>
  <c r="BL166" i="3"/>
  <c r="BL167" i="3"/>
  <c r="BY111" i="3"/>
  <c r="BY110" i="3" s="1"/>
  <c r="BU110" i="3"/>
  <c r="BU109" i="3" s="1"/>
  <c r="AZ39" i="3"/>
  <c r="AZ38" i="3" s="1"/>
  <c r="AZ51" i="3"/>
  <c r="BA82" i="3"/>
  <c r="BA106" i="3"/>
  <c r="BA99" i="3" s="1"/>
  <c r="AZ110" i="3"/>
  <c r="AZ116" i="3"/>
  <c r="BA126" i="3"/>
  <c r="BA125" i="3" s="1"/>
  <c r="BA142" i="3"/>
  <c r="BA158" i="3"/>
  <c r="BM11" i="3"/>
  <c r="BM12" i="3"/>
  <c r="BM13" i="3"/>
  <c r="BM14" i="3"/>
  <c r="BM17" i="3"/>
  <c r="BM16" i="3" s="1"/>
  <c r="BM28" i="3"/>
  <c r="BM27" i="3" s="1"/>
  <c r="BM26" i="3" s="1"/>
  <c r="BM45" i="3"/>
  <c r="BM46" i="3"/>
  <c r="BM47" i="3"/>
  <c r="BM48" i="3"/>
  <c r="BM49" i="3"/>
  <c r="BM55" i="3"/>
  <c r="BM54" i="3" s="1"/>
  <c r="BM58" i="3"/>
  <c r="BM57" i="3" s="1"/>
  <c r="BM59" i="3"/>
  <c r="BM79" i="3"/>
  <c r="BM78" i="3" s="1"/>
  <c r="BM86" i="3"/>
  <c r="BM87" i="3"/>
  <c r="BM88" i="3"/>
  <c r="BM89" i="3"/>
  <c r="BM117" i="3"/>
  <c r="BM116" i="3" s="1"/>
  <c r="BL123" i="3"/>
  <c r="BL122" i="3" s="1"/>
  <c r="BH129" i="3"/>
  <c r="BN129" i="3" s="1"/>
  <c r="BM146" i="3"/>
  <c r="BM147" i="3"/>
  <c r="BI158" i="3"/>
  <c r="BI152" i="3" s="1"/>
  <c r="BK152" i="3"/>
  <c r="BX11" i="3"/>
  <c r="BX12" i="3"/>
  <c r="BX13" i="3"/>
  <c r="BA51" i="3"/>
  <c r="AZ100" i="3"/>
  <c r="BA110" i="3"/>
  <c r="AX132" i="3"/>
  <c r="BI116" i="3"/>
  <c r="BI145" i="3"/>
  <c r="BJ132" i="3"/>
  <c r="CJ17" i="3"/>
  <c r="CJ16" i="3" s="1"/>
  <c r="CF16" i="3"/>
  <c r="CF9" i="3" s="1"/>
  <c r="CK24" i="3"/>
  <c r="CK23" i="3" s="1"/>
  <c r="CV21" i="3"/>
  <c r="CV20" i="3" s="1"/>
  <c r="CV24" i="3"/>
  <c r="CV23" i="3" s="1"/>
  <c r="CV40" i="3"/>
  <c r="CV41" i="3"/>
  <c r="CT43" i="3"/>
  <c r="CV55" i="3"/>
  <c r="CV54" i="3" s="1"/>
  <c r="CV88" i="3"/>
  <c r="CV89" i="3"/>
  <c r="CH99" i="3"/>
  <c r="DG43" i="3"/>
  <c r="BX17" i="3"/>
  <c r="BX16" i="3" s="1"/>
  <c r="BX28" i="3"/>
  <c r="BX27" i="3" s="1"/>
  <c r="BX26" i="3" s="1"/>
  <c r="BX40" i="3"/>
  <c r="BX41" i="3"/>
  <c r="BX52" i="3"/>
  <c r="BX51" i="3" s="1"/>
  <c r="BX79" i="3"/>
  <c r="BX78" i="3" s="1"/>
  <c r="BX86" i="3"/>
  <c r="BX87" i="3"/>
  <c r="BX88" i="3"/>
  <c r="BX89" i="3"/>
  <c r="BY101" i="3"/>
  <c r="BY100" i="3" s="1"/>
  <c r="BY107" i="3"/>
  <c r="BY106" i="3" s="1"/>
  <c r="BX117" i="3"/>
  <c r="BX116" i="3" s="1"/>
  <c r="BX127" i="3"/>
  <c r="BX126" i="3" s="1"/>
  <c r="BU133" i="3"/>
  <c r="BU145" i="3"/>
  <c r="BU162" i="3"/>
  <c r="BU161" i="3" s="1"/>
  <c r="CK40" i="3"/>
  <c r="CK41" i="3"/>
  <c r="CK52" i="3"/>
  <c r="CK51" i="3" s="1"/>
  <c r="CK87" i="3"/>
  <c r="CK88" i="3"/>
  <c r="CK89" i="3"/>
  <c r="CI99" i="3"/>
  <c r="CG116" i="3"/>
  <c r="CG129" i="3"/>
  <c r="CG133" i="3"/>
  <c r="CG145" i="3"/>
  <c r="CG158" i="3"/>
  <c r="CG162" i="3"/>
  <c r="CG161" i="3" s="1"/>
  <c r="CW49" i="3"/>
  <c r="CV97" i="3"/>
  <c r="CV111" i="3"/>
  <c r="CV110" i="3" s="1"/>
  <c r="CV117" i="3"/>
  <c r="CV116" i="3" s="1"/>
  <c r="CV127" i="3"/>
  <c r="CV126" i="3" s="1"/>
  <c r="CV134" i="3"/>
  <c r="CV135" i="3"/>
  <c r="CV136" i="3"/>
  <c r="CV137" i="3"/>
  <c r="CV138" i="3"/>
  <c r="CV139" i="3"/>
  <c r="CV140" i="3"/>
  <c r="CV146" i="3"/>
  <c r="CV147" i="3"/>
  <c r="CR158" i="3"/>
  <c r="CW159" i="3"/>
  <c r="CW158" i="3" s="1"/>
  <c r="CS162" i="3"/>
  <c r="CS161" i="3" s="1"/>
  <c r="DH11" i="3"/>
  <c r="DH12" i="3"/>
  <c r="DH13" i="3"/>
  <c r="DH14" i="3"/>
  <c r="DH17" i="3"/>
  <c r="DH16" i="3" s="1"/>
  <c r="DH21" i="3"/>
  <c r="DH20" i="3" s="1"/>
  <c r="DD23" i="3"/>
  <c r="DD19" i="3" s="1"/>
  <c r="DF19" i="3"/>
  <c r="DD27" i="3"/>
  <c r="DD26" i="3" s="1"/>
  <c r="DH40" i="3"/>
  <c r="DH41" i="3"/>
  <c r="DH45" i="3"/>
  <c r="DH46" i="3"/>
  <c r="DH47" i="3"/>
  <c r="DH48" i="3"/>
  <c r="DH49" i="3"/>
  <c r="DH52" i="3"/>
  <c r="DH51" i="3" s="1"/>
  <c r="DH55" i="3"/>
  <c r="DH54" i="3" s="1"/>
  <c r="DD58" i="3"/>
  <c r="DH58" i="3" s="1"/>
  <c r="DH57" i="3" s="1"/>
  <c r="BM163" i="3"/>
  <c r="BM164" i="3"/>
  <c r="BM165" i="3"/>
  <c r="BM166" i="3"/>
  <c r="BM167" i="3"/>
  <c r="BY17" i="3"/>
  <c r="BY16" i="3" s="1"/>
  <c r="BY28" i="3"/>
  <c r="BY27" i="3" s="1"/>
  <c r="BY26" i="3" s="1"/>
  <c r="BY40" i="3"/>
  <c r="BY41" i="3"/>
  <c r="BY52" i="3"/>
  <c r="BY51" i="3" s="1"/>
  <c r="BY79" i="3"/>
  <c r="BY78" i="3" s="1"/>
  <c r="BY86" i="3"/>
  <c r="BY87" i="3"/>
  <c r="BY88" i="3"/>
  <c r="BY89" i="3"/>
  <c r="BV99" i="3"/>
  <c r="BY117" i="3"/>
  <c r="BY116" i="3" s="1"/>
  <c r="BX123" i="3"/>
  <c r="BX122" i="3" s="1"/>
  <c r="BY127" i="3"/>
  <c r="BY126" i="3" s="1"/>
  <c r="BX130" i="3"/>
  <c r="BX129" i="3" s="1"/>
  <c r="BX134" i="3"/>
  <c r="BX135" i="3"/>
  <c r="BX136" i="3"/>
  <c r="BX137" i="3"/>
  <c r="BX138" i="3"/>
  <c r="BX139" i="3"/>
  <c r="BX140" i="3"/>
  <c r="BX143" i="3"/>
  <c r="BX142" i="3" s="1"/>
  <c r="BX146" i="3"/>
  <c r="BX147" i="3"/>
  <c r="BX154" i="3"/>
  <c r="BX155" i="3"/>
  <c r="BX156" i="3"/>
  <c r="BX159" i="3"/>
  <c r="BX158" i="3" s="1"/>
  <c r="BX163" i="3"/>
  <c r="BX164" i="3"/>
  <c r="BX165" i="3"/>
  <c r="BX166" i="3"/>
  <c r="BX167" i="3"/>
  <c r="CH9" i="3"/>
  <c r="CJ21" i="3"/>
  <c r="CJ20" i="3" s="1"/>
  <c r="CJ24" i="3"/>
  <c r="CJ23" i="3" s="1"/>
  <c r="CJ45" i="3"/>
  <c r="CJ46" i="3"/>
  <c r="CJ47" i="3"/>
  <c r="CJ48" i="3"/>
  <c r="CJ49" i="3"/>
  <c r="CJ55" i="3"/>
  <c r="CJ54" i="3" s="1"/>
  <c r="CJ58" i="3"/>
  <c r="CJ57" i="3" s="1"/>
  <c r="CJ59" i="3"/>
  <c r="CJ66" i="3"/>
  <c r="CJ67" i="3"/>
  <c r="CJ68" i="3"/>
  <c r="CJ69" i="3"/>
  <c r="CJ70" i="3"/>
  <c r="CJ71" i="3"/>
  <c r="CJ72" i="3"/>
  <c r="CJ73" i="3"/>
  <c r="CJ74" i="3"/>
  <c r="CJ75" i="3"/>
  <c r="CJ76" i="3"/>
  <c r="CJ83" i="3"/>
  <c r="CJ82" i="3" s="1"/>
  <c r="CJ93" i="3"/>
  <c r="CJ94" i="3"/>
  <c r="CJ95" i="3"/>
  <c r="CJ96" i="3"/>
  <c r="CJ97" i="3"/>
  <c r="CJ101" i="3"/>
  <c r="CJ100" i="3" s="1"/>
  <c r="CJ107" i="3"/>
  <c r="CJ106" i="3" s="1"/>
  <c r="CJ111" i="3"/>
  <c r="CJ110" i="3" s="1"/>
  <c r="CJ114" i="3"/>
  <c r="CJ113" i="3" s="1"/>
  <c r="CJ117" i="3"/>
  <c r="CJ116" i="3" s="1"/>
  <c r="CJ123" i="3"/>
  <c r="CJ122" i="3" s="1"/>
  <c r="CJ127" i="3"/>
  <c r="CJ126" i="3" s="1"/>
  <c r="CJ130" i="3"/>
  <c r="CJ129" i="3" s="1"/>
  <c r="CJ134" i="3"/>
  <c r="CJ135" i="3"/>
  <c r="CJ136" i="3"/>
  <c r="CJ137" i="3"/>
  <c r="CJ138" i="3"/>
  <c r="CJ139" i="3"/>
  <c r="CJ140" i="3"/>
  <c r="CJ143" i="3"/>
  <c r="CJ142" i="3" s="1"/>
  <c r="CJ146" i="3"/>
  <c r="CJ147" i="3"/>
  <c r="CJ154" i="3"/>
  <c r="CJ155" i="3"/>
  <c r="CJ156" i="3"/>
  <c r="CJ159" i="3"/>
  <c r="CJ158" i="3" s="1"/>
  <c r="CJ163" i="3"/>
  <c r="CJ164" i="3"/>
  <c r="CJ165" i="3"/>
  <c r="CJ166" i="3"/>
  <c r="CJ167" i="3"/>
  <c r="CW17" i="3"/>
  <c r="CW16" i="3" s="1"/>
  <c r="CW28" i="3"/>
  <c r="CW27" i="3" s="1"/>
  <c r="CW26" i="3" s="1"/>
  <c r="CR51" i="3"/>
  <c r="CR43" i="3" s="1"/>
  <c r="CW52" i="3"/>
  <c r="CW51" i="3" s="1"/>
  <c r="CR58" i="3"/>
  <c r="CW59" i="3"/>
  <c r="CW66" i="3"/>
  <c r="CW67" i="3"/>
  <c r="CW68" i="3"/>
  <c r="CW69" i="3"/>
  <c r="CW70" i="3"/>
  <c r="CW71" i="3"/>
  <c r="CW72" i="3"/>
  <c r="CW73" i="3"/>
  <c r="CW74" i="3"/>
  <c r="CW75" i="3"/>
  <c r="CW76" i="3"/>
  <c r="CW83" i="3"/>
  <c r="CW82" i="3" s="1"/>
  <c r="CW93" i="3"/>
  <c r="CW94" i="3"/>
  <c r="CW95" i="3"/>
  <c r="CW96" i="3"/>
  <c r="CW97" i="3"/>
  <c r="CW111" i="3"/>
  <c r="CW110" i="3" s="1"/>
  <c r="CW117" i="3"/>
  <c r="CW116" i="3" s="1"/>
  <c r="CW127" i="3"/>
  <c r="CW126" i="3" s="1"/>
  <c r="CW134" i="3"/>
  <c r="CW135" i="3"/>
  <c r="CW136" i="3"/>
  <c r="CW137" i="3"/>
  <c r="CW138" i="3"/>
  <c r="CW139" i="3"/>
  <c r="CW140" i="3"/>
  <c r="CW146" i="3"/>
  <c r="CW147" i="3"/>
  <c r="DI11" i="3"/>
  <c r="DI12" i="3"/>
  <c r="DI13" i="3"/>
  <c r="DI14" i="3"/>
  <c r="DI17" i="3"/>
  <c r="DI16" i="3" s="1"/>
  <c r="DI21" i="3"/>
  <c r="DI20" i="3" s="1"/>
  <c r="DE23" i="3"/>
  <c r="DG19" i="3"/>
  <c r="DE27" i="3"/>
  <c r="DE26" i="3" s="1"/>
  <c r="DI40" i="3"/>
  <c r="DI41" i="3"/>
  <c r="DI45" i="3"/>
  <c r="DI46" i="3"/>
  <c r="DI47" i="3"/>
  <c r="DI48" i="3"/>
  <c r="DI49" i="3"/>
  <c r="DI52" i="3"/>
  <c r="DI51" i="3" s="1"/>
  <c r="DI55" i="3"/>
  <c r="DI54" i="3" s="1"/>
  <c r="DE58" i="3"/>
  <c r="DI58" i="3" s="1"/>
  <c r="DI57" i="3" s="1"/>
  <c r="DI66" i="3"/>
  <c r="DI67" i="3"/>
  <c r="DI68" i="3"/>
  <c r="DI69" i="3"/>
  <c r="DI70" i="3"/>
  <c r="DI71" i="3"/>
  <c r="DI72" i="3"/>
  <c r="DI73" i="3"/>
  <c r="DI74" i="3"/>
  <c r="DI75" i="3"/>
  <c r="DI76" i="3"/>
  <c r="DI79" i="3"/>
  <c r="DI78" i="3" s="1"/>
  <c r="DI83" i="3"/>
  <c r="DI82" i="3" s="1"/>
  <c r="DI86" i="3"/>
  <c r="DI87" i="3"/>
  <c r="DI88" i="3"/>
  <c r="DI89" i="3"/>
  <c r="DI93" i="3"/>
  <c r="DI94" i="3"/>
  <c r="DI95" i="3"/>
  <c r="DI96" i="3"/>
  <c r="DI97" i="3"/>
  <c r="DI101" i="3"/>
  <c r="DI100" i="3" s="1"/>
  <c r="DI107" i="3"/>
  <c r="DI106" i="3" s="1"/>
  <c r="DI111" i="3"/>
  <c r="DI110" i="3" s="1"/>
  <c r="DI114" i="3"/>
  <c r="DI113" i="3" s="1"/>
  <c r="DI117" i="3"/>
  <c r="DI116" i="3" s="1"/>
  <c r="DI123" i="3"/>
  <c r="DI122" i="3" s="1"/>
  <c r="DI127" i="3"/>
  <c r="DI126" i="3" s="1"/>
  <c r="DI130" i="3"/>
  <c r="DI129" i="3" s="1"/>
  <c r="DI134" i="3"/>
  <c r="DI135" i="3"/>
  <c r="DI136" i="3"/>
  <c r="DI137" i="3"/>
  <c r="DI138" i="3"/>
  <c r="DI139" i="3"/>
  <c r="DI140" i="3"/>
  <c r="DI143" i="3"/>
  <c r="DI142" i="3" s="1"/>
  <c r="DI146" i="3"/>
  <c r="DI147" i="3"/>
  <c r="DI154" i="3"/>
  <c r="DI155" i="3"/>
  <c r="DI156" i="3"/>
  <c r="DI159" i="3"/>
  <c r="DI158" i="3" s="1"/>
  <c r="DI163" i="3"/>
  <c r="DI164" i="3"/>
  <c r="DI165" i="3"/>
  <c r="DI166" i="3"/>
  <c r="DI167" i="3"/>
  <c r="DU11" i="3"/>
  <c r="DU12" i="3"/>
  <c r="DU13" i="3"/>
  <c r="DU14" i="3"/>
  <c r="DU17" i="3"/>
  <c r="DU16" i="3" s="1"/>
  <c r="DU28" i="3"/>
  <c r="DU27" i="3" s="1"/>
  <c r="DU26" i="3" s="1"/>
  <c r="DU45" i="3"/>
  <c r="DU46" i="3"/>
  <c r="DU47" i="3"/>
  <c r="DU48" i="3"/>
  <c r="DU49" i="3"/>
  <c r="DU55" i="3"/>
  <c r="DU54" i="3" s="1"/>
  <c r="DU59" i="3"/>
  <c r="DU66" i="3"/>
  <c r="DU67" i="3"/>
  <c r="DU68" i="3"/>
  <c r="DU69" i="3"/>
  <c r="DU70" i="3"/>
  <c r="DU71" i="3"/>
  <c r="DU72" i="3"/>
  <c r="DU73" i="3"/>
  <c r="DU74" i="3"/>
  <c r="DU75" i="3"/>
  <c r="DU76" i="3"/>
  <c r="DT83" i="3"/>
  <c r="DT82" i="3" s="1"/>
  <c r="DT93" i="3"/>
  <c r="DT94" i="3"/>
  <c r="DT95" i="3"/>
  <c r="DT96" i="3"/>
  <c r="DT97" i="3"/>
  <c r="DU123" i="3"/>
  <c r="DU122" i="3" s="1"/>
  <c r="DQ122" i="3"/>
  <c r="DQ109" i="3" s="1"/>
  <c r="EF28" i="3"/>
  <c r="EF27" i="3" s="1"/>
  <c r="EF26" i="3" s="1"/>
  <c r="EB27" i="3"/>
  <c r="EB26" i="3" s="1"/>
  <c r="EF83" i="3"/>
  <c r="EF82" i="3" s="1"/>
  <c r="EB82" i="3"/>
  <c r="EF93" i="3"/>
  <c r="EB92" i="3"/>
  <c r="EB91" i="3" s="1"/>
  <c r="EF163" i="3"/>
  <c r="EB162" i="3"/>
  <c r="EB161" i="3" s="1"/>
  <c r="ES28" i="3"/>
  <c r="ES27" i="3" s="1"/>
  <c r="ES26" i="3" s="1"/>
  <c r="EO27" i="3"/>
  <c r="EO26" i="3" s="1"/>
  <c r="ES66" i="3"/>
  <c r="EO65" i="3"/>
  <c r="EO64" i="3" s="1"/>
  <c r="ER86" i="3"/>
  <c r="EN85" i="3"/>
  <c r="DD85" i="3"/>
  <c r="DF81" i="3"/>
  <c r="DD106" i="3"/>
  <c r="DF99" i="3"/>
  <c r="DD110" i="3"/>
  <c r="DD116" i="3"/>
  <c r="DD129" i="3"/>
  <c r="DD133" i="3"/>
  <c r="DD145" i="3"/>
  <c r="DD158" i="3"/>
  <c r="DD162" i="3"/>
  <c r="DD161" i="3" s="1"/>
  <c r="DQ10" i="3"/>
  <c r="DQ16" i="3"/>
  <c r="DT21" i="3"/>
  <c r="DT20" i="3" s="1"/>
  <c r="DT24" i="3"/>
  <c r="DT23" i="3" s="1"/>
  <c r="DT40" i="3"/>
  <c r="DT41" i="3"/>
  <c r="DT52" i="3"/>
  <c r="DT51" i="3" s="1"/>
  <c r="DT79" i="3"/>
  <c r="DT78" i="3" s="1"/>
  <c r="DP82" i="3"/>
  <c r="DP81" i="3" s="1"/>
  <c r="DU83" i="3"/>
  <c r="DU82" i="3" s="1"/>
  <c r="DT87" i="3"/>
  <c r="DT88" i="3"/>
  <c r="DT89" i="3"/>
  <c r="DP92" i="3"/>
  <c r="DP91" i="3" s="1"/>
  <c r="DU93" i="3"/>
  <c r="DU94" i="3"/>
  <c r="DU95" i="3"/>
  <c r="DU96" i="3"/>
  <c r="DU97" i="3"/>
  <c r="DU143" i="3"/>
  <c r="DU142" i="3" s="1"/>
  <c r="DQ142" i="3"/>
  <c r="EF24" i="3"/>
  <c r="EF23" i="3" s="1"/>
  <c r="EB23" i="3"/>
  <c r="EF146" i="3"/>
  <c r="EB145" i="3"/>
  <c r="ES24" i="3"/>
  <c r="ES23" i="3" s="1"/>
  <c r="EO23" i="3"/>
  <c r="ES123" i="3"/>
  <c r="ES122" i="3" s="1"/>
  <c r="EO122" i="3"/>
  <c r="ES134" i="3"/>
  <c r="EO133" i="3"/>
  <c r="DG81" i="3"/>
  <c r="DG99" i="3"/>
  <c r="EC44" i="3"/>
  <c r="EG48" i="3"/>
  <c r="EF59" i="3"/>
  <c r="EB58" i="3"/>
  <c r="EF58" i="3" s="1"/>
  <c r="EF57" i="3" s="1"/>
  <c r="EG79" i="3"/>
  <c r="EG78" i="3" s="1"/>
  <c r="EC78" i="3"/>
  <c r="EG101" i="3"/>
  <c r="EG100" i="3" s="1"/>
  <c r="EC100" i="3"/>
  <c r="EC99" i="3" s="1"/>
  <c r="EC110" i="3"/>
  <c r="EG111" i="3"/>
  <c r="EG110" i="3" s="1"/>
  <c r="ES130" i="3"/>
  <c r="ES129" i="3" s="1"/>
  <c r="EO129" i="3"/>
  <c r="EO125" i="3" s="1"/>
  <c r="EF40" i="3"/>
  <c r="EB39" i="3"/>
  <c r="EB38" i="3" s="1"/>
  <c r="ED44" i="3"/>
  <c r="ED43" i="3" s="1"/>
  <c r="EE43" i="3"/>
  <c r="EF86" i="3"/>
  <c r="EB85" i="3"/>
  <c r="EF117" i="3"/>
  <c r="EF116" i="3" s="1"/>
  <c r="EB116" i="3"/>
  <c r="EF137" i="3"/>
  <c r="EB133" i="3"/>
  <c r="ES107" i="3"/>
  <c r="ES106" i="3" s="1"/>
  <c r="EO106" i="3"/>
  <c r="EO99" i="3" s="1"/>
  <c r="ES117" i="3"/>
  <c r="ES116" i="3" s="1"/>
  <c r="EO116" i="3"/>
  <c r="DU136" i="3"/>
  <c r="DU137" i="3"/>
  <c r="DU138" i="3"/>
  <c r="DU139" i="3"/>
  <c r="DU140" i="3"/>
  <c r="DT143" i="3"/>
  <c r="DT142" i="3" s="1"/>
  <c r="DR152" i="3"/>
  <c r="DU159" i="3"/>
  <c r="DU158" i="3" s="1"/>
  <c r="EE65" i="3"/>
  <c r="EE64" i="3" s="1"/>
  <c r="EE92" i="3"/>
  <c r="EE91" i="3" s="1"/>
  <c r="EG127" i="3"/>
  <c r="EG126" i="3" s="1"/>
  <c r="EF135" i="3"/>
  <c r="EF136" i="3"/>
  <c r="ES52" i="3"/>
  <c r="ES51" i="3" s="1"/>
  <c r="ER55" i="3"/>
  <c r="ER54" i="3" s="1"/>
  <c r="EO57" i="3"/>
  <c r="ES59" i="3"/>
  <c r="ER66" i="3"/>
  <c r="ER67" i="3"/>
  <c r="ER68" i="3"/>
  <c r="ER69" i="3"/>
  <c r="ER70" i="3"/>
  <c r="ER71" i="3"/>
  <c r="ER72" i="3"/>
  <c r="ER73" i="3"/>
  <c r="ER74" i="3"/>
  <c r="ER75" i="3"/>
  <c r="ER76" i="3"/>
  <c r="ER83" i="3"/>
  <c r="ER82" i="3" s="1"/>
  <c r="ER93" i="3"/>
  <c r="ER94" i="3"/>
  <c r="ER95" i="3"/>
  <c r="ER96" i="3"/>
  <c r="ER97" i="3"/>
  <c r="ES101" i="3"/>
  <c r="ES100" i="3" s="1"/>
  <c r="ER107" i="3"/>
  <c r="ER106" i="3" s="1"/>
  <c r="ES146" i="3"/>
  <c r="EO145" i="3"/>
  <c r="DU111" i="3"/>
  <c r="DU110" i="3" s="1"/>
  <c r="DT114" i="3"/>
  <c r="DT113" i="3" s="1"/>
  <c r="DR132" i="3"/>
  <c r="EC20" i="3"/>
  <c r="EC19" i="3" s="1"/>
  <c r="EG24" i="3"/>
  <c r="EG23" i="3" s="1"/>
  <c r="EF97" i="3"/>
  <c r="EE99" i="3"/>
  <c r="ED109" i="3"/>
  <c r="EP99" i="3"/>
  <c r="DU101" i="3"/>
  <c r="DU100" i="3" s="1"/>
  <c r="DU107" i="3"/>
  <c r="DU106" i="3" s="1"/>
  <c r="DU114" i="3"/>
  <c r="DU113" i="3" s="1"/>
  <c r="DT127" i="3"/>
  <c r="DT126" i="3" s="1"/>
  <c r="DT135" i="3"/>
  <c r="DT136" i="3"/>
  <c r="DT137" i="3"/>
  <c r="DT138" i="3"/>
  <c r="DT139" i="3"/>
  <c r="DT140" i="3"/>
  <c r="DU154" i="3"/>
  <c r="DU155" i="3"/>
  <c r="DU156" i="3"/>
  <c r="DU163" i="3"/>
  <c r="DU164" i="3"/>
  <c r="DU165" i="3"/>
  <c r="DU166" i="3"/>
  <c r="DU167" i="3"/>
  <c r="EF11" i="3"/>
  <c r="EF12" i="3"/>
  <c r="EF13" i="3"/>
  <c r="EF14" i="3"/>
  <c r="EF17" i="3"/>
  <c r="EF16" i="3" s="1"/>
  <c r="EF21" i="3"/>
  <c r="EF20" i="3" s="1"/>
  <c r="EB44" i="3"/>
  <c r="EB51" i="3"/>
  <c r="EB65" i="3"/>
  <c r="EG73" i="3"/>
  <c r="EG74" i="3"/>
  <c r="EG75" i="3"/>
  <c r="EG95" i="3"/>
  <c r="EG96" i="3"/>
  <c r="EG97" i="3"/>
  <c r="EF107" i="3"/>
  <c r="EF106" i="3" s="1"/>
  <c r="EE109" i="3"/>
  <c r="EC113" i="3"/>
  <c r="EF127" i="3"/>
  <c r="EF126" i="3" s="1"/>
  <c r="EF130" i="3"/>
  <c r="EF129" i="3" s="1"/>
  <c r="EG143" i="3"/>
  <c r="EG142" i="3" s="1"/>
  <c r="ED132" i="3"/>
  <c r="EG147" i="3"/>
  <c r="EG164" i="3"/>
  <c r="EG165" i="3"/>
  <c r="EG166" i="3"/>
  <c r="ES11" i="3"/>
  <c r="ES12" i="3"/>
  <c r="ES13" i="3"/>
  <c r="ES14" i="3"/>
  <c r="ES17" i="3"/>
  <c r="ES16" i="3" s="1"/>
  <c r="ES21" i="3"/>
  <c r="ES20" i="3" s="1"/>
  <c r="EP19" i="3"/>
  <c r="ES40" i="3"/>
  <c r="ES41" i="3"/>
  <c r="ES45" i="3"/>
  <c r="ES46" i="3"/>
  <c r="ES47" i="3"/>
  <c r="ES48" i="3"/>
  <c r="ES49" i="3"/>
  <c r="ER52" i="3"/>
  <c r="ER51" i="3" s="1"/>
  <c r="ER59" i="3"/>
  <c r="EO85" i="3"/>
  <c r="EO81" i="3" s="1"/>
  <c r="EP81" i="3"/>
  <c r="ER101" i="3"/>
  <c r="ER100" i="3" s="1"/>
  <c r="EN110" i="3"/>
  <c r="ES111" i="3"/>
  <c r="ES110" i="3" s="1"/>
  <c r="ER114" i="3"/>
  <c r="ER113" i="3" s="1"/>
  <c r="EQ109" i="3"/>
  <c r="ER127" i="3"/>
  <c r="ER126" i="3" s="1"/>
  <c r="EO158" i="3"/>
  <c r="EO162" i="3"/>
  <c r="EO161" i="3" s="1"/>
  <c r="FE136" i="3"/>
  <c r="FE137" i="3"/>
  <c r="FE138" i="3"/>
  <c r="FE139" i="3"/>
  <c r="FE140" i="3"/>
  <c r="FD143" i="3"/>
  <c r="FD142" i="3" s="1"/>
  <c r="FA153" i="3"/>
  <c r="FA152" i="3" s="1"/>
  <c r="FE159" i="3"/>
  <c r="FE158" i="3" s="1"/>
  <c r="FP41" i="3"/>
  <c r="FP83" i="3"/>
  <c r="FP82" i="3" s="1"/>
  <c r="FP94" i="3"/>
  <c r="FP95" i="3"/>
  <c r="FP96" i="3"/>
  <c r="FP97" i="3"/>
  <c r="FP107" i="3"/>
  <c r="FP106" i="3" s="1"/>
  <c r="FL116" i="3"/>
  <c r="FN109" i="3"/>
  <c r="FL129" i="3"/>
  <c r="FL133" i="3"/>
  <c r="FL145" i="3"/>
  <c r="GB14" i="3"/>
  <c r="GB21" i="3"/>
  <c r="GB20" i="3" s="1"/>
  <c r="GB24" i="3"/>
  <c r="GB23" i="3" s="1"/>
  <c r="GB40" i="3"/>
  <c r="GB41" i="3"/>
  <c r="GB52" i="3"/>
  <c r="GB51" i="3" s="1"/>
  <c r="GB87" i="3"/>
  <c r="GB88" i="3"/>
  <c r="GB89" i="3"/>
  <c r="GC93" i="3"/>
  <c r="GC94" i="3"/>
  <c r="GC95" i="3"/>
  <c r="GC96" i="3"/>
  <c r="GC97" i="3"/>
  <c r="GB111" i="3"/>
  <c r="GB110" i="3" s="1"/>
  <c r="GC123" i="3"/>
  <c r="GC122" i="3" s="1"/>
  <c r="GK133" i="3"/>
  <c r="GK145" i="3"/>
  <c r="ES114" i="3"/>
  <c r="ES113" i="3" s="1"/>
  <c r="ER117" i="3"/>
  <c r="ER116" i="3" s="1"/>
  <c r="ER123" i="3"/>
  <c r="ER122" i="3" s="1"/>
  <c r="ES127" i="3"/>
  <c r="ES126" i="3" s="1"/>
  <c r="ER130" i="3"/>
  <c r="ER129" i="3" s="1"/>
  <c r="ER134" i="3"/>
  <c r="ER135" i="3"/>
  <c r="ER136" i="3"/>
  <c r="ER137" i="3"/>
  <c r="ER138" i="3"/>
  <c r="ER139" i="3"/>
  <c r="ER140" i="3"/>
  <c r="ER143" i="3"/>
  <c r="ER142" i="3" s="1"/>
  <c r="ER146" i="3"/>
  <c r="ER147" i="3"/>
  <c r="ER154" i="3"/>
  <c r="ER155" i="3"/>
  <c r="ER156" i="3"/>
  <c r="ER159" i="3"/>
  <c r="ER158" i="3" s="1"/>
  <c r="ER163" i="3"/>
  <c r="ER164" i="3"/>
  <c r="ER165" i="3"/>
  <c r="ER166" i="3"/>
  <c r="ER167" i="3"/>
  <c r="FD11" i="3"/>
  <c r="FD12" i="3"/>
  <c r="FD13" i="3"/>
  <c r="FD14" i="3"/>
  <c r="FD21" i="3"/>
  <c r="FD20" i="3" s="1"/>
  <c r="FD24" i="3"/>
  <c r="FD23" i="3" s="1"/>
  <c r="FD40" i="3"/>
  <c r="FD41" i="3"/>
  <c r="FD52" i="3"/>
  <c r="FD51" i="3" s="1"/>
  <c r="FD79" i="3"/>
  <c r="FD78" i="3" s="1"/>
  <c r="FD86" i="3"/>
  <c r="FD87" i="3"/>
  <c r="FD88" i="3"/>
  <c r="FD89" i="3"/>
  <c r="FD101" i="3"/>
  <c r="FD100" i="3" s="1"/>
  <c r="FD111" i="3"/>
  <c r="FD110" i="3" s="1"/>
  <c r="FD117" i="3"/>
  <c r="FD116" i="3" s="1"/>
  <c r="FD127" i="3"/>
  <c r="FD126" i="3" s="1"/>
  <c r="FD147" i="3"/>
  <c r="FQ76" i="3"/>
  <c r="FQ83" i="3"/>
  <c r="FQ82" i="3" s="1"/>
  <c r="FQ95" i="3"/>
  <c r="FQ96" i="3"/>
  <c r="FQ97" i="3"/>
  <c r="FQ107" i="3"/>
  <c r="FQ106" i="3" s="1"/>
  <c r="FM116" i="3"/>
  <c r="FO109" i="3"/>
  <c r="FM129" i="3"/>
  <c r="FM133" i="3"/>
  <c r="FM145" i="3"/>
  <c r="FM158" i="3"/>
  <c r="FM162" i="3"/>
  <c r="FM161" i="3" s="1"/>
  <c r="GC14" i="3"/>
  <c r="GC21" i="3"/>
  <c r="GC20" i="3" s="1"/>
  <c r="GC24" i="3"/>
  <c r="GC23" i="3" s="1"/>
  <c r="GC40" i="3"/>
  <c r="GC41" i="3"/>
  <c r="GC52" i="3"/>
  <c r="GC51" i="3" s="1"/>
  <c r="FE11" i="3"/>
  <c r="FE12" i="3"/>
  <c r="FE13" i="3"/>
  <c r="FE14" i="3"/>
  <c r="FE21" i="3"/>
  <c r="FE20" i="3" s="1"/>
  <c r="FE24" i="3"/>
  <c r="FE23" i="3" s="1"/>
  <c r="FE40" i="3"/>
  <c r="FE41" i="3"/>
  <c r="FE52" i="3"/>
  <c r="FE51" i="3" s="1"/>
  <c r="FE79" i="3"/>
  <c r="FE78" i="3" s="1"/>
  <c r="FE86" i="3"/>
  <c r="FE87" i="3"/>
  <c r="FE88" i="3"/>
  <c r="FE89" i="3"/>
  <c r="FE101" i="3"/>
  <c r="FE100" i="3" s="1"/>
  <c r="FE111" i="3"/>
  <c r="FE110" i="3" s="1"/>
  <c r="FE117" i="3"/>
  <c r="FE116" i="3" s="1"/>
  <c r="FE127" i="3"/>
  <c r="FE126" i="3" s="1"/>
  <c r="FB132" i="3"/>
  <c r="FQ13" i="3"/>
  <c r="FQ14" i="3"/>
  <c r="FP47" i="3"/>
  <c r="FP48" i="3"/>
  <c r="FP49" i="3"/>
  <c r="FP55" i="3"/>
  <c r="FP54" i="3" s="1"/>
  <c r="FM58" i="3"/>
  <c r="FM57" i="3" s="1"/>
  <c r="FP89" i="3"/>
  <c r="FP159" i="3"/>
  <c r="FP158" i="3" s="1"/>
  <c r="FP165" i="3"/>
  <c r="FP166" i="3"/>
  <c r="FP167" i="3"/>
  <c r="GB74" i="3"/>
  <c r="GB75" i="3"/>
  <c r="GB76" i="3"/>
  <c r="GB83" i="3"/>
  <c r="GB82" i="3" s="1"/>
  <c r="GA132" i="3"/>
  <c r="FD140" i="3"/>
  <c r="FE167" i="3"/>
  <c r="FQ46" i="3"/>
  <c r="FQ47" i="3"/>
  <c r="FQ48" i="3"/>
  <c r="FQ49" i="3"/>
  <c r="FQ55" i="3"/>
  <c r="FQ54" i="3" s="1"/>
  <c r="FQ89" i="3"/>
  <c r="GC73" i="3"/>
  <c r="GC74" i="3"/>
  <c r="GC75" i="3"/>
  <c r="GC76" i="3"/>
  <c r="GC83" i="3"/>
  <c r="GC82" i="3" s="1"/>
  <c r="GB93" i="3"/>
  <c r="GB94" i="3"/>
  <c r="GB95" i="3"/>
  <c r="GB96" i="3"/>
  <c r="GB97" i="3"/>
  <c r="FX100" i="3"/>
  <c r="GC101" i="3"/>
  <c r="GC100" i="3" s="1"/>
  <c r="FY113" i="3"/>
  <c r="FY109" i="3" s="1"/>
  <c r="GB123" i="3"/>
  <c r="GB122" i="3" s="1"/>
  <c r="FX126" i="3"/>
  <c r="FX125" i="3" s="1"/>
  <c r="GC127" i="3"/>
  <c r="GC126" i="3" s="1"/>
  <c r="GB130" i="3"/>
  <c r="GB129" i="3" s="1"/>
  <c r="FX133" i="3"/>
  <c r="GC137" i="3"/>
  <c r="GC138" i="3"/>
  <c r="GC139" i="3"/>
  <c r="GC140" i="3"/>
  <c r="GB143" i="3"/>
  <c r="GB142" i="3" s="1"/>
  <c r="FY153" i="3"/>
  <c r="FY152" i="3" s="1"/>
  <c r="FX158" i="3"/>
  <c r="GJ133" i="3"/>
  <c r="GJ145" i="3"/>
  <c r="GJ142" i="3"/>
  <c r="GJ153" i="3"/>
  <c r="GJ152" i="3" s="1"/>
  <c r="GK142" i="3"/>
  <c r="GK153" i="3"/>
  <c r="GK152" i="3" s="1"/>
  <c r="GC57" i="3"/>
  <c r="GA109" i="3"/>
  <c r="GC107" i="3"/>
  <c r="GC106" i="3" s="1"/>
  <c r="GC111" i="3"/>
  <c r="GC110" i="3" s="1"/>
  <c r="GC117" i="3"/>
  <c r="GC116" i="3" s="1"/>
  <c r="GC130" i="3"/>
  <c r="GC129" i="3" s="1"/>
  <c r="GC134" i="3"/>
  <c r="GC146" i="3"/>
  <c r="GC145" i="3" s="1"/>
  <c r="GC159" i="3"/>
  <c r="GC158" i="3" s="1"/>
  <c r="GC163" i="3"/>
  <c r="FN132" i="3"/>
  <c r="FO132" i="3"/>
  <c r="FL113" i="3"/>
  <c r="FL122" i="3"/>
  <c r="FL126" i="3"/>
  <c r="FL142" i="3"/>
  <c r="FL153" i="3"/>
  <c r="FL152" i="3" s="1"/>
  <c r="FM113" i="3"/>
  <c r="FM122" i="3"/>
  <c r="FM126" i="3"/>
  <c r="FM142" i="3"/>
  <c r="FM153" i="3"/>
  <c r="FD146" i="3"/>
  <c r="FD159" i="3"/>
  <c r="FD158" i="3" s="1"/>
  <c r="FD163" i="3"/>
  <c r="EQ19" i="3"/>
  <c r="EN10" i="3"/>
  <c r="EN16" i="3"/>
  <c r="EN20" i="3"/>
  <c r="EN23" i="3"/>
  <c r="EN27" i="3"/>
  <c r="EN26" i="3" s="1"/>
  <c r="EP109" i="3"/>
  <c r="EP132" i="3"/>
  <c r="EQ132" i="3"/>
  <c r="EN54" i="3"/>
  <c r="EN43" i="3" s="1"/>
  <c r="EN78" i="3"/>
  <c r="EN64" i="3" s="1"/>
  <c r="EN82" i="3"/>
  <c r="EN92" i="3"/>
  <c r="EN91" i="3" s="1"/>
  <c r="EN100" i="3"/>
  <c r="EN99" i="3" s="1"/>
  <c r="EN113" i="3"/>
  <c r="EN122" i="3"/>
  <c r="EN126" i="3"/>
  <c r="EN125" i="3" s="1"/>
  <c r="EN142" i="3"/>
  <c r="EN132" i="3" s="1"/>
  <c r="EN153" i="3"/>
  <c r="EN152" i="3" s="1"/>
  <c r="EO142" i="3"/>
  <c r="EO153" i="3"/>
  <c r="EE19" i="3"/>
  <c r="ED19" i="3"/>
  <c r="EC30" i="3"/>
  <c r="EG52" i="3"/>
  <c r="EG51" i="3" s="1"/>
  <c r="EG66" i="3"/>
  <c r="EG71" i="3"/>
  <c r="EG83" i="3"/>
  <c r="EG82" i="3" s="1"/>
  <c r="EG86" i="3"/>
  <c r="EC92" i="3"/>
  <c r="EC91" i="3" s="1"/>
  <c r="EG93" i="3"/>
  <c r="EG107" i="3"/>
  <c r="EG106" i="3" s="1"/>
  <c r="EG123" i="3"/>
  <c r="EG122" i="3" s="1"/>
  <c r="EG134" i="3"/>
  <c r="EG139" i="3"/>
  <c r="EG154" i="3"/>
  <c r="EG159" i="3"/>
  <c r="EG158" i="3" s="1"/>
  <c r="EC162" i="3"/>
  <c r="EC161" i="3" s="1"/>
  <c r="EF31" i="3"/>
  <c r="EF30" i="3" s="1"/>
  <c r="EG156" i="3"/>
  <c r="EF45" i="3"/>
  <c r="EE153" i="3"/>
  <c r="EE152" i="3" s="1"/>
  <c r="EG45" i="3"/>
  <c r="EF46" i="3"/>
  <c r="EG49" i="3"/>
  <c r="EG55" i="3"/>
  <c r="EG54" i="3" s="1"/>
  <c r="EG69" i="3"/>
  <c r="EG89" i="3"/>
  <c r="EB54" i="3"/>
  <c r="EB113" i="3"/>
  <c r="EB122" i="3"/>
  <c r="EB126" i="3"/>
  <c r="EB142" i="3"/>
  <c r="EB153" i="3"/>
  <c r="EB152" i="3" s="1"/>
  <c r="DP10" i="3"/>
  <c r="DP16" i="3"/>
  <c r="DR109" i="3"/>
  <c r="DT86" i="3"/>
  <c r="DT107" i="3"/>
  <c r="DT106" i="3" s="1"/>
  <c r="DT111" i="3"/>
  <c r="DT110" i="3" s="1"/>
  <c r="DT117" i="3"/>
  <c r="DT116" i="3" s="1"/>
  <c r="DT130" i="3"/>
  <c r="DT129" i="3" s="1"/>
  <c r="DT134" i="3"/>
  <c r="DT146" i="3"/>
  <c r="DT159" i="3"/>
  <c r="DT158" i="3" s="1"/>
  <c r="DT163" i="3"/>
  <c r="DD30" i="3"/>
  <c r="DF132" i="3"/>
  <c r="DE30" i="3"/>
  <c r="DG132" i="3"/>
  <c r="DD44" i="3"/>
  <c r="DD54" i="3"/>
  <c r="DD78" i="3"/>
  <c r="DD82" i="3"/>
  <c r="DD92" i="3"/>
  <c r="DD91" i="3" s="1"/>
  <c r="DD100" i="3"/>
  <c r="DD113" i="3"/>
  <c r="DD122" i="3"/>
  <c r="DD126" i="3"/>
  <c r="DD142" i="3"/>
  <c r="DD153" i="3"/>
  <c r="DE44" i="3"/>
  <c r="DE54" i="3"/>
  <c r="DE78" i="3"/>
  <c r="DE64" i="3" s="1"/>
  <c r="DE82" i="3"/>
  <c r="DE81" i="3" s="1"/>
  <c r="DE92" i="3"/>
  <c r="DE91" i="3" s="1"/>
  <c r="DE100" i="3"/>
  <c r="DE99" i="3" s="1"/>
  <c r="DE113" i="3"/>
  <c r="DE122" i="3"/>
  <c r="DE126" i="3"/>
  <c r="DE125" i="3" s="1"/>
  <c r="DE142" i="3"/>
  <c r="DE153" i="3"/>
  <c r="DE152" i="3" s="1"/>
  <c r="CW58" i="3"/>
  <c r="CW57" i="3" s="1"/>
  <c r="CS153" i="3"/>
  <c r="CS152" i="3" s="1"/>
  <c r="CH132" i="3"/>
  <c r="CI132" i="3"/>
  <c r="CF113" i="3"/>
  <c r="CF122" i="3"/>
  <c r="CF126" i="3"/>
  <c r="CF125" i="3" s="1"/>
  <c r="CF142" i="3"/>
  <c r="CF132" i="3" s="1"/>
  <c r="CF153" i="3"/>
  <c r="CF152" i="3" s="1"/>
  <c r="CG113" i="3"/>
  <c r="CG122" i="3"/>
  <c r="CG126" i="3"/>
  <c r="CG142" i="3"/>
  <c r="CG153" i="3"/>
  <c r="BV132" i="3"/>
  <c r="BV109" i="3"/>
  <c r="BW132" i="3"/>
  <c r="BT100" i="3"/>
  <c r="BT113" i="3"/>
  <c r="BT122" i="3"/>
  <c r="BT126" i="3"/>
  <c r="BT125" i="3" s="1"/>
  <c r="BT142" i="3"/>
  <c r="BT132" i="3" s="1"/>
  <c r="BT153" i="3"/>
  <c r="BT152" i="3" s="1"/>
  <c r="BU142" i="3"/>
  <c r="BU153" i="3"/>
  <c r="BU152" i="3" s="1"/>
  <c r="BJ109" i="3"/>
  <c r="BH78" i="3"/>
  <c r="BH64" i="3" s="1"/>
  <c r="BH82" i="3"/>
  <c r="BH81" i="3" s="1"/>
  <c r="BH92" i="3"/>
  <c r="BH91" i="3" s="1"/>
  <c r="BH100" i="3"/>
  <c r="BH113" i="3"/>
  <c r="BH122" i="3"/>
  <c r="BH126" i="3"/>
  <c r="BH142" i="3"/>
  <c r="BH153" i="3"/>
  <c r="AV122" i="3"/>
  <c r="AV109" i="3" s="1"/>
  <c r="AV142" i="3"/>
  <c r="AV153" i="3"/>
  <c r="AV152" i="3" s="1"/>
  <c r="AW142" i="3"/>
  <c r="AW132" i="3" s="1"/>
  <c r="AW153" i="3"/>
  <c r="AW152" i="3" s="1"/>
  <c r="AN31" i="3"/>
  <c r="AN30" i="3" s="1"/>
  <c r="AN106" i="3"/>
  <c r="AN145" i="3"/>
  <c r="AK27" i="3"/>
  <c r="AK26" i="3" s="1"/>
  <c r="AK39" i="3"/>
  <c r="AK38" i="3" s="1"/>
  <c r="AN51" i="3"/>
  <c r="AJ65" i="3"/>
  <c r="AJ64" i="3" s="1"/>
  <c r="AN78" i="3"/>
  <c r="AN100" i="3"/>
  <c r="AO99" i="3"/>
  <c r="AN113" i="3"/>
  <c r="AN122" i="3"/>
  <c r="AJ133" i="3"/>
  <c r="AJ132" i="3" s="1"/>
  <c r="AN158" i="3"/>
  <c r="AN44" i="3"/>
  <c r="AO65" i="3"/>
  <c r="AO64" i="3" s="1"/>
  <c r="AN82" i="3"/>
  <c r="AJ92" i="3"/>
  <c r="AJ91" i="3" s="1"/>
  <c r="AN92" i="3"/>
  <c r="AN91" i="3" s="1"/>
  <c r="AN110" i="3"/>
  <c r="AN116" i="3"/>
  <c r="AN126" i="3"/>
  <c r="AO44" i="3"/>
  <c r="AO43" i="3" s="1"/>
  <c r="AJ85" i="3"/>
  <c r="AJ81" i="3" s="1"/>
  <c r="AO92" i="3"/>
  <c r="AO91" i="3" s="1"/>
  <c r="AJ125" i="3"/>
  <c r="AN129" i="3"/>
  <c r="AN142" i="3"/>
  <c r="AJ162" i="3"/>
  <c r="AJ161" i="3" s="1"/>
  <c r="Y132" i="3"/>
  <c r="N152" i="3"/>
  <c r="AB126" i="3"/>
  <c r="L133" i="3"/>
  <c r="L145" i="3"/>
  <c r="AA9" i="3"/>
  <c r="P126" i="3"/>
  <c r="Q170" i="3"/>
  <c r="Q169" i="3" s="1"/>
  <c r="L81" i="3"/>
  <c r="BB11" i="3"/>
  <c r="DW155" i="3"/>
  <c r="DK156" i="3"/>
  <c r="X125" i="3"/>
  <c r="O109" i="3"/>
  <c r="O19" i="3"/>
  <c r="N81" i="3"/>
  <c r="N99" i="3"/>
  <c r="N109" i="3"/>
  <c r="AC155" i="3"/>
  <c r="Y99" i="3"/>
  <c r="Z99" i="3"/>
  <c r="O57" i="3"/>
  <c r="O81" i="3"/>
  <c r="O99" i="3"/>
  <c r="Y109" i="3"/>
  <c r="O132" i="3"/>
  <c r="X16" i="3"/>
  <c r="X9" i="3" s="1"/>
  <c r="N57" i="3"/>
  <c r="N132" i="3"/>
  <c r="Y19" i="3"/>
  <c r="AC55" i="3"/>
  <c r="AC54" i="3" s="1"/>
  <c r="CX156" i="3"/>
  <c r="EI156" i="3"/>
  <c r="Q116" i="3"/>
  <c r="P162" i="3"/>
  <c r="P161" i="3" s="1"/>
  <c r="P170" i="3"/>
  <c r="P169" i="3" s="1"/>
  <c r="N19" i="3"/>
  <c r="O152" i="3"/>
  <c r="AB58" i="3"/>
  <c r="AB57" i="3" s="1"/>
  <c r="Y81" i="3"/>
  <c r="Y125" i="3"/>
  <c r="X153" i="3"/>
  <c r="X152" i="3" s="1"/>
  <c r="AB155" i="3"/>
  <c r="CL156" i="3"/>
  <c r="DJ155" i="3"/>
  <c r="Y54" i="3"/>
  <c r="Y43" i="3" s="1"/>
  <c r="Z81" i="3"/>
  <c r="Z125" i="3"/>
  <c r="BZ55" i="3"/>
  <c r="M57" i="3"/>
  <c r="M99" i="3"/>
  <c r="Q110" i="3"/>
  <c r="P145" i="3"/>
  <c r="O9" i="3"/>
  <c r="N9" i="3"/>
  <c r="X54" i="3"/>
  <c r="AB55" i="3"/>
  <c r="AB54" i="3" s="1"/>
  <c r="GD11" i="3"/>
  <c r="GD55" i="3"/>
  <c r="GE11" i="3"/>
  <c r="GE55" i="3"/>
  <c r="GE155" i="3"/>
  <c r="FG11" i="3"/>
  <c r="FG55" i="3"/>
  <c r="FG155" i="3"/>
  <c r="ET155" i="3"/>
  <c r="EU55" i="3"/>
  <c r="DV11" i="3"/>
  <c r="DV55" i="3"/>
  <c r="DW11" i="3"/>
  <c r="DW55" i="3"/>
  <c r="DJ11" i="3"/>
  <c r="DJ55" i="3"/>
  <c r="DK11" i="3"/>
  <c r="DK55" i="3"/>
  <c r="CY11" i="3"/>
  <c r="CL11" i="3"/>
  <c r="CL55" i="3"/>
  <c r="CL155" i="3"/>
  <c r="CM11" i="3"/>
  <c r="CM55" i="3"/>
  <c r="BZ11" i="3"/>
  <c r="CA11" i="3"/>
  <c r="CA55" i="3"/>
  <c r="BC11" i="3"/>
  <c r="AD11" i="3"/>
  <c r="AB17" i="3"/>
  <c r="AB16" i="3" s="1"/>
  <c r="AB31" i="3"/>
  <c r="AB30" i="3" s="1"/>
  <c r="AB154" i="3"/>
  <c r="AB156" i="3"/>
  <c r="AE11" i="3"/>
  <c r="AC17" i="3"/>
  <c r="AC16" i="3" s="1"/>
  <c r="AC31" i="3"/>
  <c r="AC30" i="3" s="1"/>
  <c r="AC154" i="3"/>
  <c r="AC156" i="3"/>
  <c r="Q11" i="3"/>
  <c r="M9" i="3"/>
  <c r="P11" i="3"/>
  <c r="R11" i="3"/>
  <c r="L153" i="3"/>
  <c r="M153" i="3"/>
  <c r="Q122" i="3"/>
  <c r="Q129" i="3"/>
  <c r="P116" i="3"/>
  <c r="P106" i="3"/>
  <c r="P140" i="3"/>
  <c r="R140" i="3"/>
  <c r="L54" i="3"/>
  <c r="M54" i="3"/>
  <c r="P154" i="3"/>
  <c r="P156" i="3"/>
  <c r="Q154" i="3"/>
  <c r="Q156" i="3"/>
  <c r="L16" i="3"/>
  <c r="P17" i="3"/>
  <c r="P55" i="3"/>
  <c r="P155" i="3"/>
  <c r="Q17" i="3"/>
  <c r="Q55" i="3"/>
  <c r="Q155" i="3"/>
  <c r="S17" i="3"/>
  <c r="AF175" i="3"/>
  <c r="AF170" i="3"/>
  <c r="AF162" i="3"/>
  <c r="AF158" i="3"/>
  <c r="AF153" i="3"/>
  <c r="AF149" i="3"/>
  <c r="AF145" i="3"/>
  <c r="AF142" i="3"/>
  <c r="AF133" i="3"/>
  <c r="AF129" i="3"/>
  <c r="AF126" i="3"/>
  <c r="AF122" i="3"/>
  <c r="AF119" i="3"/>
  <c r="AF116" i="3"/>
  <c r="AF113" i="3"/>
  <c r="AF110" i="3"/>
  <c r="AF106" i="3"/>
  <c r="AF103" i="3"/>
  <c r="AF100" i="3"/>
  <c r="AF92" i="3"/>
  <c r="AF85" i="3"/>
  <c r="AF82" i="3"/>
  <c r="AF78" i="3"/>
  <c r="AF65" i="3"/>
  <c r="AF61" i="3"/>
  <c r="AF58" i="3"/>
  <c r="AF54" i="3"/>
  <c r="AF51" i="3"/>
  <c r="AF44" i="3"/>
  <c r="AF39" i="3"/>
  <c r="AF35" i="3"/>
  <c r="AF31" i="3"/>
  <c r="AF27" i="3"/>
  <c r="AF23" i="3"/>
  <c r="AF20" i="3"/>
  <c r="AG16" i="3"/>
  <c r="AF16" i="3"/>
  <c r="AG10" i="3"/>
  <c r="AF10" i="3"/>
  <c r="AA125" i="3" l="1"/>
  <c r="GN58" i="3"/>
  <c r="GN57" i="3" s="1"/>
  <c r="GJ19" i="3"/>
  <c r="FQ125" i="3"/>
  <c r="GM81" i="3"/>
  <c r="GK162" i="3"/>
  <c r="GK161" i="3" s="1"/>
  <c r="GL125" i="3"/>
  <c r="GL99" i="3"/>
  <c r="Z9" i="3"/>
  <c r="AA81" i="3"/>
  <c r="Z152" i="3"/>
  <c r="Z132" i="3"/>
  <c r="Z43" i="3"/>
  <c r="Z19" i="3"/>
  <c r="GM132" i="3"/>
  <c r="GJ10" i="3"/>
  <c r="GJ9" i="3" s="1"/>
  <c r="GN154" i="3"/>
  <c r="GN140" i="3"/>
  <c r="GK10" i="3"/>
  <c r="GK9" i="3" s="1"/>
  <c r="Z109" i="3"/>
  <c r="GK99" i="3"/>
  <c r="GK85" i="3"/>
  <c r="GK81" i="3" s="1"/>
  <c r="GJ132" i="3"/>
  <c r="GO155" i="3"/>
  <c r="M152" i="3"/>
  <c r="GO11" i="3"/>
  <c r="EF145" i="3"/>
  <c r="AZ43" i="3"/>
  <c r="GN127" i="3"/>
  <c r="GN126" i="3" s="1"/>
  <c r="AA152" i="3"/>
  <c r="AA132" i="3"/>
  <c r="M19" i="3"/>
  <c r="GM9" i="3"/>
  <c r="GL9" i="3"/>
  <c r="GM125" i="3"/>
  <c r="GL152" i="3"/>
  <c r="GL81" i="3"/>
  <c r="GL64" i="3"/>
  <c r="GL43" i="3"/>
  <c r="GL19" i="3"/>
  <c r="GJ92" i="3"/>
  <c r="GJ91" i="3" s="1"/>
  <c r="GK125" i="3"/>
  <c r="GK109" i="3"/>
  <c r="GJ109" i="3"/>
  <c r="GN167" i="3"/>
  <c r="GO156" i="3"/>
  <c r="GN163" i="3"/>
  <c r="GL132" i="3"/>
  <c r="GL109" i="3"/>
  <c r="GJ99" i="3"/>
  <c r="GJ81" i="3"/>
  <c r="GN155" i="3"/>
  <c r="GK132" i="3"/>
  <c r="DH19" i="3"/>
  <c r="CK99" i="3"/>
  <c r="AA19" i="3"/>
  <c r="P54" i="3"/>
  <c r="GN55" i="3"/>
  <c r="GN54" i="3" s="1"/>
  <c r="Q54" i="3"/>
  <c r="GO55" i="3"/>
  <c r="GO54" i="3" s="1"/>
  <c r="P16" i="3"/>
  <c r="GN17" i="3"/>
  <c r="GN16" i="3" s="1"/>
  <c r="GN156" i="3"/>
  <c r="Q158" i="3"/>
  <c r="GO159" i="3"/>
  <c r="GO158" i="3" s="1"/>
  <c r="Q106" i="3"/>
  <c r="GO107" i="3"/>
  <c r="GO106" i="3" s="1"/>
  <c r="GO48" i="3"/>
  <c r="GO12" i="3"/>
  <c r="P129" i="3"/>
  <c r="GN130" i="3"/>
  <c r="GN129" i="3" s="1"/>
  <c r="P51" i="3"/>
  <c r="GN52" i="3"/>
  <c r="GN51" i="3" s="1"/>
  <c r="P142" i="3"/>
  <c r="GN143" i="3"/>
  <c r="GN142" i="3" s="1"/>
  <c r="P39" i="3"/>
  <c r="GN41" i="3"/>
  <c r="Q142" i="3"/>
  <c r="GO143" i="3"/>
  <c r="GO142" i="3" s="1"/>
  <c r="GN146" i="3"/>
  <c r="P85" i="3"/>
  <c r="GN87" i="3"/>
  <c r="GN66" i="3"/>
  <c r="GO70" i="3"/>
  <c r="Q92" i="3"/>
  <c r="Q91" i="3" s="1"/>
  <c r="GO94" i="3"/>
  <c r="Q126" i="3"/>
  <c r="GO127" i="3"/>
  <c r="GO126" i="3" s="1"/>
  <c r="GO49" i="3"/>
  <c r="GO136" i="3"/>
  <c r="GO87" i="3"/>
  <c r="GK65" i="3"/>
  <c r="GK64" i="3" s="1"/>
  <c r="GK44" i="3"/>
  <c r="GK43" i="3" s="1"/>
  <c r="GJ162" i="3"/>
  <c r="GJ161" i="3" s="1"/>
  <c r="Q16" i="3"/>
  <c r="GO17" i="3"/>
  <c r="GO16" i="3" s="1"/>
  <c r="GO88" i="3"/>
  <c r="GO46" i="3"/>
  <c r="GN75" i="3"/>
  <c r="P113" i="3"/>
  <c r="GN114" i="3"/>
  <c r="GN113" i="3" s="1"/>
  <c r="GN46" i="3"/>
  <c r="P158" i="3"/>
  <c r="GN159" i="3"/>
  <c r="GN158" i="3" s="1"/>
  <c r="GN88" i="3"/>
  <c r="P20" i="3"/>
  <c r="GN21" i="3"/>
  <c r="GN20" i="3" s="1"/>
  <c r="GO67" i="3"/>
  <c r="GO41" i="3"/>
  <c r="Q145" i="3"/>
  <c r="GO147" i="3"/>
  <c r="Q20" i="3"/>
  <c r="GO21" i="3"/>
  <c r="GO20" i="3" s="1"/>
  <c r="P82" i="3"/>
  <c r="GN83" i="3"/>
  <c r="GN82" i="3" s="1"/>
  <c r="GN47" i="3"/>
  <c r="GO47" i="3"/>
  <c r="GO140" i="3"/>
  <c r="Q23" i="3"/>
  <c r="GO24" i="3"/>
  <c r="GO23" i="3" s="1"/>
  <c r="GO76" i="3"/>
  <c r="GO72" i="3"/>
  <c r="GO139" i="3"/>
  <c r="GO135" i="3"/>
  <c r="GO123" i="3"/>
  <c r="GO122" i="3" s="1"/>
  <c r="GO95" i="3"/>
  <c r="GO75" i="3"/>
  <c r="GN117" i="3"/>
  <c r="GN116" i="3" s="1"/>
  <c r="GN164" i="3"/>
  <c r="GN147" i="3"/>
  <c r="GN86" i="3"/>
  <c r="GN73" i="3"/>
  <c r="GN59" i="3"/>
  <c r="GN48" i="3"/>
  <c r="GO163" i="3"/>
  <c r="GO96" i="3"/>
  <c r="GO89" i="3"/>
  <c r="GO83" i="3"/>
  <c r="GO82" i="3" s="1"/>
  <c r="GO74" i="3"/>
  <c r="GO66" i="3"/>
  <c r="GO45" i="3"/>
  <c r="GO13" i="3"/>
  <c r="GN111" i="3"/>
  <c r="GN110" i="3" s="1"/>
  <c r="GN89" i="3"/>
  <c r="GN76" i="3"/>
  <c r="GN72" i="3"/>
  <c r="GN68" i="3"/>
  <c r="GN40" i="3"/>
  <c r="GO137" i="3"/>
  <c r="GO86" i="3"/>
  <c r="Q27" i="3"/>
  <c r="Q26" i="3" s="1"/>
  <c r="GO28" i="3"/>
  <c r="GO27" i="3" s="1"/>
  <c r="GO26" i="3" s="1"/>
  <c r="GN67" i="3"/>
  <c r="GN97" i="3"/>
  <c r="P78" i="3"/>
  <c r="GN79" i="3"/>
  <c r="GN78" i="3" s="1"/>
  <c r="Q51" i="3"/>
  <c r="GO52" i="3"/>
  <c r="GO51" i="3" s="1"/>
  <c r="P100" i="3"/>
  <c r="GN101" i="3"/>
  <c r="GN100" i="3" s="1"/>
  <c r="GN74" i="3"/>
  <c r="P23" i="3"/>
  <c r="P19" i="3" s="1"/>
  <c r="GN24" i="3"/>
  <c r="GN23" i="3" s="1"/>
  <c r="GO40" i="3"/>
  <c r="GO111" i="3"/>
  <c r="GO110" i="3" s="1"/>
  <c r="GK92" i="3"/>
  <c r="GK91" i="3" s="1"/>
  <c r="GK39" i="3"/>
  <c r="GK38" i="3" s="1"/>
  <c r="GJ65" i="3"/>
  <c r="GJ64" i="3" s="1"/>
  <c r="GJ44" i="3"/>
  <c r="GJ43" i="3" s="1"/>
  <c r="GN107" i="3"/>
  <c r="GN106" i="3" s="1"/>
  <c r="GO154" i="3"/>
  <c r="GO166" i="3"/>
  <c r="Q113" i="3"/>
  <c r="GO114" i="3"/>
  <c r="GO113" i="3" s="1"/>
  <c r="Q78" i="3"/>
  <c r="GO79" i="3"/>
  <c r="GO78" i="3" s="1"/>
  <c r="GO14" i="3"/>
  <c r="P27" i="3"/>
  <c r="P26" i="3" s="1"/>
  <c r="GN28" i="3"/>
  <c r="GN27" i="3" s="1"/>
  <c r="GN26" i="3" s="1"/>
  <c r="GN71" i="3"/>
  <c r="P122" i="3"/>
  <c r="GN123" i="3"/>
  <c r="GN122" i="3" s="1"/>
  <c r="GN95" i="3"/>
  <c r="GN69" i="3"/>
  <c r="GN12" i="3"/>
  <c r="GO71" i="3"/>
  <c r="GO59" i="3"/>
  <c r="GO73" i="3"/>
  <c r="GN165" i="3"/>
  <c r="GN96" i="3"/>
  <c r="GN70" i="3"/>
  <c r="Q100" i="3"/>
  <c r="GO101" i="3"/>
  <c r="GO100" i="3" s="1"/>
  <c r="GO99" i="3" s="1"/>
  <c r="GO167" i="3"/>
  <c r="GO117" i="3"/>
  <c r="GO116" i="3" s="1"/>
  <c r="GO164" i="3"/>
  <c r="GO130" i="3"/>
  <c r="GO129" i="3" s="1"/>
  <c r="GO97" i="3"/>
  <c r="GO93" i="3"/>
  <c r="GO69" i="3"/>
  <c r="Z64" i="3"/>
  <c r="GN166" i="3"/>
  <c r="GN93" i="3"/>
  <c r="GN14" i="3"/>
  <c r="GO165" i="3"/>
  <c r="GO146" i="3"/>
  <c r="GO138" i="3"/>
  <c r="GO134" i="3"/>
  <c r="GO68" i="3"/>
  <c r="GN94" i="3"/>
  <c r="GN49" i="3"/>
  <c r="GN45" i="3"/>
  <c r="GN13" i="3"/>
  <c r="GN11" i="3"/>
  <c r="M132" i="3"/>
  <c r="AC10" i="3"/>
  <c r="Q162" i="3"/>
  <c r="Q161" i="3" s="1"/>
  <c r="EC64" i="3"/>
  <c r="Y152" i="3"/>
  <c r="Y64" i="3"/>
  <c r="FD152" i="3"/>
  <c r="M81" i="3"/>
  <c r="CS99" i="3"/>
  <c r="L9" i="3"/>
  <c r="DU58" i="3"/>
  <c r="DU57" i="3" s="1"/>
  <c r="DT99" i="3"/>
  <c r="P44" i="3"/>
  <c r="AC58" i="3"/>
  <c r="AC57" i="3" s="1"/>
  <c r="Q133" i="3"/>
  <c r="CS109" i="3"/>
  <c r="DD57" i="3"/>
  <c r="M109" i="3"/>
  <c r="BM19" i="3"/>
  <c r="L109" i="3"/>
  <c r="Q39" i="3"/>
  <c r="Q65" i="3"/>
  <c r="DE19" i="3"/>
  <c r="BT99" i="3"/>
  <c r="FD99" i="3"/>
  <c r="EB9" i="3"/>
  <c r="EF39" i="3"/>
  <c r="EF38" i="3" s="1"/>
  <c r="AC19" i="3"/>
  <c r="X64" i="3"/>
  <c r="CS125" i="3"/>
  <c r="DH99" i="3"/>
  <c r="AB10" i="3"/>
  <c r="AB9" i="3" s="1"/>
  <c r="AA43" i="3"/>
  <c r="AC162" i="3"/>
  <c r="AC161" i="3" s="1"/>
  <c r="BL19" i="3"/>
  <c r="EC152" i="3"/>
  <c r="ER19" i="3"/>
  <c r="CW19" i="3"/>
  <c r="P92" i="3"/>
  <c r="P91" i="3" s="1"/>
  <c r="DP109" i="3"/>
  <c r="DP132" i="3"/>
  <c r="CS132" i="3"/>
  <c r="P10" i="3"/>
  <c r="BH152" i="3"/>
  <c r="DE132" i="3"/>
  <c r="EN57" i="3"/>
  <c r="EO19" i="3"/>
  <c r="GB99" i="3"/>
  <c r="AZ19" i="3"/>
  <c r="BH132" i="3"/>
  <c r="DT145" i="3"/>
  <c r="GB125" i="3"/>
  <c r="CW99" i="3"/>
  <c r="Q44" i="3"/>
  <c r="L43" i="3"/>
  <c r="EG145" i="3"/>
  <c r="CV109" i="3"/>
  <c r="X132" i="3"/>
  <c r="AB19" i="3"/>
  <c r="L152" i="3"/>
  <c r="AC125" i="3"/>
  <c r="DD64" i="3"/>
  <c r="EC43" i="3"/>
  <c r="CV99" i="3"/>
  <c r="FQ19" i="3"/>
  <c r="DQ132" i="3"/>
  <c r="FP125" i="3"/>
  <c r="AB125" i="3"/>
  <c r="FE162" i="3"/>
  <c r="FE161" i="3" s="1"/>
  <c r="FP85" i="3"/>
  <c r="FP81" i="3" s="1"/>
  <c r="FE99" i="3"/>
  <c r="EF109" i="3"/>
  <c r="EC132" i="3"/>
  <c r="AA99" i="3"/>
  <c r="CJ99" i="3"/>
  <c r="AO125" i="3"/>
  <c r="AB92" i="3"/>
  <c r="AB91" i="3" s="1"/>
  <c r="CR109" i="3"/>
  <c r="FX109" i="3"/>
  <c r="AA64" i="3"/>
  <c r="AC39" i="3"/>
  <c r="AC38" i="3" s="1"/>
  <c r="FA173" i="3"/>
  <c r="FA176" i="3" s="1"/>
  <c r="P65" i="3"/>
  <c r="P64" i="3" s="1"/>
  <c r="FX152" i="3"/>
  <c r="FQ99" i="3"/>
  <c r="EF99" i="3"/>
  <c r="ES145" i="3"/>
  <c r="BM99" i="3"/>
  <c r="DP19" i="3"/>
  <c r="Q10" i="3"/>
  <c r="EB125" i="3"/>
  <c r="FP99" i="3"/>
  <c r="DI19" i="3"/>
  <c r="CR152" i="3"/>
  <c r="AV132" i="3"/>
  <c r="AV173" i="3" s="1"/>
  <c r="AV176" i="3" s="1"/>
  <c r="FX99" i="3"/>
  <c r="EG19" i="3"/>
  <c r="AZ99" i="3"/>
  <c r="AZ125" i="3"/>
  <c r="DD81" i="3"/>
  <c r="EG99" i="3"/>
  <c r="EO109" i="3"/>
  <c r="CJ125" i="3"/>
  <c r="AC85" i="3"/>
  <c r="AC81" i="3" s="1"/>
  <c r="BM125" i="3"/>
  <c r="FP19" i="3"/>
  <c r="BX19" i="3"/>
  <c r="GC125" i="3"/>
  <c r="DI125" i="3"/>
  <c r="CJ19" i="3"/>
  <c r="DH145" i="3"/>
  <c r="FP145" i="3"/>
  <c r="DS173" i="3"/>
  <c r="FL125" i="3"/>
  <c r="DD125" i="3"/>
  <c r="CV19" i="3"/>
  <c r="FE125" i="3"/>
  <c r="BY125" i="3"/>
  <c r="DD99" i="3"/>
  <c r="DT19" i="3"/>
  <c r="CV125" i="3"/>
  <c r="DU125" i="3"/>
  <c r="BM109" i="3"/>
  <c r="BY19" i="3"/>
  <c r="DU19" i="3"/>
  <c r="CK19" i="3"/>
  <c r="BL99" i="3"/>
  <c r="X109" i="3"/>
  <c r="AB99" i="3"/>
  <c r="Q85" i="3"/>
  <c r="Q81" i="3" s="1"/>
  <c r="FD125" i="3"/>
  <c r="BJ173" i="3"/>
  <c r="BJ176" i="3" s="1"/>
  <c r="DT125" i="3"/>
  <c r="EF125" i="3"/>
  <c r="BX99" i="3"/>
  <c r="EF65" i="3"/>
  <c r="EF64" i="3" s="1"/>
  <c r="EB99" i="3"/>
  <c r="CK125" i="3"/>
  <c r="FM125" i="3"/>
  <c r="FQ65" i="3"/>
  <c r="FQ64" i="3" s="1"/>
  <c r="ER125" i="3"/>
  <c r="ER99" i="3"/>
  <c r="ES125" i="3"/>
  <c r="BX125" i="3"/>
  <c r="CG125" i="3"/>
  <c r="CW125" i="3"/>
  <c r="DH125" i="3"/>
  <c r="BL125" i="3"/>
  <c r="AA109" i="3"/>
  <c r="EG125" i="3"/>
  <c r="CI173" i="3"/>
  <c r="DT162" i="3"/>
  <c r="DT161" i="3" s="1"/>
  <c r="DT85" i="3"/>
  <c r="DT81" i="3" s="1"/>
  <c r="FD162" i="3"/>
  <c r="FD161" i="3" s="1"/>
  <c r="FB173" i="3"/>
  <c r="EB19" i="3"/>
  <c r="DP152" i="3"/>
  <c r="L64" i="3"/>
  <c r="X43" i="3"/>
  <c r="BH99" i="3"/>
  <c r="FN173" i="3"/>
  <c r="FP39" i="3"/>
  <c r="FP38" i="3" s="1"/>
  <c r="FQ153" i="3"/>
  <c r="FQ152" i="3" s="1"/>
  <c r="BL109" i="3"/>
  <c r="AC145" i="3"/>
  <c r="AC133" i="3"/>
  <c r="AC109" i="3"/>
  <c r="AC99" i="3"/>
  <c r="AC44" i="3"/>
  <c r="AC43" i="3" s="1"/>
  <c r="DU145" i="3"/>
  <c r="AB65" i="3"/>
  <c r="AB64" i="3" s="1"/>
  <c r="DD152" i="3"/>
  <c r="DF173" i="3"/>
  <c r="AY173" i="3"/>
  <c r="BY65" i="3"/>
  <c r="BY64" i="3" s="1"/>
  <c r="BH125" i="3"/>
  <c r="CG152" i="3"/>
  <c r="EB57" i="3"/>
  <c r="BY10" i="3"/>
  <c r="BY9" i="3" s="1"/>
  <c r="GB145" i="3"/>
  <c r="EF85" i="3"/>
  <c r="EF81" i="3" s="1"/>
  <c r="BL39" i="3"/>
  <c r="BL38" i="3" s="1"/>
  <c r="GC85" i="3"/>
  <c r="GC81" i="3" s="1"/>
  <c r="AC65" i="3"/>
  <c r="AC64" i="3" s="1"/>
  <c r="BY92" i="3"/>
  <c r="BY91" i="3" s="1"/>
  <c r="AC92" i="3"/>
  <c r="AC91" i="3" s="1"/>
  <c r="DU109" i="3"/>
  <c r="BX65" i="3"/>
  <c r="BX64" i="3" s="1"/>
  <c r="EB132" i="3"/>
  <c r="DT153" i="3"/>
  <c r="DT152" i="3" s="1"/>
  <c r="CK44" i="3"/>
  <c r="CK43" i="3" s="1"/>
  <c r="CW44" i="3"/>
  <c r="BA109" i="3"/>
  <c r="FE109" i="3"/>
  <c r="FD109" i="3"/>
  <c r="FD19" i="3"/>
  <c r="GB85" i="3"/>
  <c r="GB81" i="3" s="1"/>
  <c r="GB19" i="3"/>
  <c r="AB145" i="3"/>
  <c r="X99" i="3"/>
  <c r="X19" i="3"/>
  <c r="EF92" i="3"/>
  <c r="EF91" i="3" s="1"/>
  <c r="GN44" i="3"/>
  <c r="Q64" i="3"/>
  <c r="AW173" i="3"/>
  <c r="AW176" i="3" s="1"/>
  <c r="ES109" i="3"/>
  <c r="EB64" i="3"/>
  <c r="AZ64" i="3"/>
  <c r="ED173" i="3"/>
  <c r="FM132" i="3"/>
  <c r="FO173" i="3"/>
  <c r="FD92" i="3"/>
  <c r="FD91" i="3" s="1"/>
  <c r="BY162" i="3"/>
  <c r="BY161" i="3" s="1"/>
  <c r="GC19" i="3"/>
  <c r="AM173" i="3"/>
  <c r="AB162" i="3"/>
  <c r="AB161" i="3" s="1"/>
  <c r="AB133" i="3"/>
  <c r="AB44" i="3"/>
  <c r="AB43" i="3" s="1"/>
  <c r="X81" i="3"/>
  <c r="AB39" i="3"/>
  <c r="AB38" i="3" s="1"/>
  <c r="DD109" i="3"/>
  <c r="BA19" i="3"/>
  <c r="AB85" i="3"/>
  <c r="AB81" i="3" s="1"/>
  <c r="AB109" i="3"/>
  <c r="EO152" i="3"/>
  <c r="FE92" i="3"/>
  <c r="FE91" i="3" s="1"/>
  <c r="FQ39" i="3"/>
  <c r="FQ38" i="3" s="1"/>
  <c r="EG162" i="3"/>
  <c r="EG161" i="3" s="1"/>
  <c r="AZ81" i="3"/>
  <c r="BT109" i="3"/>
  <c r="BY109" i="3"/>
  <c r="AN19" i="3"/>
  <c r="BX92" i="3"/>
  <c r="BX91" i="3" s="1"/>
  <c r="GB133" i="3"/>
  <c r="ES85" i="3"/>
  <c r="ES81" i="3" s="1"/>
  <c r="FC173" i="3"/>
  <c r="BY153" i="3"/>
  <c r="BY152" i="3" s="1"/>
  <c r="BM153" i="3"/>
  <c r="BM152" i="3" s="1"/>
  <c r="FD65" i="3"/>
  <c r="FD64" i="3" s="1"/>
  <c r="CV153" i="3"/>
  <c r="CV152" i="3" s="1"/>
  <c r="EG44" i="3"/>
  <c r="EG43" i="3" s="1"/>
  <c r="FE19" i="3"/>
  <c r="ER109" i="3"/>
  <c r="ES19" i="3"/>
  <c r="DU99" i="3"/>
  <c r="EF133" i="3"/>
  <c r="EF132" i="3" s="1"/>
  <c r="DI99" i="3"/>
  <c r="BY99" i="3"/>
  <c r="BI132" i="3"/>
  <c r="FZ173" i="3"/>
  <c r="FQ133" i="3"/>
  <c r="BY145" i="3"/>
  <c r="ER44" i="3"/>
  <c r="ER43" i="3" s="1"/>
  <c r="BM133" i="3"/>
  <c r="AL173" i="3"/>
  <c r="BU132" i="3"/>
  <c r="BU173" i="3" s="1"/>
  <c r="BU176" i="3" s="1"/>
  <c r="BW173" i="3"/>
  <c r="BW176" i="3" s="1"/>
  <c r="CG132" i="3"/>
  <c r="CH173" i="3"/>
  <c r="DE57" i="3"/>
  <c r="DD132" i="3"/>
  <c r="DT133" i="3"/>
  <c r="EB109" i="3"/>
  <c r="EO132" i="3"/>
  <c r="EN81" i="3"/>
  <c r="GM173" i="3"/>
  <c r="GM176" i="3" s="1"/>
  <c r="FQ85" i="3"/>
  <c r="FQ81" i="3" s="1"/>
  <c r="FD133" i="3"/>
  <c r="GC10" i="3"/>
  <c r="GC9" i="3" s="1"/>
  <c r="GB10" i="3"/>
  <c r="GB9" i="3" s="1"/>
  <c r="ES65" i="3"/>
  <c r="ES64" i="3" s="1"/>
  <c r="EF162" i="3"/>
  <c r="EF161" i="3" s="1"/>
  <c r="CV92" i="3"/>
  <c r="CV91" i="3" s="1"/>
  <c r="AX173" i="3"/>
  <c r="FP109" i="3"/>
  <c r="DH109" i="3"/>
  <c r="GO153" i="3"/>
  <c r="FP133" i="3"/>
  <c r="CW39" i="3"/>
  <c r="CW38" i="3" s="1"/>
  <c r="GB162" i="3"/>
  <c r="GB161" i="3" s="1"/>
  <c r="DH65" i="3"/>
  <c r="DH64" i="3" s="1"/>
  <c r="AZ133" i="3"/>
  <c r="AZ132" i="3" s="1"/>
  <c r="CW162" i="3"/>
  <c r="CW161" i="3" s="1"/>
  <c r="CV65" i="3"/>
  <c r="CV64" i="3" s="1"/>
  <c r="GC162" i="3"/>
  <c r="GC161" i="3" s="1"/>
  <c r="FX132" i="3"/>
  <c r="GB109" i="3"/>
  <c r="ER153" i="3"/>
  <c r="ER152" i="3" s="1"/>
  <c r="ES133" i="3"/>
  <c r="ER85" i="3"/>
  <c r="ER81" i="3" s="1"/>
  <c r="BK173" i="3"/>
  <c r="BK176" i="3" s="1"/>
  <c r="FE65" i="3"/>
  <c r="FE64" i="3" s="1"/>
  <c r="BY133" i="3"/>
  <c r="FP153" i="3"/>
  <c r="FP152" i="3" s="1"/>
  <c r="FQ145" i="3"/>
  <c r="CK162" i="3"/>
  <c r="CK161" i="3" s="1"/>
  <c r="P99" i="3"/>
  <c r="DG173" i="3"/>
  <c r="DR173" i="3"/>
  <c r="EG109" i="3"/>
  <c r="FL132" i="3"/>
  <c r="FL57" i="3"/>
  <c r="EZ173" i="3"/>
  <c r="EZ176" i="3" s="1"/>
  <c r="CT173" i="3"/>
  <c r="AO132" i="3"/>
  <c r="GC153" i="3"/>
  <c r="GC152" i="3" s="1"/>
  <c r="CK109" i="3"/>
  <c r="FP65" i="3"/>
  <c r="FP64" i="3" s="1"/>
  <c r="CK65" i="3"/>
  <c r="CK64" i="3" s="1"/>
  <c r="GO92" i="3"/>
  <c r="GO91" i="3" s="1"/>
  <c r="GC44" i="3"/>
  <c r="GC43" i="3" s="1"/>
  <c r="DH153" i="3"/>
  <c r="DH152" i="3" s="1"/>
  <c r="CV10" i="3"/>
  <c r="CV9" i="3" s="1"/>
  <c r="EB43" i="3"/>
  <c r="EG92" i="3"/>
  <c r="EG91" i="3" s="1"/>
  <c r="FD145" i="3"/>
  <c r="FM152" i="3"/>
  <c r="FQ58" i="3"/>
  <c r="FQ57" i="3" s="1"/>
  <c r="FQ10" i="3"/>
  <c r="FQ9" i="3" s="1"/>
  <c r="EB81" i="3"/>
  <c r="DI153" i="3"/>
  <c r="DI152" i="3" s="1"/>
  <c r="DI109" i="3"/>
  <c r="BX145" i="3"/>
  <c r="DH10" i="3"/>
  <c r="DH9" i="3" s="1"/>
  <c r="BX109" i="3"/>
  <c r="FE153" i="3"/>
  <c r="FE152" i="3" s="1"/>
  <c r="DT10" i="3"/>
  <c r="DT9" i="3" s="1"/>
  <c r="FQ162" i="3"/>
  <c r="FQ161" i="3" s="1"/>
  <c r="FD44" i="3"/>
  <c r="FD43" i="3" s="1"/>
  <c r="CW153" i="3"/>
  <c r="CW152" i="3" s="1"/>
  <c r="ES153" i="3"/>
  <c r="ES152" i="3" s="1"/>
  <c r="ER10" i="3"/>
  <c r="ER9" i="3" s="1"/>
  <c r="BA44" i="3"/>
  <c r="BA43" i="3" s="1"/>
  <c r="CK92" i="3"/>
  <c r="CK91" i="3" s="1"/>
  <c r="BY44" i="3"/>
  <c r="BY43" i="3" s="1"/>
  <c r="DU133" i="3"/>
  <c r="CW43" i="3"/>
  <c r="GB153" i="3"/>
  <c r="GB152" i="3" s="1"/>
  <c r="GB44" i="3"/>
  <c r="GB43" i="3" s="1"/>
  <c r="DH133" i="3"/>
  <c r="FE44" i="3"/>
  <c r="FE43" i="3" s="1"/>
  <c r="EG10" i="3"/>
  <c r="EG9" i="3" s="1"/>
  <c r="AZ10" i="3"/>
  <c r="AZ9" i="3" s="1"/>
  <c r="CK10" i="3"/>
  <c r="CK9" i="3" s="1"/>
  <c r="CW10" i="3"/>
  <c r="CW9" i="3" s="1"/>
  <c r="CJ10" i="3"/>
  <c r="CJ9" i="3" s="1"/>
  <c r="BA85" i="3"/>
  <c r="BA81" i="3" s="1"/>
  <c r="CV162" i="3"/>
  <c r="CV161" i="3" s="1"/>
  <c r="CF109" i="3"/>
  <c r="CF173" i="3" s="1"/>
  <c r="CF176" i="3" s="1"/>
  <c r="GB65" i="3"/>
  <c r="GB64" i="3" s="1"/>
  <c r="FP44" i="3"/>
  <c r="FP43" i="3" s="1"/>
  <c r="ES39" i="3"/>
  <c r="ES38" i="3" s="1"/>
  <c r="CW85" i="3"/>
  <c r="CW81" i="3" s="1"/>
  <c r="BL92" i="3"/>
  <c r="BL91" i="3" s="1"/>
  <c r="CU173" i="3"/>
  <c r="CJ85" i="3"/>
  <c r="CJ81" i="3" s="1"/>
  <c r="ES92" i="3"/>
  <c r="ES91" i="3" s="1"/>
  <c r="DU85" i="3"/>
  <c r="DU81" i="3" s="1"/>
  <c r="DT65" i="3"/>
  <c r="DT64" i="3" s="1"/>
  <c r="DH92" i="3"/>
  <c r="DH91" i="3" s="1"/>
  <c r="DH85" i="3"/>
  <c r="DH81" i="3" s="1"/>
  <c r="CK133" i="3"/>
  <c r="AO109" i="3"/>
  <c r="AN153" i="3"/>
  <c r="AN152" i="3" s="1"/>
  <c r="AO10" i="3"/>
  <c r="AO9" i="3" s="1"/>
  <c r="AN43" i="3"/>
  <c r="BV173" i="3"/>
  <c r="BV176" i="3" s="1"/>
  <c r="DE43" i="3"/>
  <c r="DD43" i="3"/>
  <c r="FY173" i="3"/>
  <c r="FY176" i="3" s="1"/>
  <c r="GC65" i="3"/>
  <c r="GC64" i="3" s="1"/>
  <c r="FE85" i="3"/>
  <c r="FE81" i="3" s="1"/>
  <c r="FE39" i="3"/>
  <c r="FE38" i="3" s="1"/>
  <c r="FQ92" i="3"/>
  <c r="FQ91" i="3" s="1"/>
  <c r="GB39" i="3"/>
  <c r="GB38" i="3" s="1"/>
  <c r="FP92" i="3"/>
  <c r="FP91" i="3" s="1"/>
  <c r="CW109" i="3"/>
  <c r="CJ153" i="3"/>
  <c r="CJ152" i="3" s="1"/>
  <c r="DH39" i="3"/>
  <c r="DH38" i="3" s="1"/>
  <c r="CK85" i="3"/>
  <c r="CK81" i="3" s="1"/>
  <c r="CV85" i="3"/>
  <c r="CV81" i="3" s="1"/>
  <c r="BA145" i="3"/>
  <c r="GN162" i="3"/>
  <c r="GN161" i="3" s="1"/>
  <c r="GN153" i="3"/>
  <c r="GN152" i="3" s="1"/>
  <c r="FP10" i="3"/>
  <c r="FP9" i="3" s="1"/>
  <c r="FE145" i="3"/>
  <c r="CJ39" i="3"/>
  <c r="CJ38" i="3" s="1"/>
  <c r="DU39" i="3"/>
  <c r="DU38" i="3" s="1"/>
  <c r="CK145" i="3"/>
  <c r="EC9" i="3"/>
  <c r="BL65" i="3"/>
  <c r="BL64" i="3" s="1"/>
  <c r="AK173" i="3"/>
  <c r="AK176" i="3" s="1"/>
  <c r="ES162" i="3"/>
  <c r="ES161" i="3" s="1"/>
  <c r="EF153" i="3"/>
  <c r="EF152" i="3" s="1"/>
  <c r="DH162" i="3"/>
  <c r="DH161" i="3" s="1"/>
  <c r="CG109" i="3"/>
  <c r="EG133" i="3"/>
  <c r="EN109" i="3"/>
  <c r="GC133" i="3"/>
  <c r="GC132" i="3" s="1"/>
  <c r="GC99" i="3"/>
  <c r="FP162" i="3"/>
  <c r="FP161" i="3" s="1"/>
  <c r="FD85" i="3"/>
  <c r="FD81" i="3" s="1"/>
  <c r="FD39" i="3"/>
  <c r="FD38" i="3" s="1"/>
  <c r="FE133" i="3"/>
  <c r="CK39" i="3"/>
  <c r="CK38" i="3" s="1"/>
  <c r="BL145" i="3"/>
  <c r="BL132" i="3" s="1"/>
  <c r="AZ152" i="3"/>
  <c r="FQ109" i="3"/>
  <c r="GN145" i="3"/>
  <c r="ER39" i="3"/>
  <c r="ER38" i="3" s="1"/>
  <c r="GO133" i="3"/>
  <c r="CK153" i="3"/>
  <c r="CK152" i="3" s="1"/>
  <c r="EG39" i="3"/>
  <c r="EG38" i="3" s="1"/>
  <c r="CV44" i="3"/>
  <c r="CV43" i="3" s="1"/>
  <c r="BM39" i="3"/>
  <c r="BM38" i="3" s="1"/>
  <c r="AJ173" i="3"/>
  <c r="AJ176" i="3" s="1"/>
  <c r="GA173" i="3"/>
  <c r="FQ44" i="3"/>
  <c r="FQ43" i="3" s="1"/>
  <c r="GC39" i="3"/>
  <c r="GC38" i="3" s="1"/>
  <c r="BY39" i="3"/>
  <c r="BY38" i="3" s="1"/>
  <c r="BX10" i="3"/>
  <c r="BX9" i="3" s="1"/>
  <c r="BM145" i="3"/>
  <c r="BM132" i="3" s="1"/>
  <c r="AZ109" i="3"/>
  <c r="BL10" i="3"/>
  <c r="BL9" i="3" s="1"/>
  <c r="DT44" i="3"/>
  <c r="DT43" i="3" s="1"/>
  <c r="BX44" i="3"/>
  <c r="BX43" i="3" s="1"/>
  <c r="BL153" i="3"/>
  <c r="BL152" i="3" s="1"/>
  <c r="GB92" i="3"/>
  <c r="GB91" i="3" s="1"/>
  <c r="ER162" i="3"/>
  <c r="ER161" i="3" s="1"/>
  <c r="GC92" i="3"/>
  <c r="GC91" i="3" s="1"/>
  <c r="ER92" i="3"/>
  <c r="ER91" i="3" s="1"/>
  <c r="ER65" i="3"/>
  <c r="ER64" i="3" s="1"/>
  <c r="DI162" i="3"/>
  <c r="DI161" i="3" s="1"/>
  <c r="DI65" i="3"/>
  <c r="DI64" i="3" s="1"/>
  <c r="DI44" i="3"/>
  <c r="DI43" i="3" s="1"/>
  <c r="CW133" i="3"/>
  <c r="CW92" i="3"/>
  <c r="CW91" i="3" s="1"/>
  <c r="CW65" i="3"/>
  <c r="CW64" i="3" s="1"/>
  <c r="BX133" i="3"/>
  <c r="CV133" i="3"/>
  <c r="BA133" i="3"/>
  <c r="BL162" i="3"/>
  <c r="BL161" i="3" s="1"/>
  <c r="EE173" i="3"/>
  <c r="EP173" i="3"/>
  <c r="EN9" i="3"/>
  <c r="EF10" i="3"/>
  <c r="EF9" i="3" s="1"/>
  <c r="DU153" i="3"/>
  <c r="DU152" i="3" s="1"/>
  <c r="DU92" i="3"/>
  <c r="DU91" i="3" s="1"/>
  <c r="DT39" i="3"/>
  <c r="DT38" i="3" s="1"/>
  <c r="DQ9" i="3"/>
  <c r="DT92" i="3"/>
  <c r="DT91" i="3" s="1"/>
  <c r="DU65" i="3"/>
  <c r="DU64" i="3" s="1"/>
  <c r="DU44" i="3"/>
  <c r="DU43" i="3" s="1"/>
  <c r="CW145" i="3"/>
  <c r="CJ145" i="3"/>
  <c r="CJ133" i="3"/>
  <c r="BY85" i="3"/>
  <c r="BY81" i="3" s="1"/>
  <c r="BM162" i="3"/>
  <c r="BM161" i="3" s="1"/>
  <c r="DH44" i="3"/>
  <c r="DH43" i="3" s="1"/>
  <c r="CV145" i="3"/>
  <c r="CV39" i="3"/>
  <c r="CV38" i="3" s="1"/>
  <c r="BM10" i="3"/>
  <c r="BM9" i="3" s="1"/>
  <c r="BA92" i="3"/>
  <c r="BA91" i="3" s="1"/>
  <c r="BA65" i="3"/>
  <c r="BA64" i="3" s="1"/>
  <c r="BM92" i="3"/>
  <c r="BM91" i="3" s="1"/>
  <c r="BL85" i="3"/>
  <c r="BL81" i="3" s="1"/>
  <c r="BA39" i="3"/>
  <c r="BA38" i="3" s="1"/>
  <c r="AN85" i="3"/>
  <c r="AN81" i="3" s="1"/>
  <c r="BH109" i="3"/>
  <c r="DE109" i="3"/>
  <c r="DT109" i="3"/>
  <c r="EQ173" i="3"/>
  <c r="FE10" i="3"/>
  <c r="FE9" i="3" s="1"/>
  <c r="FD10" i="3"/>
  <c r="FD9" i="3" s="1"/>
  <c r="ER145" i="3"/>
  <c r="ER133" i="3"/>
  <c r="ES44" i="3"/>
  <c r="ES43" i="3" s="1"/>
  <c r="DU162" i="3"/>
  <c r="DU161" i="3" s="1"/>
  <c r="ES99" i="3"/>
  <c r="EF19" i="3"/>
  <c r="DI145" i="3"/>
  <c r="DI133" i="3"/>
  <c r="DI39" i="3"/>
  <c r="DI38" i="3" s="1"/>
  <c r="CV58" i="3"/>
  <c r="CV57" i="3" s="1"/>
  <c r="CR57" i="3"/>
  <c r="CJ92" i="3"/>
  <c r="CJ91" i="3" s="1"/>
  <c r="CJ65" i="3"/>
  <c r="CJ64" i="3" s="1"/>
  <c r="CJ44" i="3"/>
  <c r="CJ43" i="3" s="1"/>
  <c r="BX162" i="3"/>
  <c r="BX161" i="3" s="1"/>
  <c r="BX153" i="3"/>
  <c r="BX152" i="3" s="1"/>
  <c r="BX85" i="3"/>
  <c r="BX81" i="3" s="1"/>
  <c r="BX39" i="3"/>
  <c r="BX38" i="3" s="1"/>
  <c r="BM85" i="3"/>
  <c r="BM81" i="3" s="1"/>
  <c r="BA162" i="3"/>
  <c r="BA161" i="3" s="1"/>
  <c r="BA153" i="3"/>
  <c r="BA152" i="3" s="1"/>
  <c r="BI109" i="3"/>
  <c r="BM65" i="3"/>
  <c r="BM64" i="3" s="1"/>
  <c r="BL44" i="3"/>
  <c r="BL43" i="3" s="1"/>
  <c r="AO162" i="3"/>
  <c r="AO161" i="3" s="1"/>
  <c r="Q99" i="3"/>
  <c r="AN109" i="3"/>
  <c r="EG85" i="3"/>
  <c r="EG81" i="3" s="1"/>
  <c r="GC109" i="3"/>
  <c r="ES10" i="3"/>
  <c r="ES9" i="3" s="1"/>
  <c r="EC109" i="3"/>
  <c r="DU10" i="3"/>
  <c r="DU9" i="3" s="1"/>
  <c r="DI92" i="3"/>
  <c r="DI91" i="3" s="1"/>
  <c r="DI85" i="3"/>
  <c r="DI81" i="3" s="1"/>
  <c r="DI10" i="3"/>
  <c r="DI9" i="3" s="1"/>
  <c r="CJ162" i="3"/>
  <c r="CJ161" i="3" s="1"/>
  <c r="CJ109" i="3"/>
  <c r="BM44" i="3"/>
  <c r="BM43" i="3" s="1"/>
  <c r="BA10" i="3"/>
  <c r="BA9" i="3" s="1"/>
  <c r="AO85" i="3"/>
  <c r="AO81" i="3" s="1"/>
  <c r="AN10" i="3"/>
  <c r="AN9" i="3" s="1"/>
  <c r="FM109" i="3"/>
  <c r="FL109" i="3"/>
  <c r="EN19" i="3"/>
  <c r="EG153" i="3"/>
  <c r="EG152" i="3" s="1"/>
  <c r="EF44" i="3"/>
  <c r="EF43" i="3" s="1"/>
  <c r="EG65" i="3"/>
  <c r="EG64" i="3" s="1"/>
  <c r="DP9" i="3"/>
  <c r="AN162" i="3"/>
  <c r="AN161" i="3" s="1"/>
  <c r="AN125" i="3"/>
  <c r="AN65" i="3"/>
  <c r="AN64" i="3" s="1"/>
  <c r="AN99" i="3"/>
  <c r="AN133" i="3"/>
  <c r="AN132" i="3" s="1"/>
  <c r="L132" i="3"/>
  <c r="Y173" i="3"/>
  <c r="Y176" i="3" s="1"/>
  <c r="AC9" i="3"/>
  <c r="AC153" i="3"/>
  <c r="AC152" i="3" s="1"/>
  <c r="AB153" i="3"/>
  <c r="AB152" i="3" s="1"/>
  <c r="Q9" i="3"/>
  <c r="Q153" i="3"/>
  <c r="Q152" i="3" s="1"/>
  <c r="P153" i="3"/>
  <c r="P152" i="3" s="1"/>
  <c r="R139" i="3"/>
  <c r="P139" i="3"/>
  <c r="GN139" i="3" s="1"/>
  <c r="K37" i="1"/>
  <c r="K44" i="1"/>
  <c r="GO39" i="3" l="1"/>
  <c r="GO38" i="3" s="1"/>
  <c r="Q19" i="3"/>
  <c r="GO162" i="3"/>
  <c r="GO161" i="3" s="1"/>
  <c r="DT132" i="3"/>
  <c r="Q132" i="3"/>
  <c r="Z173" i="3"/>
  <c r="Z176" i="3" s="1"/>
  <c r="GO44" i="3"/>
  <c r="GO43" i="3" s="1"/>
  <c r="GO65" i="3"/>
  <c r="GO64" i="3" s="1"/>
  <c r="GJ173" i="3"/>
  <c r="GJ176" i="3" s="1"/>
  <c r="GN85" i="3"/>
  <c r="GN81" i="3" s="1"/>
  <c r="GN92" i="3"/>
  <c r="GN91" i="3" s="1"/>
  <c r="GN65" i="3"/>
  <c r="GN64" i="3" s="1"/>
  <c r="GO85" i="3"/>
  <c r="GO81" i="3" s="1"/>
  <c r="P81" i="3"/>
  <c r="GN39" i="3"/>
  <c r="GN38" i="3" s="1"/>
  <c r="GL173" i="3"/>
  <c r="GL176" i="3" s="1"/>
  <c r="EG132" i="3"/>
  <c r="EG173" i="3" s="1"/>
  <c r="GN43" i="3"/>
  <c r="P9" i="3"/>
  <c r="GO152" i="3"/>
  <c r="GN10" i="3"/>
  <c r="GN9" i="3" s="1"/>
  <c r="GO145" i="3"/>
  <c r="GO132" i="3" s="1"/>
  <c r="GO19" i="3"/>
  <c r="GN99" i="3"/>
  <c r="GO125" i="3"/>
  <c r="GO10" i="3"/>
  <c r="GO9" i="3" s="1"/>
  <c r="GN109" i="3"/>
  <c r="GN19" i="3"/>
  <c r="GN125" i="3"/>
  <c r="GO109" i="3"/>
  <c r="CR173" i="3"/>
  <c r="CR176" i="3" s="1"/>
  <c r="BT173" i="3"/>
  <c r="BT176" i="3" s="1"/>
  <c r="DP173" i="3"/>
  <c r="DP176" i="3" s="1"/>
  <c r="ES132" i="3"/>
  <c r="ES173" i="3" s="1"/>
  <c r="DU132" i="3"/>
  <c r="DU173" i="3" s="1"/>
  <c r="CS173" i="3"/>
  <c r="CS176" i="3" s="1"/>
  <c r="EO173" i="3"/>
  <c r="EO176" i="3" s="1"/>
  <c r="AA173" i="3"/>
  <c r="AA176" i="3" s="1"/>
  <c r="CG173" i="3"/>
  <c r="CG176" i="3" s="1"/>
  <c r="FL173" i="3"/>
  <c r="FL176" i="3" s="1"/>
  <c r="BH173" i="3"/>
  <c r="BH176" i="3" s="1"/>
  <c r="FD132" i="3"/>
  <c r="FD173" i="3" s="1"/>
  <c r="GK173" i="3"/>
  <c r="GK176" i="3" s="1"/>
  <c r="FM173" i="3"/>
  <c r="FM176" i="3" s="1"/>
  <c r="FP132" i="3"/>
  <c r="FP173" i="3" s="1"/>
  <c r="FX173" i="3"/>
  <c r="FX176" i="3" s="1"/>
  <c r="DQ173" i="3"/>
  <c r="DQ176" i="3" s="1"/>
  <c r="DD173" i="3"/>
  <c r="DD176" i="3" s="1"/>
  <c r="GB132" i="3"/>
  <c r="GB173" i="3" s="1"/>
  <c r="EB173" i="3"/>
  <c r="EB176" i="3" s="1"/>
  <c r="DE173" i="3"/>
  <c r="DE176" i="3" s="1"/>
  <c r="EC173" i="3"/>
  <c r="EC176" i="3" s="1"/>
  <c r="DH132" i="3"/>
  <c r="DH173" i="3" s="1"/>
  <c r="BX132" i="3"/>
  <c r="BX173" i="3" s="1"/>
  <c r="AC132" i="3"/>
  <c r="AC173" i="3" s="1"/>
  <c r="FQ132" i="3"/>
  <c r="FQ173" i="3" s="1"/>
  <c r="AB132" i="3"/>
  <c r="AB173" i="3" s="1"/>
  <c r="BI173" i="3"/>
  <c r="BI176" i="3" s="1"/>
  <c r="DT173" i="3"/>
  <c r="BY132" i="3"/>
  <c r="BY173" i="3" s="1"/>
  <c r="CK132" i="3"/>
  <c r="CK173" i="3" s="1"/>
  <c r="CV132" i="3"/>
  <c r="CV173" i="3" s="1"/>
  <c r="EN173" i="3"/>
  <c r="EN176" i="3" s="1"/>
  <c r="DI132" i="3"/>
  <c r="DI173" i="3" s="1"/>
  <c r="AZ173" i="3"/>
  <c r="EF173" i="3"/>
  <c r="ER132" i="3"/>
  <c r="ER173" i="3" s="1"/>
  <c r="AO173" i="3"/>
  <c r="GC173" i="3"/>
  <c r="BA132" i="3"/>
  <c r="BA173" i="3" s="1"/>
  <c r="BL173" i="3"/>
  <c r="BM173" i="3"/>
  <c r="CW132" i="3"/>
  <c r="CW173" i="3" s="1"/>
  <c r="FE132" i="3"/>
  <c r="FE173" i="3" s="1"/>
  <c r="CJ132" i="3"/>
  <c r="CJ173" i="3" s="1"/>
  <c r="AN173" i="3"/>
  <c r="X173" i="3"/>
  <c r="X176" i="3" s="1"/>
  <c r="P138" i="3"/>
  <c r="GN138" i="3" s="1"/>
  <c r="R138" i="3"/>
  <c r="J16" i="3"/>
  <c r="R16" i="3" s="1"/>
  <c r="J27" i="3"/>
  <c r="R27" i="3" s="1"/>
  <c r="J100" i="3"/>
  <c r="R100" i="3" s="1"/>
  <c r="GO173" i="3" l="1"/>
  <c r="R137" i="3"/>
  <c r="P137" i="3"/>
  <c r="GN137" i="3" s="1"/>
  <c r="Q119" i="3"/>
  <c r="Q109" i="3" s="1"/>
  <c r="P119" i="3"/>
  <c r="P109" i="3" s="1"/>
  <c r="Q58" i="3"/>
  <c r="Q57" i="3" s="1"/>
  <c r="P58" i="3"/>
  <c r="P57" i="3" s="1"/>
  <c r="Q34" i="3"/>
  <c r="P34" i="3"/>
  <c r="Q31" i="3"/>
  <c r="Q30" i="3" s="1"/>
  <c r="P31" i="3"/>
  <c r="P30" i="3" s="1"/>
  <c r="FU169" i="3"/>
  <c r="FT169" i="3"/>
  <c r="FI169" i="3"/>
  <c r="FH169" i="3"/>
  <c r="EW169" i="3"/>
  <c r="EV169" i="3"/>
  <c r="EK169" i="3"/>
  <c r="EJ169" i="3"/>
  <c r="DY169" i="3"/>
  <c r="DX169" i="3"/>
  <c r="DM169" i="3"/>
  <c r="DL169" i="3"/>
  <c r="DA169" i="3"/>
  <c r="CZ169" i="3"/>
  <c r="CO169" i="3"/>
  <c r="CN169" i="3"/>
  <c r="CC169" i="3"/>
  <c r="CB169" i="3"/>
  <c r="BQ169" i="3"/>
  <c r="BP169" i="3"/>
  <c r="BE169" i="3"/>
  <c r="BD169" i="3"/>
  <c r="AS169" i="3"/>
  <c r="AR169" i="3"/>
  <c r="AF169" i="3"/>
  <c r="U169" i="3"/>
  <c r="T169" i="3"/>
  <c r="L169" i="3"/>
  <c r="I169" i="3"/>
  <c r="FU161" i="3"/>
  <c r="FT161" i="3"/>
  <c r="FI161" i="3"/>
  <c r="FH161" i="3"/>
  <c r="EW161" i="3"/>
  <c r="EV161" i="3"/>
  <c r="EK161" i="3"/>
  <c r="EJ161" i="3"/>
  <c r="DY161" i="3"/>
  <c r="DX161" i="3"/>
  <c r="DM161" i="3"/>
  <c r="DL161" i="3"/>
  <c r="DA161" i="3"/>
  <c r="CZ161" i="3"/>
  <c r="CO161" i="3"/>
  <c r="CN161" i="3"/>
  <c r="CC161" i="3"/>
  <c r="CB161" i="3"/>
  <c r="BQ161" i="3"/>
  <c r="BP161" i="3"/>
  <c r="BE161" i="3"/>
  <c r="BD161" i="3"/>
  <c r="AS161" i="3"/>
  <c r="AR161" i="3"/>
  <c r="AF161" i="3"/>
  <c r="U161" i="3"/>
  <c r="T161" i="3"/>
  <c r="L161" i="3"/>
  <c r="I161" i="3"/>
  <c r="FU152" i="3"/>
  <c r="FT152" i="3"/>
  <c r="FI152" i="3"/>
  <c r="FH152" i="3"/>
  <c r="EW152" i="3"/>
  <c r="EV152" i="3"/>
  <c r="EK152" i="3"/>
  <c r="EJ152" i="3"/>
  <c r="DY152" i="3"/>
  <c r="DX152" i="3"/>
  <c r="DM152" i="3"/>
  <c r="DL152" i="3"/>
  <c r="DA152" i="3"/>
  <c r="CZ152" i="3"/>
  <c r="CO152" i="3"/>
  <c r="CN152" i="3"/>
  <c r="CC152" i="3"/>
  <c r="CB152" i="3"/>
  <c r="BQ152" i="3"/>
  <c r="BP152" i="3"/>
  <c r="BE152" i="3"/>
  <c r="BD152" i="3"/>
  <c r="AS152" i="3"/>
  <c r="AR152" i="3"/>
  <c r="AF152" i="3"/>
  <c r="U152" i="3"/>
  <c r="T152" i="3"/>
  <c r="I152" i="3"/>
  <c r="FU132" i="3"/>
  <c r="FT132" i="3"/>
  <c r="FI132" i="3"/>
  <c r="FH132" i="3"/>
  <c r="EW132" i="3"/>
  <c r="EV132" i="3"/>
  <c r="EK132" i="3"/>
  <c r="EJ132" i="3"/>
  <c r="DY132" i="3"/>
  <c r="DX132" i="3"/>
  <c r="DM132" i="3"/>
  <c r="DL132" i="3"/>
  <c r="DA132" i="3"/>
  <c r="CZ132" i="3"/>
  <c r="CO132" i="3"/>
  <c r="CN132" i="3"/>
  <c r="CC132" i="3"/>
  <c r="CB132" i="3"/>
  <c r="BQ132" i="3"/>
  <c r="BP132" i="3"/>
  <c r="BE132" i="3"/>
  <c r="BD132" i="3"/>
  <c r="AS132" i="3"/>
  <c r="AR132" i="3"/>
  <c r="AF132" i="3"/>
  <c r="U132" i="3"/>
  <c r="T132" i="3"/>
  <c r="I132" i="3"/>
  <c r="FU125" i="3"/>
  <c r="FT125" i="3"/>
  <c r="FI125" i="3"/>
  <c r="FH125" i="3"/>
  <c r="EW125" i="3"/>
  <c r="EV125" i="3"/>
  <c r="EK125" i="3"/>
  <c r="EJ125" i="3"/>
  <c r="DY125" i="3"/>
  <c r="DX125" i="3"/>
  <c r="DM125" i="3"/>
  <c r="DL125" i="3"/>
  <c r="DA125" i="3"/>
  <c r="CZ125" i="3"/>
  <c r="CO125" i="3"/>
  <c r="CN125" i="3"/>
  <c r="CC125" i="3"/>
  <c r="CB125" i="3"/>
  <c r="BQ125" i="3"/>
  <c r="BP125" i="3"/>
  <c r="BE125" i="3"/>
  <c r="BD125" i="3"/>
  <c r="AS125" i="3"/>
  <c r="AR125" i="3"/>
  <c r="AF125" i="3"/>
  <c r="U125" i="3"/>
  <c r="T125" i="3"/>
  <c r="O125" i="3"/>
  <c r="N125" i="3"/>
  <c r="M125" i="3"/>
  <c r="I125" i="3"/>
  <c r="FU109" i="3"/>
  <c r="FT109" i="3"/>
  <c r="FI109" i="3"/>
  <c r="FH109" i="3"/>
  <c r="EW109" i="3"/>
  <c r="EV109" i="3"/>
  <c r="EK109" i="3"/>
  <c r="EJ109" i="3"/>
  <c r="DY109" i="3"/>
  <c r="DX109" i="3"/>
  <c r="DM109" i="3"/>
  <c r="DL109" i="3"/>
  <c r="DA109" i="3"/>
  <c r="CZ109" i="3"/>
  <c r="CO109" i="3"/>
  <c r="CN109" i="3"/>
  <c r="CC109" i="3"/>
  <c r="CB109" i="3"/>
  <c r="BQ109" i="3"/>
  <c r="BP109" i="3"/>
  <c r="BE109" i="3"/>
  <c r="BD109" i="3"/>
  <c r="AS109" i="3"/>
  <c r="AR109" i="3"/>
  <c r="AF109" i="3"/>
  <c r="U109" i="3"/>
  <c r="T109" i="3"/>
  <c r="I109" i="3"/>
  <c r="FU99" i="3"/>
  <c r="FT99" i="3"/>
  <c r="FI99" i="3"/>
  <c r="FH99" i="3"/>
  <c r="EW99" i="3"/>
  <c r="EV99" i="3"/>
  <c r="EK99" i="3"/>
  <c r="EJ99" i="3"/>
  <c r="DY99" i="3"/>
  <c r="DX99" i="3"/>
  <c r="DM99" i="3"/>
  <c r="DL99" i="3"/>
  <c r="DA99" i="3"/>
  <c r="CZ99" i="3"/>
  <c r="CO99" i="3"/>
  <c r="CN99" i="3"/>
  <c r="CC99" i="3"/>
  <c r="CB99" i="3"/>
  <c r="BQ99" i="3"/>
  <c r="BP99" i="3"/>
  <c r="BE99" i="3"/>
  <c r="BD99" i="3"/>
  <c r="AS99" i="3"/>
  <c r="AR99" i="3"/>
  <c r="AF99" i="3"/>
  <c r="U99" i="3"/>
  <c r="T99" i="3"/>
  <c r="I99" i="3"/>
  <c r="FU91" i="3"/>
  <c r="FT91" i="3"/>
  <c r="FI91" i="3"/>
  <c r="FH91" i="3"/>
  <c r="EW91" i="3"/>
  <c r="EV91" i="3"/>
  <c r="EK91" i="3"/>
  <c r="EJ91" i="3"/>
  <c r="DY91" i="3"/>
  <c r="DX91" i="3"/>
  <c r="DM91" i="3"/>
  <c r="DL91" i="3"/>
  <c r="DA91" i="3"/>
  <c r="CZ91" i="3"/>
  <c r="CO91" i="3"/>
  <c r="CN91" i="3"/>
  <c r="CC91" i="3"/>
  <c r="CB91" i="3"/>
  <c r="BQ91" i="3"/>
  <c r="BP91" i="3"/>
  <c r="BE91" i="3"/>
  <c r="BD91" i="3"/>
  <c r="AS91" i="3"/>
  <c r="AR91" i="3"/>
  <c r="AF91" i="3"/>
  <c r="U91" i="3"/>
  <c r="T91" i="3"/>
  <c r="L91" i="3"/>
  <c r="I91" i="3"/>
  <c r="FU81" i="3"/>
  <c r="FT81" i="3"/>
  <c r="FI81" i="3"/>
  <c r="FH81" i="3"/>
  <c r="EW81" i="3"/>
  <c r="EV81" i="3"/>
  <c r="EK81" i="3"/>
  <c r="EJ81" i="3"/>
  <c r="DY81" i="3"/>
  <c r="DX81" i="3"/>
  <c r="DM81" i="3"/>
  <c r="DL81" i="3"/>
  <c r="DA81" i="3"/>
  <c r="CZ81" i="3"/>
  <c r="CO81" i="3"/>
  <c r="CN81" i="3"/>
  <c r="CC81" i="3"/>
  <c r="CB81" i="3"/>
  <c r="BQ81" i="3"/>
  <c r="BP81" i="3"/>
  <c r="BE81" i="3"/>
  <c r="BD81" i="3"/>
  <c r="AS81" i="3"/>
  <c r="AR81" i="3"/>
  <c r="AF81" i="3"/>
  <c r="U81" i="3"/>
  <c r="T81" i="3"/>
  <c r="I81" i="3"/>
  <c r="FU64" i="3"/>
  <c r="FT64" i="3"/>
  <c r="FI64" i="3"/>
  <c r="FH64" i="3"/>
  <c r="EW64" i="3"/>
  <c r="EV64" i="3"/>
  <c r="EK64" i="3"/>
  <c r="EJ64" i="3"/>
  <c r="DY64" i="3"/>
  <c r="DX64" i="3"/>
  <c r="DM64" i="3"/>
  <c r="DL64" i="3"/>
  <c r="DA64" i="3"/>
  <c r="CZ64" i="3"/>
  <c r="CO64" i="3"/>
  <c r="CN64" i="3"/>
  <c r="CC64" i="3"/>
  <c r="CB64" i="3"/>
  <c r="BQ64" i="3"/>
  <c r="BP64" i="3"/>
  <c r="BE64" i="3"/>
  <c r="BD64" i="3"/>
  <c r="AS64" i="3"/>
  <c r="AR64" i="3"/>
  <c r="AF64" i="3"/>
  <c r="U64" i="3"/>
  <c r="T64" i="3"/>
  <c r="I64" i="3"/>
  <c r="FU57" i="3"/>
  <c r="FT57" i="3"/>
  <c r="FI57" i="3"/>
  <c r="FH57" i="3"/>
  <c r="EW57" i="3"/>
  <c r="EV57" i="3"/>
  <c r="EK57" i="3"/>
  <c r="EJ57" i="3"/>
  <c r="DY57" i="3"/>
  <c r="DX57" i="3"/>
  <c r="DM57" i="3"/>
  <c r="DL57" i="3"/>
  <c r="DA57" i="3"/>
  <c r="CZ57" i="3"/>
  <c r="CO57" i="3"/>
  <c r="CN57" i="3"/>
  <c r="CC57" i="3"/>
  <c r="CB57" i="3"/>
  <c r="BQ57" i="3"/>
  <c r="BP57" i="3"/>
  <c r="BE57" i="3"/>
  <c r="BD57" i="3"/>
  <c r="AS57" i="3"/>
  <c r="AR57" i="3"/>
  <c r="AF57" i="3"/>
  <c r="U57" i="3"/>
  <c r="T57" i="3"/>
  <c r="I57" i="3"/>
  <c r="FU43" i="3"/>
  <c r="FT43" i="3"/>
  <c r="FI43" i="3"/>
  <c r="FH43" i="3"/>
  <c r="EW43" i="3"/>
  <c r="EV43" i="3"/>
  <c r="EK43" i="3"/>
  <c r="EJ43" i="3"/>
  <c r="DY43" i="3"/>
  <c r="DX43" i="3"/>
  <c r="DM43" i="3"/>
  <c r="DL43" i="3"/>
  <c r="DA43" i="3"/>
  <c r="CZ43" i="3"/>
  <c r="CO43" i="3"/>
  <c r="CN43" i="3"/>
  <c r="CC43" i="3"/>
  <c r="CB43" i="3"/>
  <c r="BQ43" i="3"/>
  <c r="BP43" i="3"/>
  <c r="BE43" i="3"/>
  <c r="BD43" i="3"/>
  <c r="AS43" i="3"/>
  <c r="AR43" i="3"/>
  <c r="AF43" i="3"/>
  <c r="U43" i="3"/>
  <c r="T43" i="3"/>
  <c r="O43" i="3"/>
  <c r="N43" i="3"/>
  <c r="M43" i="3"/>
  <c r="I43" i="3"/>
  <c r="FU38" i="3"/>
  <c r="FT38" i="3"/>
  <c r="FI38" i="3"/>
  <c r="FH38" i="3"/>
  <c r="EW38" i="3"/>
  <c r="EV38" i="3"/>
  <c r="EK38" i="3"/>
  <c r="EJ38" i="3"/>
  <c r="DY38" i="3"/>
  <c r="DX38" i="3"/>
  <c r="DM38" i="3"/>
  <c r="DL38" i="3"/>
  <c r="DA38" i="3"/>
  <c r="CZ38" i="3"/>
  <c r="CO38" i="3"/>
  <c r="CN38" i="3"/>
  <c r="CC38" i="3"/>
  <c r="CB38" i="3"/>
  <c r="BQ38" i="3"/>
  <c r="BP38" i="3"/>
  <c r="BE38" i="3"/>
  <c r="BD38" i="3"/>
  <c r="AS38" i="3"/>
  <c r="AR38" i="3"/>
  <c r="AF38" i="3"/>
  <c r="U38" i="3"/>
  <c r="T38" i="3"/>
  <c r="Q38" i="3"/>
  <c r="O38" i="3"/>
  <c r="N38" i="3"/>
  <c r="M38" i="3"/>
  <c r="L38" i="3"/>
  <c r="I38" i="3"/>
  <c r="FU34" i="3"/>
  <c r="FT34" i="3"/>
  <c r="FI34" i="3"/>
  <c r="FH34" i="3"/>
  <c r="EW34" i="3"/>
  <c r="EV34" i="3"/>
  <c r="EK34" i="3"/>
  <c r="EJ34" i="3"/>
  <c r="DY34" i="3"/>
  <c r="DX34" i="3"/>
  <c r="DM34" i="3"/>
  <c r="DL34" i="3"/>
  <c r="DA34" i="3"/>
  <c r="CZ34" i="3"/>
  <c r="CO34" i="3"/>
  <c r="CN34" i="3"/>
  <c r="CC34" i="3"/>
  <c r="CB34" i="3"/>
  <c r="BQ34" i="3"/>
  <c r="BP34" i="3"/>
  <c r="BE34" i="3"/>
  <c r="BD34" i="3"/>
  <c r="AS34" i="3"/>
  <c r="AR34" i="3"/>
  <c r="AF34" i="3"/>
  <c r="U34" i="3"/>
  <c r="T34" i="3"/>
  <c r="O34" i="3"/>
  <c r="N34" i="3"/>
  <c r="M34" i="3"/>
  <c r="L34" i="3"/>
  <c r="I34" i="3"/>
  <c r="FU30" i="3"/>
  <c r="FT30" i="3"/>
  <c r="FI30" i="3"/>
  <c r="FH30" i="3"/>
  <c r="EW30" i="3"/>
  <c r="EV30" i="3"/>
  <c r="EK30" i="3"/>
  <c r="EJ30" i="3"/>
  <c r="DY30" i="3"/>
  <c r="DX30" i="3"/>
  <c r="DM30" i="3"/>
  <c r="DL30" i="3"/>
  <c r="DA30" i="3"/>
  <c r="CZ30" i="3"/>
  <c r="CO30" i="3"/>
  <c r="CN30" i="3"/>
  <c r="CC30" i="3"/>
  <c r="CB30" i="3"/>
  <c r="BQ30" i="3"/>
  <c r="BP30" i="3"/>
  <c r="BE30" i="3"/>
  <c r="BD30" i="3"/>
  <c r="AS30" i="3"/>
  <c r="AR30" i="3"/>
  <c r="AF30" i="3"/>
  <c r="U30" i="3"/>
  <c r="T30" i="3"/>
  <c r="O30" i="3"/>
  <c r="N30" i="3"/>
  <c r="M30" i="3"/>
  <c r="L30" i="3"/>
  <c r="I30" i="3"/>
  <c r="FU26" i="3"/>
  <c r="FT26" i="3"/>
  <c r="FI26" i="3"/>
  <c r="FH26" i="3"/>
  <c r="EW26" i="3"/>
  <c r="EV26" i="3"/>
  <c r="EK26" i="3"/>
  <c r="EJ26" i="3"/>
  <c r="DY26" i="3"/>
  <c r="DX26" i="3"/>
  <c r="DM26" i="3"/>
  <c r="DL26" i="3"/>
  <c r="DA26" i="3"/>
  <c r="CZ26" i="3"/>
  <c r="CO26" i="3"/>
  <c r="CN26" i="3"/>
  <c r="CC26" i="3"/>
  <c r="CB26" i="3"/>
  <c r="BQ26" i="3"/>
  <c r="BP26" i="3"/>
  <c r="BE26" i="3"/>
  <c r="BD26" i="3"/>
  <c r="AS26" i="3"/>
  <c r="AR26" i="3"/>
  <c r="AF26" i="3"/>
  <c r="U26" i="3"/>
  <c r="T26" i="3"/>
  <c r="L26" i="3"/>
  <c r="I26" i="3"/>
  <c r="FU19" i="3"/>
  <c r="FT19" i="3"/>
  <c r="FI19" i="3"/>
  <c r="FH19" i="3"/>
  <c r="EW19" i="3"/>
  <c r="EV19" i="3"/>
  <c r="EK19" i="3"/>
  <c r="EJ19" i="3"/>
  <c r="DY19" i="3"/>
  <c r="DX19" i="3"/>
  <c r="DM19" i="3"/>
  <c r="DL19" i="3"/>
  <c r="DA19" i="3"/>
  <c r="CZ19" i="3"/>
  <c r="CO19" i="3"/>
  <c r="CN19" i="3"/>
  <c r="CC19" i="3"/>
  <c r="CB19" i="3"/>
  <c r="BQ19" i="3"/>
  <c r="BP19" i="3"/>
  <c r="BE19" i="3"/>
  <c r="BD19" i="3"/>
  <c r="AS19" i="3"/>
  <c r="AR19" i="3"/>
  <c r="AF19" i="3"/>
  <c r="U19" i="3"/>
  <c r="T19" i="3"/>
  <c r="I19" i="3"/>
  <c r="FU9" i="3"/>
  <c r="FT9" i="3"/>
  <c r="FI9" i="3"/>
  <c r="FH9" i="3"/>
  <c r="EW9" i="3"/>
  <c r="EV9" i="3"/>
  <c r="EK9" i="3"/>
  <c r="EJ9" i="3"/>
  <c r="DY9" i="3"/>
  <c r="DX9" i="3"/>
  <c r="DM9" i="3"/>
  <c r="DL9" i="3"/>
  <c r="DA9" i="3"/>
  <c r="CZ9" i="3"/>
  <c r="CO9" i="3"/>
  <c r="CN9" i="3"/>
  <c r="CC9" i="3"/>
  <c r="CB9" i="3"/>
  <c r="BQ9" i="3"/>
  <c r="BP9" i="3"/>
  <c r="BE9" i="3"/>
  <c r="BD9" i="3"/>
  <c r="AS9" i="3"/>
  <c r="AR9" i="3"/>
  <c r="AG9" i="3"/>
  <c r="AF9" i="3"/>
  <c r="U9" i="3"/>
  <c r="T9" i="3"/>
  <c r="I9" i="3"/>
  <c r="T175" i="3"/>
  <c r="H169" i="3"/>
  <c r="H161" i="3"/>
  <c r="H152" i="3"/>
  <c r="H132" i="3"/>
  <c r="H125" i="3"/>
  <c r="H109" i="3"/>
  <c r="H99" i="3"/>
  <c r="H91" i="3"/>
  <c r="H81" i="3"/>
  <c r="H64" i="3"/>
  <c r="H57" i="3"/>
  <c r="H43" i="3"/>
  <c r="H38" i="3"/>
  <c r="H34" i="3"/>
  <c r="H30" i="3"/>
  <c r="H26" i="3"/>
  <c r="H19" i="3"/>
  <c r="H9" i="3"/>
  <c r="P136" i="3" l="1"/>
  <c r="GN136" i="3" s="1"/>
  <c r="R136" i="3"/>
  <c r="M173" i="3"/>
  <c r="P38" i="3"/>
  <c r="Q43" i="3"/>
  <c r="P125" i="3"/>
  <c r="Q125" i="3"/>
  <c r="P43" i="3"/>
  <c r="DM173" i="3"/>
  <c r="FI173" i="3"/>
  <c r="N173" i="3"/>
  <c r="T173" i="3"/>
  <c r="AF173" i="3"/>
  <c r="BD173" i="3"/>
  <c r="CB173" i="3"/>
  <c r="CZ173" i="3"/>
  <c r="EV173" i="3"/>
  <c r="O173" i="3"/>
  <c r="U173" i="3"/>
  <c r="AS173" i="3"/>
  <c r="BE173" i="3"/>
  <c r="BQ173" i="3"/>
  <c r="CC173" i="3"/>
  <c r="CO173" i="3"/>
  <c r="DA173" i="3"/>
  <c r="DY173" i="3"/>
  <c r="EW173" i="3"/>
  <c r="FU173" i="3"/>
  <c r="I173" i="3"/>
  <c r="DL173" i="3"/>
  <c r="EJ173" i="3"/>
  <c r="FH173" i="3"/>
  <c r="AR173" i="3"/>
  <c r="BP173" i="3"/>
  <c r="CN173" i="3"/>
  <c r="DX173" i="3"/>
  <c r="EK173" i="3"/>
  <c r="FT173" i="3"/>
  <c r="H173" i="3"/>
  <c r="R135" i="3" l="1"/>
  <c r="P135" i="3"/>
  <c r="GN135" i="3" s="1"/>
  <c r="Q173" i="3"/>
  <c r="P134" i="3" l="1"/>
  <c r="R134" i="3"/>
  <c r="P133" i="3" l="1"/>
  <c r="P132" i="3" s="1"/>
  <c r="P173" i="3" s="1"/>
  <c r="GN134" i="3"/>
  <c r="GN133" i="3" s="1"/>
  <c r="L173" i="3"/>
  <c r="GG16" i="3"/>
  <c r="FW170" i="3"/>
  <c r="FV170" i="3"/>
  <c r="FW162" i="3"/>
  <c r="FV162" i="3"/>
  <c r="FW158" i="3"/>
  <c r="GE158" i="3" s="1"/>
  <c r="FV158" i="3"/>
  <c r="GD158" i="3" s="1"/>
  <c r="FW153" i="3"/>
  <c r="GE153" i="3" s="1"/>
  <c r="FV153" i="3"/>
  <c r="GD153" i="3" s="1"/>
  <c r="FW149" i="3"/>
  <c r="GE149" i="3" s="1"/>
  <c r="FV149" i="3"/>
  <c r="GD149" i="3" s="1"/>
  <c r="FW145" i="3"/>
  <c r="GE145" i="3" s="1"/>
  <c r="FV145" i="3"/>
  <c r="GD145" i="3" s="1"/>
  <c r="FW142" i="3"/>
  <c r="GE142" i="3" s="1"/>
  <c r="FV142" i="3"/>
  <c r="GD142" i="3" s="1"/>
  <c r="FW133" i="3"/>
  <c r="GE133" i="3" s="1"/>
  <c r="FV133" i="3"/>
  <c r="GD133" i="3" s="1"/>
  <c r="FW129" i="3"/>
  <c r="GE129" i="3" s="1"/>
  <c r="FV129" i="3"/>
  <c r="GD129" i="3" s="1"/>
  <c r="FW126" i="3"/>
  <c r="GE126" i="3" s="1"/>
  <c r="FV126" i="3"/>
  <c r="GD126" i="3" s="1"/>
  <c r="FW122" i="3"/>
  <c r="GE122" i="3" s="1"/>
  <c r="FV122" i="3"/>
  <c r="GD122" i="3" s="1"/>
  <c r="FW119" i="3"/>
  <c r="GE119" i="3" s="1"/>
  <c r="FV119" i="3"/>
  <c r="GD119" i="3" s="1"/>
  <c r="FW116" i="3"/>
  <c r="GE116" i="3" s="1"/>
  <c r="FV116" i="3"/>
  <c r="GD116" i="3" s="1"/>
  <c r="FW113" i="3"/>
  <c r="GE113" i="3" s="1"/>
  <c r="FV113" i="3"/>
  <c r="GD113" i="3" s="1"/>
  <c r="FW110" i="3"/>
  <c r="GE110" i="3" s="1"/>
  <c r="FV110" i="3"/>
  <c r="GD110" i="3" s="1"/>
  <c r="FW106" i="3"/>
  <c r="GE106" i="3" s="1"/>
  <c r="FV106" i="3"/>
  <c r="GD106" i="3" s="1"/>
  <c r="FW103" i="3"/>
  <c r="GE103" i="3" s="1"/>
  <c r="FV103" i="3"/>
  <c r="GD103" i="3" s="1"/>
  <c r="FW100" i="3"/>
  <c r="GE100" i="3" s="1"/>
  <c r="FV100" i="3"/>
  <c r="GD100" i="3" s="1"/>
  <c r="FW92" i="3"/>
  <c r="FV92" i="3"/>
  <c r="FW85" i="3"/>
  <c r="GE85" i="3" s="1"/>
  <c r="FV85" i="3"/>
  <c r="GD85" i="3" s="1"/>
  <c r="FW82" i="3"/>
  <c r="GE82" i="3" s="1"/>
  <c r="FV82" i="3"/>
  <c r="GD82" i="3" s="1"/>
  <c r="FW78" i="3"/>
  <c r="GE78" i="3" s="1"/>
  <c r="FV78" i="3"/>
  <c r="GD78" i="3" s="1"/>
  <c r="FW65" i="3"/>
  <c r="GE65" i="3" s="1"/>
  <c r="FV65" i="3"/>
  <c r="GD65" i="3" s="1"/>
  <c r="FW61" i="3"/>
  <c r="GE61" i="3" s="1"/>
  <c r="FV61" i="3"/>
  <c r="GD61" i="3" s="1"/>
  <c r="FW58" i="3"/>
  <c r="GE58" i="3" s="1"/>
  <c r="FV58" i="3"/>
  <c r="GD58" i="3" s="1"/>
  <c r="FW54" i="3"/>
  <c r="GE54" i="3" s="1"/>
  <c r="FV54" i="3"/>
  <c r="GD54" i="3" s="1"/>
  <c r="FW51" i="3"/>
  <c r="GE51" i="3" s="1"/>
  <c r="FV51" i="3"/>
  <c r="GD51" i="3" s="1"/>
  <c r="FW44" i="3"/>
  <c r="GE44" i="3" s="1"/>
  <c r="FV44" i="3"/>
  <c r="GD44" i="3" s="1"/>
  <c r="FW39" i="3"/>
  <c r="FV39" i="3"/>
  <c r="FW35" i="3"/>
  <c r="FV35" i="3"/>
  <c r="FW31" i="3"/>
  <c r="FV31" i="3"/>
  <c r="FW27" i="3"/>
  <c r="FV27" i="3"/>
  <c r="FW23" i="3"/>
  <c r="GE23" i="3" s="1"/>
  <c r="FV23" i="3"/>
  <c r="GD23" i="3" s="1"/>
  <c r="FW20" i="3"/>
  <c r="GE20" i="3" s="1"/>
  <c r="FV20" i="3"/>
  <c r="GD20" i="3" s="1"/>
  <c r="FW16" i="3"/>
  <c r="GE16" i="3" s="1"/>
  <c r="FV16" i="3"/>
  <c r="GD16" i="3" s="1"/>
  <c r="FW10" i="3"/>
  <c r="GE10" i="3" s="1"/>
  <c r="FV10" i="3"/>
  <c r="GD10" i="3" s="1"/>
  <c r="FK170" i="3"/>
  <c r="FJ170" i="3"/>
  <c r="FK162" i="3"/>
  <c r="FJ162" i="3"/>
  <c r="FK158" i="3"/>
  <c r="FS158" i="3" s="1"/>
  <c r="FJ158" i="3"/>
  <c r="FR158" i="3" s="1"/>
  <c r="FK153" i="3"/>
  <c r="FS153" i="3" s="1"/>
  <c r="FJ153" i="3"/>
  <c r="FR153" i="3" s="1"/>
  <c r="FK149" i="3"/>
  <c r="FS149" i="3" s="1"/>
  <c r="FJ149" i="3"/>
  <c r="FR149" i="3" s="1"/>
  <c r="FK145" i="3"/>
  <c r="FS145" i="3" s="1"/>
  <c r="FJ145" i="3"/>
  <c r="FR145" i="3" s="1"/>
  <c r="FK142" i="3"/>
  <c r="FS142" i="3" s="1"/>
  <c r="FJ142" i="3"/>
  <c r="FR142" i="3" s="1"/>
  <c r="FK133" i="3"/>
  <c r="FS133" i="3" s="1"/>
  <c r="FJ133" i="3"/>
  <c r="FR133" i="3" s="1"/>
  <c r="FK129" i="3"/>
  <c r="FS129" i="3" s="1"/>
  <c r="FJ129" i="3"/>
  <c r="FR129" i="3" s="1"/>
  <c r="FK126" i="3"/>
  <c r="FS126" i="3" s="1"/>
  <c r="FJ126" i="3"/>
  <c r="FR126" i="3" s="1"/>
  <c r="FK122" i="3"/>
  <c r="FS122" i="3" s="1"/>
  <c r="FJ122" i="3"/>
  <c r="FR122" i="3" s="1"/>
  <c r="FK119" i="3"/>
  <c r="FS119" i="3" s="1"/>
  <c r="FJ119" i="3"/>
  <c r="FR119" i="3" s="1"/>
  <c r="FK116" i="3"/>
  <c r="FS116" i="3" s="1"/>
  <c r="FJ116" i="3"/>
  <c r="FR116" i="3" s="1"/>
  <c r="FK113" i="3"/>
  <c r="FS113" i="3" s="1"/>
  <c r="FJ113" i="3"/>
  <c r="FR113" i="3" s="1"/>
  <c r="FK110" i="3"/>
  <c r="FS110" i="3" s="1"/>
  <c r="FJ110" i="3"/>
  <c r="FR110" i="3" s="1"/>
  <c r="FK106" i="3"/>
  <c r="FS106" i="3" s="1"/>
  <c r="FJ106" i="3"/>
  <c r="FR106" i="3" s="1"/>
  <c r="FK103" i="3"/>
  <c r="FS103" i="3" s="1"/>
  <c r="FJ103" i="3"/>
  <c r="FR103" i="3" s="1"/>
  <c r="FK100" i="3"/>
  <c r="FS100" i="3" s="1"/>
  <c r="FJ100" i="3"/>
  <c r="FR100" i="3" s="1"/>
  <c r="FK92" i="3"/>
  <c r="FJ92" i="3"/>
  <c r="FK85" i="3"/>
  <c r="FS85" i="3" s="1"/>
  <c r="FJ85" i="3"/>
  <c r="FR85" i="3" s="1"/>
  <c r="FK82" i="3"/>
  <c r="FS82" i="3" s="1"/>
  <c r="FJ82" i="3"/>
  <c r="FR82" i="3" s="1"/>
  <c r="FK78" i="3"/>
  <c r="FS78" i="3" s="1"/>
  <c r="FJ78" i="3"/>
  <c r="FR78" i="3" s="1"/>
  <c r="FK65" i="3"/>
  <c r="FS65" i="3" s="1"/>
  <c r="FJ65" i="3"/>
  <c r="FR65" i="3" s="1"/>
  <c r="FK61" i="3"/>
  <c r="FS61" i="3" s="1"/>
  <c r="FJ61" i="3"/>
  <c r="FR61" i="3" s="1"/>
  <c r="FK58" i="3"/>
  <c r="FS58" i="3" s="1"/>
  <c r="FJ58" i="3"/>
  <c r="FR58" i="3" s="1"/>
  <c r="FK54" i="3"/>
  <c r="FS54" i="3" s="1"/>
  <c r="FJ54" i="3"/>
  <c r="FR54" i="3" s="1"/>
  <c r="FK51" i="3"/>
  <c r="FS51" i="3" s="1"/>
  <c r="FJ51" i="3"/>
  <c r="FR51" i="3" s="1"/>
  <c r="FK44" i="3"/>
  <c r="FS44" i="3" s="1"/>
  <c r="FJ44" i="3"/>
  <c r="FR44" i="3" s="1"/>
  <c r="FK39" i="3"/>
  <c r="FJ39" i="3"/>
  <c r="FK35" i="3"/>
  <c r="FJ35" i="3"/>
  <c r="FK31" i="3"/>
  <c r="FJ31" i="3"/>
  <c r="FK27" i="3"/>
  <c r="FJ27" i="3"/>
  <c r="FK23" i="3"/>
  <c r="FS23" i="3" s="1"/>
  <c r="FJ23" i="3"/>
  <c r="FR23" i="3" s="1"/>
  <c r="FK20" i="3"/>
  <c r="FS20" i="3" s="1"/>
  <c r="FJ20" i="3"/>
  <c r="FR20" i="3" s="1"/>
  <c r="FK16" i="3"/>
  <c r="FS16" i="3" s="1"/>
  <c r="FJ16" i="3"/>
  <c r="FR16" i="3" s="1"/>
  <c r="FK10" i="3"/>
  <c r="FS10" i="3" s="1"/>
  <c r="FJ10" i="3"/>
  <c r="FR10" i="3" s="1"/>
  <c r="EY170" i="3"/>
  <c r="EX170" i="3"/>
  <c r="EY162" i="3"/>
  <c r="EX162" i="3"/>
  <c r="EY158" i="3"/>
  <c r="FG158" i="3" s="1"/>
  <c r="EX158" i="3"/>
  <c r="FF158" i="3" s="1"/>
  <c r="EY153" i="3"/>
  <c r="FG153" i="3" s="1"/>
  <c r="EX153" i="3"/>
  <c r="FF153" i="3" s="1"/>
  <c r="EY149" i="3"/>
  <c r="FG149" i="3" s="1"/>
  <c r="EX149" i="3"/>
  <c r="FF149" i="3" s="1"/>
  <c r="EY145" i="3"/>
  <c r="FG145" i="3" s="1"/>
  <c r="EX145" i="3"/>
  <c r="FF145" i="3" s="1"/>
  <c r="EY142" i="3"/>
  <c r="FG142" i="3" s="1"/>
  <c r="EX142" i="3"/>
  <c r="FF142" i="3" s="1"/>
  <c r="EY133" i="3"/>
  <c r="FG133" i="3" s="1"/>
  <c r="EX133" i="3"/>
  <c r="FF133" i="3" s="1"/>
  <c r="EY129" i="3"/>
  <c r="FG129" i="3" s="1"/>
  <c r="EX129" i="3"/>
  <c r="FF129" i="3" s="1"/>
  <c r="EY126" i="3"/>
  <c r="FG126" i="3" s="1"/>
  <c r="EX126" i="3"/>
  <c r="FF126" i="3" s="1"/>
  <c r="EY122" i="3"/>
  <c r="FG122" i="3" s="1"/>
  <c r="EX122" i="3"/>
  <c r="FF122" i="3" s="1"/>
  <c r="EY119" i="3"/>
  <c r="FG119" i="3" s="1"/>
  <c r="EX119" i="3"/>
  <c r="FF119" i="3" s="1"/>
  <c r="EY116" i="3"/>
  <c r="FG116" i="3" s="1"/>
  <c r="EX116" i="3"/>
  <c r="FF116" i="3" s="1"/>
  <c r="EY113" i="3"/>
  <c r="FG113" i="3" s="1"/>
  <c r="EX113" i="3"/>
  <c r="FF113" i="3" s="1"/>
  <c r="EY110" i="3"/>
  <c r="FG110" i="3" s="1"/>
  <c r="EX110" i="3"/>
  <c r="FF110" i="3" s="1"/>
  <c r="EY106" i="3"/>
  <c r="FG106" i="3" s="1"/>
  <c r="EX106" i="3"/>
  <c r="FF106" i="3" s="1"/>
  <c r="EY103" i="3"/>
  <c r="FG103" i="3" s="1"/>
  <c r="EX103" i="3"/>
  <c r="FF103" i="3" s="1"/>
  <c r="EY100" i="3"/>
  <c r="FG100" i="3" s="1"/>
  <c r="EX100" i="3"/>
  <c r="FF100" i="3" s="1"/>
  <c r="EY92" i="3"/>
  <c r="EX92" i="3"/>
  <c r="EY85" i="3"/>
  <c r="FG85" i="3" s="1"/>
  <c r="EX85" i="3"/>
  <c r="FF85" i="3" s="1"/>
  <c r="EY82" i="3"/>
  <c r="FG82" i="3" s="1"/>
  <c r="EX82" i="3"/>
  <c r="FF82" i="3" s="1"/>
  <c r="EY78" i="3"/>
  <c r="FG78" i="3" s="1"/>
  <c r="EX78" i="3"/>
  <c r="FF78" i="3" s="1"/>
  <c r="EY65" i="3"/>
  <c r="FG65" i="3" s="1"/>
  <c r="EX65" i="3"/>
  <c r="FF65" i="3" s="1"/>
  <c r="EY61" i="3"/>
  <c r="FG61" i="3" s="1"/>
  <c r="EX61" i="3"/>
  <c r="FF61" i="3" s="1"/>
  <c r="EY58" i="3"/>
  <c r="FG58" i="3" s="1"/>
  <c r="EX58" i="3"/>
  <c r="FF58" i="3" s="1"/>
  <c r="EY54" i="3"/>
  <c r="FG54" i="3" s="1"/>
  <c r="EX54" i="3"/>
  <c r="FF54" i="3" s="1"/>
  <c r="EY51" i="3"/>
  <c r="FG51" i="3" s="1"/>
  <c r="EX51" i="3"/>
  <c r="FF51" i="3" s="1"/>
  <c r="EY44" i="3"/>
  <c r="FG44" i="3" s="1"/>
  <c r="EX44" i="3"/>
  <c r="FF44" i="3" s="1"/>
  <c r="EY39" i="3"/>
  <c r="EX39" i="3"/>
  <c r="EY35" i="3"/>
  <c r="EX35" i="3"/>
  <c r="EY31" i="3"/>
  <c r="EX31" i="3"/>
  <c r="EY27" i="3"/>
  <c r="EX27" i="3"/>
  <c r="EY23" i="3"/>
  <c r="FG23" i="3" s="1"/>
  <c r="EX23" i="3"/>
  <c r="FF23" i="3" s="1"/>
  <c r="EY20" i="3"/>
  <c r="FG20" i="3" s="1"/>
  <c r="EX20" i="3"/>
  <c r="FF20" i="3" s="1"/>
  <c r="EY16" i="3"/>
  <c r="FG16" i="3" s="1"/>
  <c r="EX16" i="3"/>
  <c r="FF16" i="3" s="1"/>
  <c r="EY10" i="3"/>
  <c r="FG10" i="3" s="1"/>
  <c r="EX10" i="3"/>
  <c r="FF10" i="3" s="1"/>
  <c r="EM170" i="3"/>
  <c r="EL170" i="3"/>
  <c r="EM162" i="3"/>
  <c r="EL162" i="3"/>
  <c r="EM158" i="3"/>
  <c r="EU158" i="3" s="1"/>
  <c r="EL158" i="3"/>
  <c r="ET158" i="3" s="1"/>
  <c r="EM153" i="3"/>
  <c r="EU153" i="3" s="1"/>
  <c r="EL153" i="3"/>
  <c r="ET153" i="3" s="1"/>
  <c r="EM149" i="3"/>
  <c r="EU149" i="3" s="1"/>
  <c r="EL149" i="3"/>
  <c r="ET149" i="3" s="1"/>
  <c r="EM145" i="3"/>
  <c r="EU145" i="3" s="1"/>
  <c r="EL145" i="3"/>
  <c r="ET145" i="3" s="1"/>
  <c r="EM142" i="3"/>
  <c r="EU142" i="3" s="1"/>
  <c r="EL142" i="3"/>
  <c r="ET142" i="3" s="1"/>
  <c r="EM133" i="3"/>
  <c r="EU133" i="3" s="1"/>
  <c r="EL133" i="3"/>
  <c r="ET133" i="3" s="1"/>
  <c r="EM129" i="3"/>
  <c r="EU129" i="3" s="1"/>
  <c r="EL129" i="3"/>
  <c r="ET129" i="3" s="1"/>
  <c r="EM126" i="3"/>
  <c r="EU126" i="3" s="1"/>
  <c r="EL126" i="3"/>
  <c r="ET126" i="3" s="1"/>
  <c r="EM122" i="3"/>
  <c r="EU122" i="3" s="1"/>
  <c r="EL122" i="3"/>
  <c r="ET122" i="3" s="1"/>
  <c r="EM119" i="3"/>
  <c r="EU119" i="3" s="1"/>
  <c r="EL119" i="3"/>
  <c r="ET119" i="3" s="1"/>
  <c r="EM116" i="3"/>
  <c r="EU116" i="3" s="1"/>
  <c r="EL116" i="3"/>
  <c r="ET116" i="3" s="1"/>
  <c r="EM113" i="3"/>
  <c r="EU113" i="3" s="1"/>
  <c r="EL113" i="3"/>
  <c r="ET113" i="3" s="1"/>
  <c r="EM110" i="3"/>
  <c r="EU110" i="3" s="1"/>
  <c r="EL110" i="3"/>
  <c r="ET110" i="3" s="1"/>
  <c r="EM106" i="3"/>
  <c r="EU106" i="3" s="1"/>
  <c r="EL106" i="3"/>
  <c r="ET106" i="3" s="1"/>
  <c r="EM103" i="3"/>
  <c r="EU103" i="3" s="1"/>
  <c r="EL103" i="3"/>
  <c r="ET103" i="3" s="1"/>
  <c r="EM100" i="3"/>
  <c r="EU100" i="3" s="1"/>
  <c r="EL100" i="3"/>
  <c r="ET100" i="3" s="1"/>
  <c r="EM92" i="3"/>
  <c r="EL92" i="3"/>
  <c r="EM85" i="3"/>
  <c r="EU85" i="3" s="1"/>
  <c r="EL85" i="3"/>
  <c r="ET85" i="3" s="1"/>
  <c r="EM82" i="3"/>
  <c r="EU82" i="3" s="1"/>
  <c r="EL82" i="3"/>
  <c r="ET82" i="3" s="1"/>
  <c r="EM78" i="3"/>
  <c r="EU78" i="3" s="1"/>
  <c r="EL78" i="3"/>
  <c r="ET78" i="3" s="1"/>
  <c r="EM65" i="3"/>
  <c r="EU65" i="3" s="1"/>
  <c r="EL65" i="3"/>
  <c r="ET65" i="3" s="1"/>
  <c r="EM61" i="3"/>
  <c r="EU61" i="3" s="1"/>
  <c r="EL61" i="3"/>
  <c r="ET61" i="3" s="1"/>
  <c r="EM58" i="3"/>
  <c r="EU58" i="3" s="1"/>
  <c r="EL58" i="3"/>
  <c r="ET58" i="3" s="1"/>
  <c r="EM54" i="3"/>
  <c r="EU54" i="3" s="1"/>
  <c r="EL54" i="3"/>
  <c r="ET54" i="3" s="1"/>
  <c r="EM51" i="3"/>
  <c r="EU51" i="3" s="1"/>
  <c r="EL51" i="3"/>
  <c r="ET51" i="3" s="1"/>
  <c r="EM44" i="3"/>
  <c r="EU44" i="3" s="1"/>
  <c r="EL44" i="3"/>
  <c r="ET44" i="3" s="1"/>
  <c r="EM39" i="3"/>
  <c r="EL39" i="3"/>
  <c r="EM35" i="3"/>
  <c r="EL35" i="3"/>
  <c r="EM31" i="3"/>
  <c r="EL31" i="3"/>
  <c r="EM27" i="3"/>
  <c r="EL27" i="3"/>
  <c r="EM23" i="3"/>
  <c r="EU23" i="3" s="1"/>
  <c r="EL23" i="3"/>
  <c r="ET23" i="3" s="1"/>
  <c r="EM20" i="3"/>
  <c r="EU20" i="3" s="1"/>
  <c r="EL20" i="3"/>
  <c r="ET20" i="3" s="1"/>
  <c r="EM16" i="3"/>
  <c r="EU16" i="3" s="1"/>
  <c r="EL16" i="3"/>
  <c r="ET16" i="3" s="1"/>
  <c r="EM10" i="3"/>
  <c r="EU10" i="3" s="1"/>
  <c r="EL10" i="3"/>
  <c r="ET10" i="3" s="1"/>
  <c r="EA170" i="3"/>
  <c r="DZ170" i="3"/>
  <c r="EA162" i="3"/>
  <c r="DZ162" i="3"/>
  <c r="EA158" i="3"/>
  <c r="EI158" i="3" s="1"/>
  <c r="DZ158" i="3"/>
  <c r="EH158" i="3" s="1"/>
  <c r="EA153" i="3"/>
  <c r="EI153" i="3" s="1"/>
  <c r="DZ153" i="3"/>
  <c r="EH153" i="3" s="1"/>
  <c r="EA149" i="3"/>
  <c r="EI149" i="3" s="1"/>
  <c r="DZ149" i="3"/>
  <c r="EH149" i="3" s="1"/>
  <c r="EA145" i="3"/>
  <c r="EI145" i="3" s="1"/>
  <c r="DZ145" i="3"/>
  <c r="EH145" i="3" s="1"/>
  <c r="EA142" i="3"/>
  <c r="EI142" i="3" s="1"/>
  <c r="DZ142" i="3"/>
  <c r="EH142" i="3" s="1"/>
  <c r="EA133" i="3"/>
  <c r="EI133" i="3" s="1"/>
  <c r="DZ133" i="3"/>
  <c r="EH133" i="3" s="1"/>
  <c r="EA129" i="3"/>
  <c r="EI129" i="3" s="1"/>
  <c r="DZ129" i="3"/>
  <c r="EH129" i="3" s="1"/>
  <c r="EA126" i="3"/>
  <c r="EI126" i="3" s="1"/>
  <c r="DZ126" i="3"/>
  <c r="EH126" i="3" s="1"/>
  <c r="EA122" i="3"/>
  <c r="EI122" i="3" s="1"/>
  <c r="DZ122" i="3"/>
  <c r="EH122" i="3" s="1"/>
  <c r="EA119" i="3"/>
  <c r="EI119" i="3" s="1"/>
  <c r="DZ119" i="3"/>
  <c r="EH119" i="3" s="1"/>
  <c r="EA116" i="3"/>
  <c r="EI116" i="3" s="1"/>
  <c r="DZ116" i="3"/>
  <c r="EH116" i="3" s="1"/>
  <c r="EA113" i="3"/>
  <c r="EI113" i="3" s="1"/>
  <c r="DZ113" i="3"/>
  <c r="EH113" i="3" s="1"/>
  <c r="EA110" i="3"/>
  <c r="EI110" i="3" s="1"/>
  <c r="DZ110" i="3"/>
  <c r="EH110" i="3" s="1"/>
  <c r="EA106" i="3"/>
  <c r="EI106" i="3" s="1"/>
  <c r="DZ106" i="3"/>
  <c r="EH106" i="3" s="1"/>
  <c r="EA103" i="3"/>
  <c r="EI103" i="3" s="1"/>
  <c r="DZ103" i="3"/>
  <c r="EH103" i="3" s="1"/>
  <c r="EA100" i="3"/>
  <c r="EI100" i="3" s="1"/>
  <c r="DZ100" i="3"/>
  <c r="EH100" i="3" s="1"/>
  <c r="EA92" i="3"/>
  <c r="DZ92" i="3"/>
  <c r="EA85" i="3"/>
  <c r="EI85" i="3" s="1"/>
  <c r="DZ85" i="3"/>
  <c r="EH85" i="3" s="1"/>
  <c r="EA82" i="3"/>
  <c r="EI82" i="3" s="1"/>
  <c r="DZ82" i="3"/>
  <c r="EH82" i="3" s="1"/>
  <c r="EA78" i="3"/>
  <c r="EI78" i="3" s="1"/>
  <c r="DZ78" i="3"/>
  <c r="EH78" i="3" s="1"/>
  <c r="EA65" i="3"/>
  <c r="EI65" i="3" s="1"/>
  <c r="DZ65" i="3"/>
  <c r="EH65" i="3" s="1"/>
  <c r="EA61" i="3"/>
  <c r="EI61" i="3" s="1"/>
  <c r="DZ61" i="3"/>
  <c r="EH61" i="3" s="1"/>
  <c r="EA58" i="3"/>
  <c r="EI58" i="3" s="1"/>
  <c r="DZ58" i="3"/>
  <c r="EH58" i="3" s="1"/>
  <c r="EA54" i="3"/>
  <c r="EI54" i="3" s="1"/>
  <c r="DZ54" i="3"/>
  <c r="EH54" i="3" s="1"/>
  <c r="EA51" i="3"/>
  <c r="EI51" i="3" s="1"/>
  <c r="DZ51" i="3"/>
  <c r="EH51" i="3" s="1"/>
  <c r="EA44" i="3"/>
  <c r="EI44" i="3" s="1"/>
  <c r="DZ44" i="3"/>
  <c r="EH44" i="3" s="1"/>
  <c r="EA39" i="3"/>
  <c r="DZ39" i="3"/>
  <c r="EA35" i="3"/>
  <c r="DZ35" i="3"/>
  <c r="EA31" i="3"/>
  <c r="DZ31" i="3"/>
  <c r="EA27" i="3"/>
  <c r="DZ27" i="3"/>
  <c r="EA23" i="3"/>
  <c r="EI23" i="3" s="1"/>
  <c r="DZ23" i="3"/>
  <c r="EH23" i="3" s="1"/>
  <c r="EA20" i="3"/>
  <c r="EI20" i="3" s="1"/>
  <c r="DZ20" i="3"/>
  <c r="EH20" i="3" s="1"/>
  <c r="EA16" i="3"/>
  <c r="EI16" i="3" s="1"/>
  <c r="DZ16" i="3"/>
  <c r="EH16" i="3" s="1"/>
  <c r="EA10" i="3"/>
  <c r="EI10" i="3" s="1"/>
  <c r="DZ10" i="3"/>
  <c r="EH10" i="3" s="1"/>
  <c r="DO170" i="3"/>
  <c r="DN170" i="3"/>
  <c r="DO162" i="3"/>
  <c r="DN162" i="3"/>
  <c r="DO158" i="3"/>
  <c r="DW158" i="3" s="1"/>
  <c r="DN158" i="3"/>
  <c r="DV158" i="3" s="1"/>
  <c r="DO153" i="3"/>
  <c r="DW153" i="3" s="1"/>
  <c r="DN153" i="3"/>
  <c r="DV153" i="3" s="1"/>
  <c r="DO149" i="3"/>
  <c r="DW149" i="3" s="1"/>
  <c r="DN149" i="3"/>
  <c r="DV149" i="3" s="1"/>
  <c r="DO145" i="3"/>
  <c r="DW145" i="3" s="1"/>
  <c r="DN145" i="3"/>
  <c r="DV145" i="3" s="1"/>
  <c r="DO142" i="3"/>
  <c r="DW142" i="3" s="1"/>
  <c r="DN142" i="3"/>
  <c r="DV142" i="3" s="1"/>
  <c r="DO133" i="3"/>
  <c r="DW133" i="3" s="1"/>
  <c r="DN133" i="3"/>
  <c r="DV133" i="3" s="1"/>
  <c r="DO129" i="3"/>
  <c r="DW129" i="3" s="1"/>
  <c r="DN129" i="3"/>
  <c r="DV129" i="3" s="1"/>
  <c r="DO126" i="3"/>
  <c r="DW126" i="3" s="1"/>
  <c r="DN126" i="3"/>
  <c r="DV126" i="3" s="1"/>
  <c r="DO122" i="3"/>
  <c r="DW122" i="3" s="1"/>
  <c r="DN122" i="3"/>
  <c r="DV122" i="3" s="1"/>
  <c r="DO119" i="3"/>
  <c r="DW119" i="3" s="1"/>
  <c r="DN119" i="3"/>
  <c r="DV119" i="3" s="1"/>
  <c r="DO116" i="3"/>
  <c r="DW116" i="3" s="1"/>
  <c r="DN116" i="3"/>
  <c r="DV116" i="3" s="1"/>
  <c r="DO113" i="3"/>
  <c r="DW113" i="3" s="1"/>
  <c r="DN113" i="3"/>
  <c r="DV113" i="3" s="1"/>
  <c r="DO110" i="3"/>
  <c r="DW110" i="3" s="1"/>
  <c r="DN110" i="3"/>
  <c r="DV110" i="3" s="1"/>
  <c r="DO106" i="3"/>
  <c r="DW106" i="3" s="1"/>
  <c r="DN106" i="3"/>
  <c r="DV106" i="3" s="1"/>
  <c r="DO103" i="3"/>
  <c r="DW103" i="3" s="1"/>
  <c r="DN103" i="3"/>
  <c r="DV103" i="3" s="1"/>
  <c r="DO100" i="3"/>
  <c r="DW100" i="3" s="1"/>
  <c r="DN100" i="3"/>
  <c r="DV100" i="3" s="1"/>
  <c r="DO92" i="3"/>
  <c r="DN92" i="3"/>
  <c r="DO85" i="3"/>
  <c r="DW85" i="3" s="1"/>
  <c r="DN85" i="3"/>
  <c r="DV85" i="3" s="1"/>
  <c r="DO82" i="3"/>
  <c r="DW82" i="3" s="1"/>
  <c r="DN82" i="3"/>
  <c r="DV82" i="3" s="1"/>
  <c r="DO78" i="3"/>
  <c r="DW78" i="3" s="1"/>
  <c r="DN78" i="3"/>
  <c r="DV78" i="3" s="1"/>
  <c r="DO65" i="3"/>
  <c r="DW65" i="3" s="1"/>
  <c r="DN65" i="3"/>
  <c r="DV65" i="3" s="1"/>
  <c r="DO61" i="3"/>
  <c r="DW61" i="3" s="1"/>
  <c r="DN61" i="3"/>
  <c r="DV61" i="3" s="1"/>
  <c r="DO58" i="3"/>
  <c r="DW58" i="3" s="1"/>
  <c r="DN58" i="3"/>
  <c r="DV58" i="3" s="1"/>
  <c r="DO54" i="3"/>
  <c r="DW54" i="3" s="1"/>
  <c r="DN54" i="3"/>
  <c r="DV54" i="3" s="1"/>
  <c r="DO51" i="3"/>
  <c r="DW51" i="3" s="1"/>
  <c r="DN51" i="3"/>
  <c r="DV51" i="3" s="1"/>
  <c r="DO44" i="3"/>
  <c r="DW44" i="3" s="1"/>
  <c r="DN44" i="3"/>
  <c r="DV44" i="3" s="1"/>
  <c r="DO39" i="3"/>
  <c r="DN39" i="3"/>
  <c r="DO35" i="3"/>
  <c r="DN35" i="3"/>
  <c r="DO31" i="3"/>
  <c r="DN31" i="3"/>
  <c r="DO27" i="3"/>
  <c r="DN27" i="3"/>
  <c r="DO23" i="3"/>
  <c r="DW23" i="3" s="1"/>
  <c r="DN23" i="3"/>
  <c r="DV23" i="3" s="1"/>
  <c r="DO20" i="3"/>
  <c r="DW20" i="3" s="1"/>
  <c r="DN20" i="3"/>
  <c r="DV20" i="3" s="1"/>
  <c r="DO16" i="3"/>
  <c r="DW16" i="3" s="1"/>
  <c r="DN16" i="3"/>
  <c r="DV16" i="3" s="1"/>
  <c r="DO10" i="3"/>
  <c r="DW10" i="3" s="1"/>
  <c r="DN10" i="3"/>
  <c r="DV10" i="3" s="1"/>
  <c r="DC170" i="3"/>
  <c r="DB170" i="3"/>
  <c r="DC162" i="3"/>
  <c r="DB162" i="3"/>
  <c r="DC158" i="3"/>
  <c r="DK158" i="3" s="1"/>
  <c r="DB158" i="3"/>
  <c r="DJ158" i="3" s="1"/>
  <c r="DC153" i="3"/>
  <c r="DK153" i="3" s="1"/>
  <c r="DB153" i="3"/>
  <c r="DJ153" i="3" s="1"/>
  <c r="DC149" i="3"/>
  <c r="DK149" i="3" s="1"/>
  <c r="DB149" i="3"/>
  <c r="DJ149" i="3" s="1"/>
  <c r="DC145" i="3"/>
  <c r="DK145" i="3" s="1"/>
  <c r="DB145" i="3"/>
  <c r="DJ145" i="3" s="1"/>
  <c r="DC142" i="3"/>
  <c r="DK142" i="3" s="1"/>
  <c r="DB142" i="3"/>
  <c r="DJ142" i="3" s="1"/>
  <c r="DC133" i="3"/>
  <c r="DK133" i="3" s="1"/>
  <c r="DB133" i="3"/>
  <c r="DJ133" i="3" s="1"/>
  <c r="DC129" i="3"/>
  <c r="DK129" i="3" s="1"/>
  <c r="DB129" i="3"/>
  <c r="DJ129" i="3" s="1"/>
  <c r="DC126" i="3"/>
  <c r="DK126" i="3" s="1"/>
  <c r="DB126" i="3"/>
  <c r="DJ126" i="3" s="1"/>
  <c r="DC122" i="3"/>
  <c r="DK122" i="3" s="1"/>
  <c r="DB122" i="3"/>
  <c r="DJ122" i="3" s="1"/>
  <c r="DC119" i="3"/>
  <c r="DK119" i="3" s="1"/>
  <c r="DB119" i="3"/>
  <c r="DJ119" i="3" s="1"/>
  <c r="DC116" i="3"/>
  <c r="DK116" i="3" s="1"/>
  <c r="DB116" i="3"/>
  <c r="DJ116" i="3" s="1"/>
  <c r="DC113" i="3"/>
  <c r="DK113" i="3" s="1"/>
  <c r="DB113" i="3"/>
  <c r="DJ113" i="3" s="1"/>
  <c r="DC110" i="3"/>
  <c r="DK110" i="3" s="1"/>
  <c r="DB110" i="3"/>
  <c r="DJ110" i="3" s="1"/>
  <c r="DC106" i="3"/>
  <c r="DK106" i="3" s="1"/>
  <c r="DB106" i="3"/>
  <c r="DJ106" i="3" s="1"/>
  <c r="DC103" i="3"/>
  <c r="DK103" i="3" s="1"/>
  <c r="DB103" i="3"/>
  <c r="DJ103" i="3" s="1"/>
  <c r="DC100" i="3"/>
  <c r="DK100" i="3" s="1"/>
  <c r="DB100" i="3"/>
  <c r="DJ100" i="3" s="1"/>
  <c r="DC92" i="3"/>
  <c r="DB92" i="3"/>
  <c r="DC85" i="3"/>
  <c r="DK85" i="3" s="1"/>
  <c r="DB85" i="3"/>
  <c r="DJ85" i="3" s="1"/>
  <c r="DC82" i="3"/>
  <c r="DK82" i="3" s="1"/>
  <c r="DB82" i="3"/>
  <c r="DJ82" i="3" s="1"/>
  <c r="DC78" i="3"/>
  <c r="DK78" i="3" s="1"/>
  <c r="DB78" i="3"/>
  <c r="DJ78" i="3" s="1"/>
  <c r="DC65" i="3"/>
  <c r="DK65" i="3" s="1"/>
  <c r="DB65" i="3"/>
  <c r="DJ65" i="3" s="1"/>
  <c r="DC61" i="3"/>
  <c r="DK61" i="3" s="1"/>
  <c r="DB61" i="3"/>
  <c r="DJ61" i="3" s="1"/>
  <c r="DC58" i="3"/>
  <c r="DK58" i="3" s="1"/>
  <c r="DB58" i="3"/>
  <c r="DJ58" i="3" s="1"/>
  <c r="DC54" i="3"/>
  <c r="DK54" i="3" s="1"/>
  <c r="DB54" i="3"/>
  <c r="DJ54" i="3" s="1"/>
  <c r="DC51" i="3"/>
  <c r="DK51" i="3" s="1"/>
  <c r="DB51" i="3"/>
  <c r="DJ51" i="3" s="1"/>
  <c r="DC44" i="3"/>
  <c r="DK44" i="3" s="1"/>
  <c r="DB44" i="3"/>
  <c r="DJ44" i="3" s="1"/>
  <c r="DC39" i="3"/>
  <c r="DB39" i="3"/>
  <c r="DC35" i="3"/>
  <c r="DB35" i="3"/>
  <c r="DC31" i="3"/>
  <c r="DB31" i="3"/>
  <c r="DC27" i="3"/>
  <c r="DB27" i="3"/>
  <c r="DC23" i="3"/>
  <c r="DK23" i="3" s="1"/>
  <c r="DB23" i="3"/>
  <c r="DJ23" i="3" s="1"/>
  <c r="DC20" i="3"/>
  <c r="DK20" i="3" s="1"/>
  <c r="DB20" i="3"/>
  <c r="DJ20" i="3" s="1"/>
  <c r="DC16" i="3"/>
  <c r="DK16" i="3" s="1"/>
  <c r="DB16" i="3"/>
  <c r="DJ16" i="3" s="1"/>
  <c r="DC10" i="3"/>
  <c r="DK10" i="3" s="1"/>
  <c r="DB10" i="3"/>
  <c r="DJ10" i="3" s="1"/>
  <c r="CQ170" i="3"/>
  <c r="CP170" i="3"/>
  <c r="CQ162" i="3"/>
  <c r="CP162" i="3"/>
  <c r="CQ158" i="3"/>
  <c r="CY158" i="3" s="1"/>
  <c r="CP158" i="3"/>
  <c r="CX158" i="3" s="1"/>
  <c r="CQ153" i="3"/>
  <c r="CY153" i="3" s="1"/>
  <c r="CP153" i="3"/>
  <c r="CX153" i="3" s="1"/>
  <c r="CQ149" i="3"/>
  <c r="CY149" i="3" s="1"/>
  <c r="CP149" i="3"/>
  <c r="CX149" i="3" s="1"/>
  <c r="CQ145" i="3"/>
  <c r="CY145" i="3" s="1"/>
  <c r="CP145" i="3"/>
  <c r="CX145" i="3" s="1"/>
  <c r="CQ142" i="3"/>
  <c r="CY142" i="3" s="1"/>
  <c r="CP142" i="3"/>
  <c r="CX142" i="3" s="1"/>
  <c r="CQ133" i="3"/>
  <c r="CY133" i="3" s="1"/>
  <c r="CP133" i="3"/>
  <c r="CX133" i="3" s="1"/>
  <c r="CQ129" i="3"/>
  <c r="CY129" i="3" s="1"/>
  <c r="CP129" i="3"/>
  <c r="CX129" i="3" s="1"/>
  <c r="CQ126" i="3"/>
  <c r="CY126" i="3" s="1"/>
  <c r="CP126" i="3"/>
  <c r="CX126" i="3" s="1"/>
  <c r="CQ122" i="3"/>
  <c r="CY122" i="3" s="1"/>
  <c r="CP122" i="3"/>
  <c r="CX122" i="3" s="1"/>
  <c r="CQ119" i="3"/>
  <c r="CY119" i="3" s="1"/>
  <c r="CP119" i="3"/>
  <c r="CX119" i="3" s="1"/>
  <c r="CQ116" i="3"/>
  <c r="CY116" i="3" s="1"/>
  <c r="CP116" i="3"/>
  <c r="CX116" i="3" s="1"/>
  <c r="CQ113" i="3"/>
  <c r="CY113" i="3" s="1"/>
  <c r="CP113" i="3"/>
  <c r="CX113" i="3" s="1"/>
  <c r="CQ110" i="3"/>
  <c r="CY110" i="3" s="1"/>
  <c r="CP110" i="3"/>
  <c r="CX110" i="3" s="1"/>
  <c r="CQ106" i="3"/>
  <c r="CY106" i="3" s="1"/>
  <c r="CP106" i="3"/>
  <c r="CX106" i="3" s="1"/>
  <c r="CQ103" i="3"/>
  <c r="CY103" i="3" s="1"/>
  <c r="CP103" i="3"/>
  <c r="CX103" i="3" s="1"/>
  <c r="CQ100" i="3"/>
  <c r="CY100" i="3" s="1"/>
  <c r="CP100" i="3"/>
  <c r="CX100" i="3" s="1"/>
  <c r="CQ92" i="3"/>
  <c r="CP92" i="3"/>
  <c r="CQ85" i="3"/>
  <c r="CY85" i="3" s="1"/>
  <c r="CP85" i="3"/>
  <c r="CX85" i="3" s="1"/>
  <c r="CQ82" i="3"/>
  <c r="CY82" i="3" s="1"/>
  <c r="CP82" i="3"/>
  <c r="CX82" i="3" s="1"/>
  <c r="CQ78" i="3"/>
  <c r="CY78" i="3" s="1"/>
  <c r="CP78" i="3"/>
  <c r="CX78" i="3" s="1"/>
  <c r="CQ65" i="3"/>
  <c r="CY65" i="3" s="1"/>
  <c r="CP65" i="3"/>
  <c r="CX65" i="3" s="1"/>
  <c r="CQ61" i="3"/>
  <c r="CY61" i="3" s="1"/>
  <c r="CP61" i="3"/>
  <c r="CX61" i="3" s="1"/>
  <c r="CQ58" i="3"/>
  <c r="CY58" i="3" s="1"/>
  <c r="CP58" i="3"/>
  <c r="CX58" i="3" s="1"/>
  <c r="CQ54" i="3"/>
  <c r="CY54" i="3" s="1"/>
  <c r="CP54" i="3"/>
  <c r="CX54" i="3" s="1"/>
  <c r="CQ51" i="3"/>
  <c r="CY51" i="3" s="1"/>
  <c r="CP51" i="3"/>
  <c r="CX51" i="3" s="1"/>
  <c r="CQ44" i="3"/>
  <c r="CY44" i="3" s="1"/>
  <c r="CP44" i="3"/>
  <c r="CX44" i="3" s="1"/>
  <c r="CQ39" i="3"/>
  <c r="CP39" i="3"/>
  <c r="CQ35" i="3"/>
  <c r="CP35" i="3"/>
  <c r="CQ31" i="3"/>
  <c r="CP31" i="3"/>
  <c r="CQ27" i="3"/>
  <c r="CP27" i="3"/>
  <c r="CQ23" i="3"/>
  <c r="CY23" i="3" s="1"/>
  <c r="CP23" i="3"/>
  <c r="CX23" i="3" s="1"/>
  <c r="CQ20" i="3"/>
  <c r="CY20" i="3" s="1"/>
  <c r="CP20" i="3"/>
  <c r="CX20" i="3" s="1"/>
  <c r="CQ16" i="3"/>
  <c r="CY16" i="3" s="1"/>
  <c r="CP16" i="3"/>
  <c r="CX16" i="3" s="1"/>
  <c r="CQ10" i="3"/>
  <c r="CY10" i="3" s="1"/>
  <c r="CP10" i="3"/>
  <c r="CX10" i="3" s="1"/>
  <c r="CE170" i="3"/>
  <c r="CD170" i="3"/>
  <c r="CE162" i="3"/>
  <c r="CD162" i="3"/>
  <c r="CE158" i="3"/>
  <c r="CM158" i="3" s="1"/>
  <c r="CD158" i="3"/>
  <c r="CL158" i="3" s="1"/>
  <c r="CE153" i="3"/>
  <c r="CM153" i="3" s="1"/>
  <c r="CD153" i="3"/>
  <c r="CL153" i="3" s="1"/>
  <c r="CE149" i="3"/>
  <c r="CM149" i="3" s="1"/>
  <c r="CD149" i="3"/>
  <c r="CL149" i="3" s="1"/>
  <c r="CE145" i="3"/>
  <c r="CM145" i="3" s="1"/>
  <c r="CD145" i="3"/>
  <c r="CL145" i="3" s="1"/>
  <c r="CE142" i="3"/>
  <c r="CM142" i="3" s="1"/>
  <c r="CD142" i="3"/>
  <c r="CL142" i="3" s="1"/>
  <c r="CE133" i="3"/>
  <c r="CM133" i="3" s="1"/>
  <c r="CD133" i="3"/>
  <c r="CL133" i="3" s="1"/>
  <c r="CE129" i="3"/>
  <c r="CM129" i="3" s="1"/>
  <c r="CD129" i="3"/>
  <c r="CL129" i="3" s="1"/>
  <c r="CE126" i="3"/>
  <c r="CM126" i="3" s="1"/>
  <c r="CD126" i="3"/>
  <c r="CL126" i="3" s="1"/>
  <c r="CE122" i="3"/>
  <c r="CM122" i="3" s="1"/>
  <c r="CD122" i="3"/>
  <c r="CL122" i="3" s="1"/>
  <c r="CE119" i="3"/>
  <c r="CM119" i="3" s="1"/>
  <c r="CD119" i="3"/>
  <c r="CL119" i="3" s="1"/>
  <c r="CE116" i="3"/>
  <c r="CM116" i="3" s="1"/>
  <c r="CD116" i="3"/>
  <c r="CL116" i="3" s="1"/>
  <c r="CE113" i="3"/>
  <c r="CM113" i="3" s="1"/>
  <c r="CD113" i="3"/>
  <c r="CL113" i="3" s="1"/>
  <c r="CE110" i="3"/>
  <c r="CM110" i="3" s="1"/>
  <c r="CD110" i="3"/>
  <c r="CL110" i="3" s="1"/>
  <c r="CE106" i="3"/>
  <c r="CM106" i="3" s="1"/>
  <c r="CD106" i="3"/>
  <c r="CL106" i="3" s="1"/>
  <c r="CE103" i="3"/>
  <c r="CM103" i="3" s="1"/>
  <c r="CD103" i="3"/>
  <c r="CL103" i="3" s="1"/>
  <c r="CE100" i="3"/>
  <c r="CM100" i="3" s="1"/>
  <c r="CD100" i="3"/>
  <c r="CL100" i="3" s="1"/>
  <c r="CE92" i="3"/>
  <c r="CD92" i="3"/>
  <c r="CE85" i="3"/>
  <c r="CM85" i="3" s="1"/>
  <c r="CD85" i="3"/>
  <c r="CL85" i="3" s="1"/>
  <c r="CE82" i="3"/>
  <c r="CM82" i="3" s="1"/>
  <c r="CD82" i="3"/>
  <c r="CL82" i="3" s="1"/>
  <c r="CE78" i="3"/>
  <c r="CM78" i="3" s="1"/>
  <c r="CD78" i="3"/>
  <c r="CL78" i="3" s="1"/>
  <c r="CE65" i="3"/>
  <c r="CM65" i="3" s="1"/>
  <c r="CD65" i="3"/>
  <c r="CL65" i="3" s="1"/>
  <c r="CE61" i="3"/>
  <c r="CM61" i="3" s="1"/>
  <c r="CD61" i="3"/>
  <c r="CL61" i="3" s="1"/>
  <c r="CE58" i="3"/>
  <c r="CM58" i="3" s="1"/>
  <c r="CD58" i="3"/>
  <c r="CL58" i="3" s="1"/>
  <c r="CE54" i="3"/>
  <c r="CM54" i="3" s="1"/>
  <c r="CD54" i="3"/>
  <c r="CL54" i="3" s="1"/>
  <c r="CE51" i="3"/>
  <c r="CM51" i="3" s="1"/>
  <c r="CD51" i="3"/>
  <c r="CL51" i="3" s="1"/>
  <c r="CE44" i="3"/>
  <c r="CM44" i="3" s="1"/>
  <c r="CD44" i="3"/>
  <c r="CL44" i="3" s="1"/>
  <c r="CE39" i="3"/>
  <c r="CD39" i="3"/>
  <c r="CE35" i="3"/>
  <c r="CD35" i="3"/>
  <c r="CE31" i="3"/>
  <c r="CD31" i="3"/>
  <c r="CE27" i="3"/>
  <c r="CD27" i="3"/>
  <c r="CE23" i="3"/>
  <c r="CM23" i="3" s="1"/>
  <c r="CD23" i="3"/>
  <c r="CL23" i="3" s="1"/>
  <c r="CE20" i="3"/>
  <c r="CM20" i="3" s="1"/>
  <c r="CD20" i="3"/>
  <c r="CL20" i="3" s="1"/>
  <c r="CE16" i="3"/>
  <c r="CM16" i="3" s="1"/>
  <c r="CD16" i="3"/>
  <c r="CL16" i="3" s="1"/>
  <c r="CE10" i="3"/>
  <c r="CM10" i="3" s="1"/>
  <c r="CD10" i="3"/>
  <c r="CL10" i="3" s="1"/>
  <c r="BS170" i="3"/>
  <c r="BR170" i="3"/>
  <c r="BS162" i="3"/>
  <c r="BR162" i="3"/>
  <c r="BS158" i="3"/>
  <c r="CA158" i="3" s="1"/>
  <c r="BR158" i="3"/>
  <c r="BZ158" i="3" s="1"/>
  <c r="BS153" i="3"/>
  <c r="CA153" i="3" s="1"/>
  <c r="BR153" i="3"/>
  <c r="BZ153" i="3" s="1"/>
  <c r="BS149" i="3"/>
  <c r="CA149" i="3" s="1"/>
  <c r="BR149" i="3"/>
  <c r="BZ149" i="3" s="1"/>
  <c r="BS145" i="3"/>
  <c r="CA145" i="3" s="1"/>
  <c r="BR145" i="3"/>
  <c r="BZ145" i="3" s="1"/>
  <c r="BS142" i="3"/>
  <c r="CA142" i="3" s="1"/>
  <c r="BR142" i="3"/>
  <c r="BZ142" i="3" s="1"/>
  <c r="BS133" i="3"/>
  <c r="CA133" i="3" s="1"/>
  <c r="BR133" i="3"/>
  <c r="BZ133" i="3" s="1"/>
  <c r="BS129" i="3"/>
  <c r="CA129" i="3" s="1"/>
  <c r="BR129" i="3"/>
  <c r="BZ129" i="3" s="1"/>
  <c r="BS126" i="3"/>
  <c r="CA126" i="3" s="1"/>
  <c r="BR126" i="3"/>
  <c r="BZ126" i="3" s="1"/>
  <c r="BS122" i="3"/>
  <c r="CA122" i="3" s="1"/>
  <c r="BR122" i="3"/>
  <c r="BZ122" i="3" s="1"/>
  <c r="BS119" i="3"/>
  <c r="CA119" i="3" s="1"/>
  <c r="BR119" i="3"/>
  <c r="BZ119" i="3" s="1"/>
  <c r="BS116" i="3"/>
  <c r="CA116" i="3" s="1"/>
  <c r="BR116" i="3"/>
  <c r="BZ116" i="3" s="1"/>
  <c r="BS113" i="3"/>
  <c r="CA113" i="3" s="1"/>
  <c r="BR113" i="3"/>
  <c r="BZ113" i="3" s="1"/>
  <c r="BS110" i="3"/>
  <c r="CA110" i="3" s="1"/>
  <c r="BR110" i="3"/>
  <c r="BZ110" i="3" s="1"/>
  <c r="BS106" i="3"/>
  <c r="CA106" i="3" s="1"/>
  <c r="BR106" i="3"/>
  <c r="BZ106" i="3" s="1"/>
  <c r="BS103" i="3"/>
  <c r="CA103" i="3" s="1"/>
  <c r="BR103" i="3"/>
  <c r="BZ103" i="3" s="1"/>
  <c r="BS100" i="3"/>
  <c r="CA100" i="3" s="1"/>
  <c r="BR100" i="3"/>
  <c r="BZ100" i="3" s="1"/>
  <c r="BS92" i="3"/>
  <c r="BR92" i="3"/>
  <c r="BS85" i="3"/>
  <c r="CA85" i="3" s="1"/>
  <c r="BR85" i="3"/>
  <c r="BZ85" i="3" s="1"/>
  <c r="BS82" i="3"/>
  <c r="CA82" i="3" s="1"/>
  <c r="BR82" i="3"/>
  <c r="BZ82" i="3" s="1"/>
  <c r="BS78" i="3"/>
  <c r="CA78" i="3" s="1"/>
  <c r="BR78" i="3"/>
  <c r="BZ78" i="3" s="1"/>
  <c r="BS65" i="3"/>
  <c r="CA65" i="3" s="1"/>
  <c r="BR65" i="3"/>
  <c r="BZ65" i="3" s="1"/>
  <c r="BS61" i="3"/>
  <c r="CA61" i="3" s="1"/>
  <c r="BR61" i="3"/>
  <c r="BZ61" i="3" s="1"/>
  <c r="BS58" i="3"/>
  <c r="CA58" i="3" s="1"/>
  <c r="BR58" i="3"/>
  <c r="BZ58" i="3" s="1"/>
  <c r="BS54" i="3"/>
  <c r="CA54" i="3" s="1"/>
  <c r="BR54" i="3"/>
  <c r="BZ54" i="3" s="1"/>
  <c r="BS51" i="3"/>
  <c r="CA51" i="3" s="1"/>
  <c r="BR51" i="3"/>
  <c r="BZ51" i="3" s="1"/>
  <c r="BS44" i="3"/>
  <c r="CA44" i="3" s="1"/>
  <c r="BR44" i="3"/>
  <c r="BZ44" i="3" s="1"/>
  <c r="BS39" i="3"/>
  <c r="BR39" i="3"/>
  <c r="BS35" i="3"/>
  <c r="BR35" i="3"/>
  <c r="BS31" i="3"/>
  <c r="BR31" i="3"/>
  <c r="BS27" i="3"/>
  <c r="BR27" i="3"/>
  <c r="BS23" i="3"/>
  <c r="CA23" i="3" s="1"/>
  <c r="BR23" i="3"/>
  <c r="BZ23" i="3" s="1"/>
  <c r="BS20" i="3"/>
  <c r="CA20" i="3" s="1"/>
  <c r="BR20" i="3"/>
  <c r="BZ20" i="3" s="1"/>
  <c r="BS16" i="3"/>
  <c r="CA16" i="3" s="1"/>
  <c r="BR16" i="3"/>
  <c r="BZ16" i="3" s="1"/>
  <c r="BS10" i="3"/>
  <c r="CA10" i="3" s="1"/>
  <c r="BR10" i="3"/>
  <c r="BZ10" i="3" s="1"/>
  <c r="BG170" i="3"/>
  <c r="BF170" i="3"/>
  <c r="BG162" i="3"/>
  <c r="BF162" i="3"/>
  <c r="BG158" i="3"/>
  <c r="BO158" i="3" s="1"/>
  <c r="BF158" i="3"/>
  <c r="BN158" i="3" s="1"/>
  <c r="BG153" i="3"/>
  <c r="BO153" i="3" s="1"/>
  <c r="BF153" i="3"/>
  <c r="BN153" i="3" s="1"/>
  <c r="BG149" i="3"/>
  <c r="BO149" i="3" s="1"/>
  <c r="BF149" i="3"/>
  <c r="BN149" i="3" s="1"/>
  <c r="BG145" i="3"/>
  <c r="BO145" i="3" s="1"/>
  <c r="BF145" i="3"/>
  <c r="BN145" i="3" s="1"/>
  <c r="BG142" i="3"/>
  <c r="BO142" i="3" s="1"/>
  <c r="BF142" i="3"/>
  <c r="BN142" i="3" s="1"/>
  <c r="BG133" i="3"/>
  <c r="BO133" i="3" s="1"/>
  <c r="BF133" i="3"/>
  <c r="BN133" i="3" s="1"/>
  <c r="BG129" i="3"/>
  <c r="BO129" i="3" s="1"/>
  <c r="BG126" i="3"/>
  <c r="BO126" i="3" s="1"/>
  <c r="BF126" i="3"/>
  <c r="BG122" i="3"/>
  <c r="BO122" i="3" s="1"/>
  <c r="BF122" i="3"/>
  <c r="BN122" i="3" s="1"/>
  <c r="BG119" i="3"/>
  <c r="BO119" i="3" s="1"/>
  <c r="BF119" i="3"/>
  <c r="BN119" i="3" s="1"/>
  <c r="BG116" i="3"/>
  <c r="BO116" i="3" s="1"/>
  <c r="BF116" i="3"/>
  <c r="BN116" i="3" s="1"/>
  <c r="BG113" i="3"/>
  <c r="BO113" i="3" s="1"/>
  <c r="BF113" i="3"/>
  <c r="BN113" i="3" s="1"/>
  <c r="BG110" i="3"/>
  <c r="BO110" i="3" s="1"/>
  <c r="BF110" i="3"/>
  <c r="BN110" i="3" s="1"/>
  <c r="BG106" i="3"/>
  <c r="BO106" i="3" s="1"/>
  <c r="BF106" i="3"/>
  <c r="BN106" i="3" s="1"/>
  <c r="BG103" i="3"/>
  <c r="BO103" i="3" s="1"/>
  <c r="BF103" i="3"/>
  <c r="BN103" i="3" s="1"/>
  <c r="BG100" i="3"/>
  <c r="BO100" i="3" s="1"/>
  <c r="BF100" i="3"/>
  <c r="BN100" i="3" s="1"/>
  <c r="BG92" i="3"/>
  <c r="BF92" i="3"/>
  <c r="BG85" i="3"/>
  <c r="BO85" i="3" s="1"/>
  <c r="BF85" i="3"/>
  <c r="BN85" i="3" s="1"/>
  <c r="BG82" i="3"/>
  <c r="BO82" i="3" s="1"/>
  <c r="BF82" i="3"/>
  <c r="BN82" i="3" s="1"/>
  <c r="BG78" i="3"/>
  <c r="BO78" i="3" s="1"/>
  <c r="BF78" i="3"/>
  <c r="BN78" i="3" s="1"/>
  <c r="BG65" i="3"/>
  <c r="BO65" i="3" s="1"/>
  <c r="BF65" i="3"/>
  <c r="BN65" i="3" s="1"/>
  <c r="BG61" i="3"/>
  <c r="BO61" i="3" s="1"/>
  <c r="BF61" i="3"/>
  <c r="BN61" i="3" s="1"/>
  <c r="BG58" i="3"/>
  <c r="BO58" i="3" s="1"/>
  <c r="BF58" i="3"/>
  <c r="BN58" i="3" s="1"/>
  <c r="BG54" i="3"/>
  <c r="BO54" i="3" s="1"/>
  <c r="BF54" i="3"/>
  <c r="BN54" i="3" s="1"/>
  <c r="BG51" i="3"/>
  <c r="BO51" i="3" s="1"/>
  <c r="BF51" i="3"/>
  <c r="BN51" i="3" s="1"/>
  <c r="BG44" i="3"/>
  <c r="BO44" i="3" s="1"/>
  <c r="BF44" i="3"/>
  <c r="BN44" i="3" s="1"/>
  <c r="BG39" i="3"/>
  <c r="BF39" i="3"/>
  <c r="BG35" i="3"/>
  <c r="BF35" i="3"/>
  <c r="BG31" i="3"/>
  <c r="BF31" i="3"/>
  <c r="BG27" i="3"/>
  <c r="BF27" i="3"/>
  <c r="BG23" i="3"/>
  <c r="BO23" i="3" s="1"/>
  <c r="BF23" i="3"/>
  <c r="BN23" i="3" s="1"/>
  <c r="BG20" i="3"/>
  <c r="BO20" i="3" s="1"/>
  <c r="BF20" i="3"/>
  <c r="BN20" i="3" s="1"/>
  <c r="BG16" i="3"/>
  <c r="BO16" i="3" s="1"/>
  <c r="BF16" i="3"/>
  <c r="BN16" i="3" s="1"/>
  <c r="BG10" i="3"/>
  <c r="BO10" i="3" s="1"/>
  <c r="BF10" i="3"/>
  <c r="BN10" i="3" s="1"/>
  <c r="AU170" i="3"/>
  <c r="AT170" i="3"/>
  <c r="AU162" i="3"/>
  <c r="AT162" i="3"/>
  <c r="AU158" i="3"/>
  <c r="BC158" i="3" s="1"/>
  <c r="AT158" i="3"/>
  <c r="BB158" i="3" s="1"/>
  <c r="AU153" i="3"/>
  <c r="BC153" i="3" s="1"/>
  <c r="AT153" i="3"/>
  <c r="BB153" i="3" s="1"/>
  <c r="AU149" i="3"/>
  <c r="BC149" i="3" s="1"/>
  <c r="AT149" i="3"/>
  <c r="BB149" i="3" s="1"/>
  <c r="AU145" i="3"/>
  <c r="BC145" i="3" s="1"/>
  <c r="AT145" i="3"/>
  <c r="BB145" i="3" s="1"/>
  <c r="AU142" i="3"/>
  <c r="BC142" i="3" s="1"/>
  <c r="AT142" i="3"/>
  <c r="BB142" i="3" s="1"/>
  <c r="AU133" i="3"/>
  <c r="BC133" i="3" s="1"/>
  <c r="AT133" i="3"/>
  <c r="BB133" i="3" s="1"/>
  <c r="AU129" i="3"/>
  <c r="BC129" i="3" s="1"/>
  <c r="AT129" i="3"/>
  <c r="BB129" i="3" s="1"/>
  <c r="AU126" i="3"/>
  <c r="BC126" i="3" s="1"/>
  <c r="AT126" i="3"/>
  <c r="BB126" i="3" s="1"/>
  <c r="AU122" i="3"/>
  <c r="BC122" i="3" s="1"/>
  <c r="AT122" i="3"/>
  <c r="BB122" i="3" s="1"/>
  <c r="AU119" i="3"/>
  <c r="BC119" i="3" s="1"/>
  <c r="AT119" i="3"/>
  <c r="BB119" i="3" s="1"/>
  <c r="AU116" i="3"/>
  <c r="BC116" i="3" s="1"/>
  <c r="AT116" i="3"/>
  <c r="BB116" i="3" s="1"/>
  <c r="AU113" i="3"/>
  <c r="BC113" i="3" s="1"/>
  <c r="AT113" i="3"/>
  <c r="BB113" i="3" s="1"/>
  <c r="AU110" i="3"/>
  <c r="BC110" i="3" s="1"/>
  <c r="AT110" i="3"/>
  <c r="BB110" i="3" s="1"/>
  <c r="AU106" i="3"/>
  <c r="BC106" i="3" s="1"/>
  <c r="AT106" i="3"/>
  <c r="BB106" i="3" s="1"/>
  <c r="AU103" i="3"/>
  <c r="BC103" i="3" s="1"/>
  <c r="AT103" i="3"/>
  <c r="BB103" i="3" s="1"/>
  <c r="AU100" i="3"/>
  <c r="BC100" i="3" s="1"/>
  <c r="AT100" i="3"/>
  <c r="BB100" i="3" s="1"/>
  <c r="AU92" i="3"/>
  <c r="AT92" i="3"/>
  <c r="AU85" i="3"/>
  <c r="BC85" i="3" s="1"/>
  <c r="AT85" i="3"/>
  <c r="BB85" i="3" s="1"/>
  <c r="AU82" i="3"/>
  <c r="BC82" i="3" s="1"/>
  <c r="AT82" i="3"/>
  <c r="BB82" i="3" s="1"/>
  <c r="AU78" i="3"/>
  <c r="BC78" i="3" s="1"/>
  <c r="AT78" i="3"/>
  <c r="BB78" i="3" s="1"/>
  <c r="AU65" i="3"/>
  <c r="BC65" i="3" s="1"/>
  <c r="AT65" i="3"/>
  <c r="BB65" i="3" s="1"/>
  <c r="AU61" i="3"/>
  <c r="BC61" i="3" s="1"/>
  <c r="AT61" i="3"/>
  <c r="BB61" i="3" s="1"/>
  <c r="AU58" i="3"/>
  <c r="BC58" i="3" s="1"/>
  <c r="AT58" i="3"/>
  <c r="BB58" i="3" s="1"/>
  <c r="AU54" i="3"/>
  <c r="BC54" i="3" s="1"/>
  <c r="AT54" i="3"/>
  <c r="BB54" i="3" s="1"/>
  <c r="AU51" i="3"/>
  <c r="BC51" i="3" s="1"/>
  <c r="AT51" i="3"/>
  <c r="BB51" i="3" s="1"/>
  <c r="AU44" i="3"/>
  <c r="BC44" i="3" s="1"/>
  <c r="AT44" i="3"/>
  <c r="BB44" i="3" s="1"/>
  <c r="AU39" i="3"/>
  <c r="AT39" i="3"/>
  <c r="AU35" i="3"/>
  <c r="AT35" i="3"/>
  <c r="AU31" i="3"/>
  <c r="AT31" i="3"/>
  <c r="AU27" i="3"/>
  <c r="AT27" i="3"/>
  <c r="AU23" i="3"/>
  <c r="BC23" i="3" s="1"/>
  <c r="AT23" i="3"/>
  <c r="BB23" i="3" s="1"/>
  <c r="AU20" i="3"/>
  <c r="BC20" i="3" s="1"/>
  <c r="AT20" i="3"/>
  <c r="BB20" i="3" s="1"/>
  <c r="AU16" i="3"/>
  <c r="BC16" i="3" s="1"/>
  <c r="AT16" i="3"/>
  <c r="BB16" i="3" s="1"/>
  <c r="AU10" i="3"/>
  <c r="BC10" i="3" s="1"/>
  <c r="AT10" i="3"/>
  <c r="BB10" i="3" s="1"/>
  <c r="AH170" i="3"/>
  <c r="AH162" i="3"/>
  <c r="AH158" i="3"/>
  <c r="AP158" i="3" s="1"/>
  <c r="AH153" i="3"/>
  <c r="AP153" i="3" s="1"/>
  <c r="AH149" i="3"/>
  <c r="AP149" i="3" s="1"/>
  <c r="AH145" i="3"/>
  <c r="AP145" i="3" s="1"/>
  <c r="AH142" i="3"/>
  <c r="AP142" i="3" s="1"/>
  <c r="AH133" i="3"/>
  <c r="AP133" i="3" s="1"/>
  <c r="AH129" i="3"/>
  <c r="AP129" i="3" s="1"/>
  <c r="AH126" i="3"/>
  <c r="AP126" i="3" s="1"/>
  <c r="AH122" i="3"/>
  <c r="AP122" i="3" s="1"/>
  <c r="AH119" i="3"/>
  <c r="AP119" i="3" s="1"/>
  <c r="AH116" i="3"/>
  <c r="AP116" i="3" s="1"/>
  <c r="AH113" i="3"/>
  <c r="AP113" i="3" s="1"/>
  <c r="AH110" i="3"/>
  <c r="AP110" i="3" s="1"/>
  <c r="AH106" i="3"/>
  <c r="AP106" i="3" s="1"/>
  <c r="AH103" i="3"/>
  <c r="AP103" i="3" s="1"/>
  <c r="AH100" i="3"/>
  <c r="AP100" i="3" s="1"/>
  <c r="AH92" i="3"/>
  <c r="AH85" i="3"/>
  <c r="AP85" i="3" s="1"/>
  <c r="AH82" i="3"/>
  <c r="AP82" i="3" s="1"/>
  <c r="AH78" i="3"/>
  <c r="AP78" i="3" s="1"/>
  <c r="AH65" i="3"/>
  <c r="AP65" i="3" s="1"/>
  <c r="AH61" i="3"/>
  <c r="AP61" i="3" s="1"/>
  <c r="AH58" i="3"/>
  <c r="AP58" i="3" s="1"/>
  <c r="AH54" i="3"/>
  <c r="AP54" i="3" s="1"/>
  <c r="AH51" i="3"/>
  <c r="AP51" i="3" s="1"/>
  <c r="AH44" i="3"/>
  <c r="AP44" i="3" s="1"/>
  <c r="AH39" i="3"/>
  <c r="AH35" i="3"/>
  <c r="AH31" i="3"/>
  <c r="AH27" i="3"/>
  <c r="AH23" i="3"/>
  <c r="AP23" i="3" s="1"/>
  <c r="AH20" i="3"/>
  <c r="AP20" i="3" s="1"/>
  <c r="AI16" i="3"/>
  <c r="AQ16" i="3" s="1"/>
  <c r="AH16" i="3"/>
  <c r="AP16" i="3" s="1"/>
  <c r="AI10" i="3"/>
  <c r="AQ10" i="3" s="1"/>
  <c r="AH10" i="3"/>
  <c r="AP10" i="3" s="1"/>
  <c r="W170" i="3"/>
  <c r="V170" i="3"/>
  <c r="W162" i="3"/>
  <c r="V162" i="3"/>
  <c r="W158" i="3"/>
  <c r="AE158" i="3" s="1"/>
  <c r="V158" i="3"/>
  <c r="AD158" i="3" s="1"/>
  <c r="W153" i="3"/>
  <c r="AE153" i="3" s="1"/>
  <c r="V153" i="3"/>
  <c r="AD153" i="3" s="1"/>
  <c r="W149" i="3"/>
  <c r="AE149" i="3" s="1"/>
  <c r="V149" i="3"/>
  <c r="AD149" i="3" s="1"/>
  <c r="W145" i="3"/>
  <c r="AE145" i="3" s="1"/>
  <c r="V145" i="3"/>
  <c r="AD145" i="3" s="1"/>
  <c r="W142" i="3"/>
  <c r="AE142" i="3" s="1"/>
  <c r="V142" i="3"/>
  <c r="AD142" i="3" s="1"/>
  <c r="W133" i="3"/>
  <c r="AE133" i="3" s="1"/>
  <c r="V133" i="3"/>
  <c r="AD133" i="3" s="1"/>
  <c r="W129" i="3"/>
  <c r="AE129" i="3" s="1"/>
  <c r="V129" i="3"/>
  <c r="AD129" i="3" s="1"/>
  <c r="W126" i="3"/>
  <c r="AE126" i="3" s="1"/>
  <c r="V126" i="3"/>
  <c r="AD126" i="3" s="1"/>
  <c r="W122" i="3"/>
  <c r="AE122" i="3" s="1"/>
  <c r="V122" i="3"/>
  <c r="AD122" i="3" s="1"/>
  <c r="W119" i="3"/>
  <c r="AE119" i="3" s="1"/>
  <c r="V119" i="3"/>
  <c r="AD119" i="3" s="1"/>
  <c r="W116" i="3"/>
  <c r="AE116" i="3" s="1"/>
  <c r="V116" i="3"/>
  <c r="AD116" i="3" s="1"/>
  <c r="W113" i="3"/>
  <c r="AE113" i="3" s="1"/>
  <c r="V113" i="3"/>
  <c r="AD113" i="3" s="1"/>
  <c r="W110" i="3"/>
  <c r="AE110" i="3" s="1"/>
  <c r="V110" i="3"/>
  <c r="AD110" i="3" s="1"/>
  <c r="W106" i="3"/>
  <c r="AE106" i="3" s="1"/>
  <c r="V106" i="3"/>
  <c r="AD106" i="3" s="1"/>
  <c r="W103" i="3"/>
  <c r="AE103" i="3" s="1"/>
  <c r="V103" i="3"/>
  <c r="AD103" i="3" s="1"/>
  <c r="W100" i="3"/>
  <c r="AE100" i="3" s="1"/>
  <c r="V100" i="3"/>
  <c r="AD100" i="3" s="1"/>
  <c r="W92" i="3"/>
  <c r="V92" i="3"/>
  <c r="W85" i="3"/>
  <c r="AE85" i="3" s="1"/>
  <c r="V85" i="3"/>
  <c r="AD85" i="3" s="1"/>
  <c r="W82" i="3"/>
  <c r="AE82" i="3" s="1"/>
  <c r="V82" i="3"/>
  <c r="AD82" i="3" s="1"/>
  <c r="W78" i="3"/>
  <c r="AE78" i="3" s="1"/>
  <c r="V78" i="3"/>
  <c r="AD78" i="3" s="1"/>
  <c r="W65" i="3"/>
  <c r="AE65" i="3" s="1"/>
  <c r="V65" i="3"/>
  <c r="AD65" i="3" s="1"/>
  <c r="W61" i="3"/>
  <c r="AE61" i="3" s="1"/>
  <c r="V61" i="3"/>
  <c r="AD61" i="3" s="1"/>
  <c r="W58" i="3"/>
  <c r="AE58" i="3" s="1"/>
  <c r="V58" i="3"/>
  <c r="AD58" i="3" s="1"/>
  <c r="W54" i="3"/>
  <c r="AE54" i="3" s="1"/>
  <c r="V54" i="3"/>
  <c r="AD54" i="3" s="1"/>
  <c r="W51" i="3"/>
  <c r="AE51" i="3" s="1"/>
  <c r="V51" i="3"/>
  <c r="AD51" i="3" s="1"/>
  <c r="W44" i="3"/>
  <c r="AE44" i="3" s="1"/>
  <c r="V44" i="3"/>
  <c r="AD44" i="3" s="1"/>
  <c r="W39" i="3"/>
  <c r="V39" i="3"/>
  <c r="W35" i="3"/>
  <c r="V35" i="3"/>
  <c r="W31" i="3"/>
  <c r="V31" i="3"/>
  <c r="W27" i="3"/>
  <c r="V27" i="3"/>
  <c r="W23" i="3"/>
  <c r="AE23" i="3" s="1"/>
  <c r="V23" i="3"/>
  <c r="AD23" i="3" s="1"/>
  <c r="W20" i="3"/>
  <c r="AE20" i="3" s="1"/>
  <c r="V20" i="3"/>
  <c r="AD20" i="3" s="1"/>
  <c r="W16" i="3"/>
  <c r="AE16" i="3" s="1"/>
  <c r="V16" i="3"/>
  <c r="AD16" i="3" s="1"/>
  <c r="W10" i="3"/>
  <c r="AE10" i="3" s="1"/>
  <c r="V10" i="3"/>
  <c r="AD10" i="3" s="1"/>
  <c r="K16" i="3"/>
  <c r="S16" i="3" s="1"/>
  <c r="R20" i="3"/>
  <c r="S20" i="3"/>
  <c r="J23" i="3"/>
  <c r="R23" i="3" s="1"/>
  <c r="K23" i="3"/>
  <c r="S23" i="3" s="1"/>
  <c r="J26" i="3"/>
  <c r="R26" i="3" s="1"/>
  <c r="K27" i="3"/>
  <c r="J31" i="3"/>
  <c r="K31" i="3"/>
  <c r="J35" i="3"/>
  <c r="K35" i="3"/>
  <c r="J39" i="3"/>
  <c r="K39" i="3"/>
  <c r="J44" i="3"/>
  <c r="R44" i="3" s="1"/>
  <c r="K44" i="3"/>
  <c r="S44" i="3" s="1"/>
  <c r="J51" i="3"/>
  <c r="R51" i="3" s="1"/>
  <c r="K51" i="3"/>
  <c r="S51" i="3" s="1"/>
  <c r="J54" i="3"/>
  <c r="R54" i="3" s="1"/>
  <c r="K54" i="3"/>
  <c r="S54" i="3" s="1"/>
  <c r="J58" i="3"/>
  <c r="R58" i="3" s="1"/>
  <c r="K58" i="3"/>
  <c r="S58" i="3" s="1"/>
  <c r="J61" i="3"/>
  <c r="R61" i="3" s="1"/>
  <c r="K61" i="3"/>
  <c r="S61" i="3" s="1"/>
  <c r="J65" i="3"/>
  <c r="R65" i="3" s="1"/>
  <c r="K65" i="3"/>
  <c r="S65" i="3" s="1"/>
  <c r="J78" i="3"/>
  <c r="R78" i="3" s="1"/>
  <c r="K78" i="3"/>
  <c r="S78" i="3" s="1"/>
  <c r="J82" i="3"/>
  <c r="R82" i="3" s="1"/>
  <c r="K82" i="3"/>
  <c r="S82" i="3" s="1"/>
  <c r="J85" i="3"/>
  <c r="R85" i="3" s="1"/>
  <c r="K85" i="3"/>
  <c r="S85" i="3" s="1"/>
  <c r="J92" i="3"/>
  <c r="K92" i="3"/>
  <c r="K100" i="3"/>
  <c r="S100" i="3" s="1"/>
  <c r="J103" i="3"/>
  <c r="R103" i="3" s="1"/>
  <c r="K103" i="3"/>
  <c r="S103" i="3" s="1"/>
  <c r="J106" i="3"/>
  <c r="R106" i="3" s="1"/>
  <c r="K106" i="3"/>
  <c r="S106" i="3" s="1"/>
  <c r="J110" i="3"/>
  <c r="R110" i="3" s="1"/>
  <c r="K110" i="3"/>
  <c r="S110" i="3" s="1"/>
  <c r="J113" i="3"/>
  <c r="R113" i="3" s="1"/>
  <c r="K113" i="3"/>
  <c r="S113" i="3" s="1"/>
  <c r="J116" i="3"/>
  <c r="R116" i="3" s="1"/>
  <c r="K116" i="3"/>
  <c r="S116" i="3" s="1"/>
  <c r="J119" i="3"/>
  <c r="R119" i="3" s="1"/>
  <c r="K119" i="3"/>
  <c r="S119" i="3" s="1"/>
  <c r="J122" i="3"/>
  <c r="R122" i="3" s="1"/>
  <c r="K122" i="3"/>
  <c r="S122" i="3" s="1"/>
  <c r="J126" i="3"/>
  <c r="R126" i="3" s="1"/>
  <c r="K126" i="3"/>
  <c r="S126" i="3" s="1"/>
  <c r="J129" i="3"/>
  <c r="R129" i="3" s="1"/>
  <c r="K129" i="3"/>
  <c r="S129" i="3" s="1"/>
  <c r="J133" i="3"/>
  <c r="R133" i="3" s="1"/>
  <c r="K133" i="3"/>
  <c r="S133" i="3" s="1"/>
  <c r="J142" i="3"/>
  <c r="R142" i="3" s="1"/>
  <c r="K142" i="3"/>
  <c r="S142" i="3" s="1"/>
  <c r="J145" i="3"/>
  <c r="R145" i="3" s="1"/>
  <c r="K145" i="3"/>
  <c r="S145" i="3" s="1"/>
  <c r="J149" i="3"/>
  <c r="R149" i="3" s="1"/>
  <c r="K149" i="3"/>
  <c r="S149" i="3" s="1"/>
  <c r="J153" i="3"/>
  <c r="R153" i="3" s="1"/>
  <c r="K153" i="3"/>
  <c r="S153" i="3" s="1"/>
  <c r="J158" i="3"/>
  <c r="R158" i="3" s="1"/>
  <c r="K158" i="3"/>
  <c r="S158" i="3" s="1"/>
  <c r="J162" i="3"/>
  <c r="K162" i="3"/>
  <c r="J170" i="3"/>
  <c r="K170" i="3"/>
  <c r="K10" i="3"/>
  <c r="J10" i="3"/>
  <c r="GN132" i="3" l="1"/>
  <c r="GN173" i="3" s="1"/>
  <c r="V26" i="3"/>
  <c r="AD26" i="3" s="1"/>
  <c r="AD27" i="3"/>
  <c r="AH34" i="3"/>
  <c r="AP34" i="3" s="1"/>
  <c r="AP35" i="3"/>
  <c r="AT30" i="3"/>
  <c r="BB30" i="3" s="1"/>
  <c r="BB31" i="3"/>
  <c r="AT91" i="3"/>
  <c r="BB91" i="3" s="1"/>
  <c r="BB92" i="3"/>
  <c r="W26" i="3"/>
  <c r="AE26" i="3" s="1"/>
  <c r="AE27" i="3"/>
  <c r="W34" i="3"/>
  <c r="AE34" i="3" s="1"/>
  <c r="AE35" i="3"/>
  <c r="AH169" i="3"/>
  <c r="AP169" i="3" s="1"/>
  <c r="AP170" i="3"/>
  <c r="AU38" i="3"/>
  <c r="BC38" i="3" s="1"/>
  <c r="BC39" i="3"/>
  <c r="AU91" i="3"/>
  <c r="BC91" i="3" s="1"/>
  <c r="BC92" i="3"/>
  <c r="AU169" i="3"/>
  <c r="BC169" i="3" s="1"/>
  <c r="BC170" i="3"/>
  <c r="BG30" i="3"/>
  <c r="BO30" i="3" s="1"/>
  <c r="BO31" i="3"/>
  <c r="BG38" i="3"/>
  <c r="BO38" i="3" s="1"/>
  <c r="BO39" i="3"/>
  <c r="BG91" i="3"/>
  <c r="BO91" i="3" s="1"/>
  <c r="BO92" i="3"/>
  <c r="BF161" i="3"/>
  <c r="BN161" i="3" s="1"/>
  <c r="BN162" i="3"/>
  <c r="V30" i="3"/>
  <c r="AD30" i="3" s="1"/>
  <c r="AD31" i="3"/>
  <c r="V38" i="3"/>
  <c r="AD38" i="3" s="1"/>
  <c r="AD39" i="3"/>
  <c r="V91" i="3"/>
  <c r="AD91" i="3" s="1"/>
  <c r="AD92" i="3"/>
  <c r="V169" i="3"/>
  <c r="AD169" i="3" s="1"/>
  <c r="AD170" i="3"/>
  <c r="AH26" i="3"/>
  <c r="AP26" i="3" s="1"/>
  <c r="AP27" i="3"/>
  <c r="AT26" i="3"/>
  <c r="BB26" i="3" s="1"/>
  <c r="BB27" i="3"/>
  <c r="AT34" i="3"/>
  <c r="BB34" i="3" s="1"/>
  <c r="BB35" i="3"/>
  <c r="AT161" i="3"/>
  <c r="BB161" i="3" s="1"/>
  <c r="BB162" i="3"/>
  <c r="BF26" i="3"/>
  <c r="BN26" i="3" s="1"/>
  <c r="BN27" i="3"/>
  <c r="BF34" i="3"/>
  <c r="BN34" i="3" s="1"/>
  <c r="BN35" i="3"/>
  <c r="BF125" i="3"/>
  <c r="BN125" i="3" s="1"/>
  <c r="BN126" i="3"/>
  <c r="BG161" i="3"/>
  <c r="BO161" i="3" s="1"/>
  <c r="BO162" i="3"/>
  <c r="BS26" i="3"/>
  <c r="CA26" i="3" s="1"/>
  <c r="CA27" i="3"/>
  <c r="BS34" i="3"/>
  <c r="CA34" i="3" s="1"/>
  <c r="CA35" i="3"/>
  <c r="BS161" i="3"/>
  <c r="CA161" i="3" s="1"/>
  <c r="CA162" i="3"/>
  <c r="CE26" i="3"/>
  <c r="CM26" i="3" s="1"/>
  <c r="CM27" i="3"/>
  <c r="CE34" i="3"/>
  <c r="CM34" i="3" s="1"/>
  <c r="CM35" i="3"/>
  <c r="CE161" i="3"/>
  <c r="CM161" i="3" s="1"/>
  <c r="CM162" i="3"/>
  <c r="CQ26" i="3"/>
  <c r="CY26" i="3" s="1"/>
  <c r="CY27" i="3"/>
  <c r="CQ34" i="3"/>
  <c r="CY34" i="3" s="1"/>
  <c r="CY35" i="3"/>
  <c r="CQ161" i="3"/>
  <c r="CY161" i="3" s="1"/>
  <c r="CY162" i="3"/>
  <c r="DC26" i="3"/>
  <c r="DK26" i="3" s="1"/>
  <c r="DK27" i="3"/>
  <c r="DC34" i="3"/>
  <c r="DK34" i="3" s="1"/>
  <c r="DK35" i="3"/>
  <c r="DC161" i="3"/>
  <c r="DK161" i="3" s="1"/>
  <c r="DK162" i="3"/>
  <c r="DO26" i="3"/>
  <c r="DW26" i="3" s="1"/>
  <c r="DW27" i="3"/>
  <c r="DO34" i="3"/>
  <c r="DW34" i="3" s="1"/>
  <c r="DW35" i="3"/>
  <c r="DO161" i="3"/>
  <c r="DW161" i="3" s="1"/>
  <c r="DW162" i="3"/>
  <c r="EA26" i="3"/>
  <c r="EI26" i="3" s="1"/>
  <c r="EI27" i="3"/>
  <c r="EA34" i="3"/>
  <c r="EI34" i="3" s="1"/>
  <c r="EI35" i="3"/>
  <c r="EA161" i="3"/>
  <c r="EI161" i="3" s="1"/>
  <c r="EI162" i="3"/>
  <c r="EM26" i="3"/>
  <c r="EU26" i="3" s="1"/>
  <c r="EU27" i="3"/>
  <c r="EM34" i="3"/>
  <c r="EU34" i="3" s="1"/>
  <c r="EU35" i="3"/>
  <c r="EM161" i="3"/>
  <c r="EU161" i="3" s="1"/>
  <c r="EU162" i="3"/>
  <c r="EY26" i="3"/>
  <c r="FG26" i="3" s="1"/>
  <c r="FG27" i="3"/>
  <c r="EY34" i="3"/>
  <c r="FG34" i="3" s="1"/>
  <c r="FG35" i="3"/>
  <c r="EY161" i="3"/>
  <c r="FG161" i="3" s="1"/>
  <c r="FG162" i="3"/>
  <c r="FK26" i="3"/>
  <c r="FS26" i="3" s="1"/>
  <c r="FS27" i="3"/>
  <c r="FK34" i="3"/>
  <c r="FS34" i="3" s="1"/>
  <c r="FS35" i="3"/>
  <c r="FK161" i="3"/>
  <c r="FS161" i="3" s="1"/>
  <c r="FS162" i="3"/>
  <c r="FW26" i="3"/>
  <c r="GE26" i="3" s="1"/>
  <c r="GE27" i="3"/>
  <c r="FW34" i="3"/>
  <c r="GE34" i="3" s="1"/>
  <c r="GE35" i="3"/>
  <c r="FW161" i="3"/>
  <c r="GE161" i="3" s="1"/>
  <c r="GE162" i="3"/>
  <c r="W30" i="3"/>
  <c r="AE30" i="3" s="1"/>
  <c r="AE31" i="3"/>
  <c r="W38" i="3"/>
  <c r="AE38" i="3" s="1"/>
  <c r="AE39" i="3"/>
  <c r="W91" i="3"/>
  <c r="AE91" i="3" s="1"/>
  <c r="AE92" i="3"/>
  <c r="W169" i="3"/>
  <c r="AE169" i="3" s="1"/>
  <c r="AE170" i="3"/>
  <c r="AH30" i="3"/>
  <c r="AP30" i="3" s="1"/>
  <c r="AP31" i="3"/>
  <c r="AH91" i="3"/>
  <c r="AP91" i="3" s="1"/>
  <c r="AP92" i="3"/>
  <c r="AU26" i="3"/>
  <c r="BC26" i="3" s="1"/>
  <c r="BC27" i="3"/>
  <c r="AU34" i="3"/>
  <c r="BC34" i="3" s="1"/>
  <c r="BC35" i="3"/>
  <c r="AU161" i="3"/>
  <c r="BC161" i="3" s="1"/>
  <c r="BC162" i="3"/>
  <c r="BG26" i="3"/>
  <c r="BO26" i="3" s="1"/>
  <c r="BO27" i="3"/>
  <c r="BG34" i="3"/>
  <c r="BO34" i="3" s="1"/>
  <c r="BO35" i="3"/>
  <c r="BF169" i="3"/>
  <c r="BN169" i="3" s="1"/>
  <c r="BN170" i="3"/>
  <c r="BR30" i="3"/>
  <c r="BZ30" i="3" s="1"/>
  <c r="BZ31" i="3"/>
  <c r="BR38" i="3"/>
  <c r="BZ38" i="3" s="1"/>
  <c r="BZ39" i="3"/>
  <c r="BR91" i="3"/>
  <c r="BZ91" i="3" s="1"/>
  <c r="BZ92" i="3"/>
  <c r="BR169" i="3"/>
  <c r="BZ169" i="3" s="1"/>
  <c r="BZ170" i="3"/>
  <c r="CD30" i="3"/>
  <c r="CL30" i="3" s="1"/>
  <c r="CL31" i="3"/>
  <c r="CD38" i="3"/>
  <c r="CL38" i="3" s="1"/>
  <c r="CL39" i="3"/>
  <c r="CD91" i="3"/>
  <c r="CL91" i="3" s="1"/>
  <c r="CL92" i="3"/>
  <c r="CD169" i="3"/>
  <c r="CL169" i="3" s="1"/>
  <c r="CL170" i="3"/>
  <c r="CP30" i="3"/>
  <c r="CX30" i="3" s="1"/>
  <c r="CX31" i="3"/>
  <c r="CP38" i="3"/>
  <c r="CX38" i="3" s="1"/>
  <c r="CX39" i="3"/>
  <c r="CP91" i="3"/>
  <c r="CX91" i="3" s="1"/>
  <c r="CX92" i="3"/>
  <c r="CP169" i="3"/>
  <c r="CX169" i="3" s="1"/>
  <c r="CX170" i="3"/>
  <c r="DB30" i="3"/>
  <c r="DJ30" i="3" s="1"/>
  <c r="DJ31" i="3"/>
  <c r="DB38" i="3"/>
  <c r="DJ38" i="3" s="1"/>
  <c r="DJ39" i="3"/>
  <c r="DB91" i="3"/>
  <c r="DJ91" i="3" s="1"/>
  <c r="DJ92" i="3"/>
  <c r="DB169" i="3"/>
  <c r="DJ169" i="3" s="1"/>
  <c r="DJ170" i="3"/>
  <c r="DN30" i="3"/>
  <c r="DV30" i="3" s="1"/>
  <c r="DV31" i="3"/>
  <c r="DN38" i="3"/>
  <c r="DV38" i="3" s="1"/>
  <c r="DV39" i="3"/>
  <c r="DN91" i="3"/>
  <c r="DV91" i="3" s="1"/>
  <c r="DV92" i="3"/>
  <c r="DN169" i="3"/>
  <c r="DV169" i="3" s="1"/>
  <c r="DV170" i="3"/>
  <c r="DZ30" i="3"/>
  <c r="EH30" i="3" s="1"/>
  <c r="EH31" i="3"/>
  <c r="DZ38" i="3"/>
  <c r="EH38" i="3" s="1"/>
  <c r="EH39" i="3"/>
  <c r="DZ91" i="3"/>
  <c r="EH91" i="3" s="1"/>
  <c r="EH92" i="3"/>
  <c r="DZ169" i="3"/>
  <c r="EH169" i="3" s="1"/>
  <c r="EH170" i="3"/>
  <c r="EL30" i="3"/>
  <c r="ET30" i="3" s="1"/>
  <c r="ET31" i="3"/>
  <c r="EL38" i="3"/>
  <c r="ET38" i="3" s="1"/>
  <c r="ET39" i="3"/>
  <c r="EL91" i="3"/>
  <c r="ET91" i="3" s="1"/>
  <c r="ET92" i="3"/>
  <c r="EL169" i="3"/>
  <c r="ET169" i="3" s="1"/>
  <c r="ET170" i="3"/>
  <c r="EX30" i="3"/>
  <c r="FF30" i="3" s="1"/>
  <c r="FF31" i="3"/>
  <c r="EX38" i="3"/>
  <c r="FF38" i="3" s="1"/>
  <c r="FF39" i="3"/>
  <c r="EX91" i="3"/>
  <c r="FF91" i="3" s="1"/>
  <c r="FF92" i="3"/>
  <c r="EX169" i="3"/>
  <c r="FF169" i="3" s="1"/>
  <c r="FF170" i="3"/>
  <c r="FJ30" i="3"/>
  <c r="FR30" i="3" s="1"/>
  <c r="FR31" i="3"/>
  <c r="FJ38" i="3"/>
  <c r="FR38" i="3" s="1"/>
  <c r="FR39" i="3"/>
  <c r="FJ91" i="3"/>
  <c r="FR91" i="3" s="1"/>
  <c r="FR92" i="3"/>
  <c r="FJ169" i="3"/>
  <c r="FR169" i="3" s="1"/>
  <c r="FR170" i="3"/>
  <c r="FV30" i="3"/>
  <c r="GD30" i="3" s="1"/>
  <c r="GD31" i="3"/>
  <c r="FV38" i="3"/>
  <c r="GD38" i="3" s="1"/>
  <c r="GD39" i="3"/>
  <c r="FV91" i="3"/>
  <c r="GD91" i="3" s="1"/>
  <c r="GD92" i="3"/>
  <c r="FV169" i="3"/>
  <c r="GD169" i="3" s="1"/>
  <c r="GD170" i="3"/>
  <c r="BF30" i="3"/>
  <c r="BN30" i="3" s="1"/>
  <c r="BN31" i="3"/>
  <c r="BF38" i="3"/>
  <c r="BN38" i="3" s="1"/>
  <c r="BN39" i="3"/>
  <c r="BF91" i="3"/>
  <c r="BN91" i="3" s="1"/>
  <c r="BN92" i="3"/>
  <c r="BG169" i="3"/>
  <c r="BO169" i="3" s="1"/>
  <c r="BO170" i="3"/>
  <c r="BS30" i="3"/>
  <c r="CA30" i="3" s="1"/>
  <c r="CA31" i="3"/>
  <c r="BS38" i="3"/>
  <c r="CA38" i="3" s="1"/>
  <c r="CA39" i="3"/>
  <c r="BS91" i="3"/>
  <c r="CA91" i="3" s="1"/>
  <c r="CA92" i="3"/>
  <c r="BS169" i="3"/>
  <c r="CA169" i="3" s="1"/>
  <c r="CA170" i="3"/>
  <c r="CE30" i="3"/>
  <c r="CM30" i="3" s="1"/>
  <c r="CM31" i="3"/>
  <c r="CE38" i="3"/>
  <c r="CM38" i="3" s="1"/>
  <c r="CM39" i="3"/>
  <c r="CE91" i="3"/>
  <c r="CM91" i="3" s="1"/>
  <c r="CM92" i="3"/>
  <c r="CE169" i="3"/>
  <c r="CM169" i="3" s="1"/>
  <c r="CM170" i="3"/>
  <c r="CQ30" i="3"/>
  <c r="CY30" i="3" s="1"/>
  <c r="CY31" i="3"/>
  <c r="CQ38" i="3"/>
  <c r="CY38" i="3" s="1"/>
  <c r="CY39" i="3"/>
  <c r="CQ91" i="3"/>
  <c r="CY91" i="3" s="1"/>
  <c r="CY92" i="3"/>
  <c r="CQ169" i="3"/>
  <c r="CY169" i="3" s="1"/>
  <c r="CY170" i="3"/>
  <c r="DC30" i="3"/>
  <c r="DK30" i="3" s="1"/>
  <c r="DK31" i="3"/>
  <c r="DC38" i="3"/>
  <c r="DK38" i="3" s="1"/>
  <c r="DK39" i="3"/>
  <c r="DC91" i="3"/>
  <c r="DK91" i="3" s="1"/>
  <c r="DK92" i="3"/>
  <c r="DC169" i="3"/>
  <c r="DK169" i="3" s="1"/>
  <c r="DK170" i="3"/>
  <c r="DO30" i="3"/>
  <c r="DW30" i="3" s="1"/>
  <c r="DW31" i="3"/>
  <c r="DO38" i="3"/>
  <c r="DW38" i="3" s="1"/>
  <c r="DW39" i="3"/>
  <c r="DO91" i="3"/>
  <c r="DW91" i="3" s="1"/>
  <c r="DW92" i="3"/>
  <c r="DO169" i="3"/>
  <c r="DW169" i="3" s="1"/>
  <c r="DW170" i="3"/>
  <c r="EA30" i="3"/>
  <c r="EI30" i="3" s="1"/>
  <c r="EI31" i="3"/>
  <c r="EA38" i="3"/>
  <c r="EI38" i="3" s="1"/>
  <c r="EI39" i="3"/>
  <c r="EA91" i="3"/>
  <c r="EI91" i="3" s="1"/>
  <c r="EI92" i="3"/>
  <c r="EA169" i="3"/>
  <c r="EI169" i="3" s="1"/>
  <c r="EI170" i="3"/>
  <c r="EM30" i="3"/>
  <c r="EU30" i="3" s="1"/>
  <c r="EU31" i="3"/>
  <c r="EM38" i="3"/>
  <c r="EU38" i="3" s="1"/>
  <c r="EU39" i="3"/>
  <c r="EM91" i="3"/>
  <c r="EU91" i="3" s="1"/>
  <c r="EU92" i="3"/>
  <c r="EM169" i="3"/>
  <c r="EU169" i="3" s="1"/>
  <c r="EU170" i="3"/>
  <c r="EY30" i="3"/>
  <c r="FG30" i="3" s="1"/>
  <c r="FG31" i="3"/>
  <c r="EY38" i="3"/>
  <c r="FG38" i="3" s="1"/>
  <c r="FG39" i="3"/>
  <c r="EY91" i="3"/>
  <c r="FG91" i="3" s="1"/>
  <c r="FG92" i="3"/>
  <c r="EY169" i="3"/>
  <c r="FG169" i="3" s="1"/>
  <c r="FG170" i="3"/>
  <c r="FK30" i="3"/>
  <c r="FS30" i="3" s="1"/>
  <c r="FS31" i="3"/>
  <c r="FK38" i="3"/>
  <c r="FS38" i="3" s="1"/>
  <c r="FS39" i="3"/>
  <c r="FK91" i="3"/>
  <c r="FS91" i="3" s="1"/>
  <c r="FS92" i="3"/>
  <c r="FK169" i="3"/>
  <c r="FS169" i="3" s="1"/>
  <c r="FS170" i="3"/>
  <c r="FW30" i="3"/>
  <c r="GE30" i="3" s="1"/>
  <c r="GE31" i="3"/>
  <c r="FW38" i="3"/>
  <c r="GE38" i="3" s="1"/>
  <c r="GE39" i="3"/>
  <c r="FW91" i="3"/>
  <c r="GE91" i="3" s="1"/>
  <c r="GE92" i="3"/>
  <c r="FW169" i="3"/>
  <c r="GE169" i="3" s="1"/>
  <c r="GE170" i="3"/>
  <c r="V34" i="3"/>
  <c r="AD34" i="3" s="1"/>
  <c r="AD35" i="3"/>
  <c r="V161" i="3"/>
  <c r="AD161" i="3" s="1"/>
  <c r="AD162" i="3"/>
  <c r="AH161" i="3"/>
  <c r="AP161" i="3" s="1"/>
  <c r="AP162" i="3"/>
  <c r="AT38" i="3"/>
  <c r="BB38" i="3" s="1"/>
  <c r="BB39" i="3"/>
  <c r="AT169" i="3"/>
  <c r="BB169" i="3" s="1"/>
  <c r="BB170" i="3"/>
  <c r="W161" i="3"/>
  <c r="AE161" i="3" s="1"/>
  <c r="AE162" i="3"/>
  <c r="AH38" i="3"/>
  <c r="AP38" i="3" s="1"/>
  <c r="AP39" i="3"/>
  <c r="AU30" i="3"/>
  <c r="BC30" i="3" s="1"/>
  <c r="BC31" i="3"/>
  <c r="BR26" i="3"/>
  <c r="BZ26" i="3" s="1"/>
  <c r="BZ27" i="3"/>
  <c r="BR34" i="3"/>
  <c r="BZ34" i="3" s="1"/>
  <c r="BZ35" i="3"/>
  <c r="BR161" i="3"/>
  <c r="BZ161" i="3" s="1"/>
  <c r="BZ162" i="3"/>
  <c r="CD26" i="3"/>
  <c r="CL26" i="3" s="1"/>
  <c r="CL27" i="3"/>
  <c r="CD34" i="3"/>
  <c r="CL34" i="3" s="1"/>
  <c r="CL35" i="3"/>
  <c r="CD161" i="3"/>
  <c r="CL161" i="3" s="1"/>
  <c r="CL162" i="3"/>
  <c r="CP26" i="3"/>
  <c r="CX26" i="3" s="1"/>
  <c r="CX27" i="3"/>
  <c r="CP34" i="3"/>
  <c r="CX34" i="3" s="1"/>
  <c r="CX35" i="3"/>
  <c r="CP161" i="3"/>
  <c r="CX161" i="3" s="1"/>
  <c r="CX162" i="3"/>
  <c r="DB26" i="3"/>
  <c r="DJ26" i="3" s="1"/>
  <c r="DJ27" i="3"/>
  <c r="DB34" i="3"/>
  <c r="DJ34" i="3" s="1"/>
  <c r="DJ35" i="3"/>
  <c r="DB161" i="3"/>
  <c r="DJ161" i="3" s="1"/>
  <c r="DJ162" i="3"/>
  <c r="DN26" i="3"/>
  <c r="DV26" i="3" s="1"/>
  <c r="DV27" i="3"/>
  <c r="DN34" i="3"/>
  <c r="DV34" i="3" s="1"/>
  <c r="DV35" i="3"/>
  <c r="DN161" i="3"/>
  <c r="DV161" i="3" s="1"/>
  <c r="DV162" i="3"/>
  <c r="DZ26" i="3"/>
  <c r="EH26" i="3" s="1"/>
  <c r="EH27" i="3"/>
  <c r="DZ34" i="3"/>
  <c r="EH34" i="3" s="1"/>
  <c r="EH35" i="3"/>
  <c r="DZ161" i="3"/>
  <c r="EH161" i="3" s="1"/>
  <c r="EH162" i="3"/>
  <c r="EL26" i="3"/>
  <c r="ET26" i="3" s="1"/>
  <c r="ET27" i="3"/>
  <c r="EL34" i="3"/>
  <c r="ET34" i="3" s="1"/>
  <c r="ET35" i="3"/>
  <c r="EL161" i="3"/>
  <c r="ET161" i="3" s="1"/>
  <c r="ET162" i="3"/>
  <c r="EX26" i="3"/>
  <c r="FF26" i="3" s="1"/>
  <c r="FF27" i="3"/>
  <c r="EX34" i="3"/>
  <c r="FF34" i="3" s="1"/>
  <c r="FF35" i="3"/>
  <c r="EX161" i="3"/>
  <c r="FF161" i="3" s="1"/>
  <c r="FF162" i="3"/>
  <c r="FJ26" i="3"/>
  <c r="FR26" i="3" s="1"/>
  <c r="FR27" i="3"/>
  <c r="FJ34" i="3"/>
  <c r="FR34" i="3" s="1"/>
  <c r="FR35" i="3"/>
  <c r="FJ161" i="3"/>
  <c r="FR161" i="3" s="1"/>
  <c r="FR162" i="3"/>
  <c r="FV26" i="3"/>
  <c r="GD26" i="3" s="1"/>
  <c r="GD27" i="3"/>
  <c r="FV34" i="3"/>
  <c r="GD34" i="3" s="1"/>
  <c r="GD35" i="3"/>
  <c r="FV161" i="3"/>
  <c r="GD161" i="3" s="1"/>
  <c r="GD162" i="3"/>
  <c r="J161" i="3"/>
  <c r="R161" i="3" s="1"/>
  <c r="R162" i="3"/>
  <c r="K91" i="3"/>
  <c r="S91" i="3" s="1"/>
  <c r="S92" i="3"/>
  <c r="K38" i="3"/>
  <c r="S38" i="3" s="1"/>
  <c r="S39" i="3"/>
  <c r="K30" i="3"/>
  <c r="S30" i="3" s="1"/>
  <c r="S31" i="3"/>
  <c r="K169" i="3"/>
  <c r="S169" i="3" s="1"/>
  <c r="S170" i="3"/>
  <c r="J91" i="3"/>
  <c r="R91" i="3" s="1"/>
  <c r="R92" i="3"/>
  <c r="J38" i="3"/>
  <c r="R38" i="3" s="1"/>
  <c r="R39" i="3"/>
  <c r="J30" i="3"/>
  <c r="R30" i="3" s="1"/>
  <c r="R31" i="3"/>
  <c r="J169" i="3"/>
  <c r="R169" i="3" s="1"/>
  <c r="R170" i="3"/>
  <c r="K34" i="3"/>
  <c r="S34" i="3" s="1"/>
  <c r="S35" i="3"/>
  <c r="K26" i="3"/>
  <c r="S26" i="3" s="1"/>
  <c r="S27" i="3"/>
  <c r="K161" i="3"/>
  <c r="S161" i="3" s="1"/>
  <c r="S162" i="3"/>
  <c r="J34" i="3"/>
  <c r="R34" i="3" s="1"/>
  <c r="R35" i="3"/>
  <c r="AT125" i="3"/>
  <c r="BB125" i="3" s="1"/>
  <c r="AT132" i="3"/>
  <c r="BB132" i="3" s="1"/>
  <c r="AT152" i="3"/>
  <c r="BB152" i="3" s="1"/>
  <c r="BF9" i="3"/>
  <c r="BN9" i="3" s="1"/>
  <c r="BF19" i="3"/>
  <c r="BN19" i="3" s="1"/>
  <c r="BF43" i="3"/>
  <c r="BN43" i="3" s="1"/>
  <c r="BF99" i="3"/>
  <c r="BN99" i="3" s="1"/>
  <c r="BF132" i="3"/>
  <c r="BN132" i="3" s="1"/>
  <c r="BF152" i="3"/>
  <c r="BN152" i="3" s="1"/>
  <c r="BR9" i="3"/>
  <c r="BZ9" i="3" s="1"/>
  <c r="BR19" i="3"/>
  <c r="BZ19" i="3" s="1"/>
  <c r="BR43" i="3"/>
  <c r="BZ43" i="3" s="1"/>
  <c r="BR99" i="3"/>
  <c r="BZ99" i="3" s="1"/>
  <c r="BR125" i="3"/>
  <c r="BZ125" i="3" s="1"/>
  <c r="BR132" i="3"/>
  <c r="BZ132" i="3" s="1"/>
  <c r="BR152" i="3"/>
  <c r="BZ152" i="3" s="1"/>
  <c r="CD9" i="3"/>
  <c r="CL9" i="3" s="1"/>
  <c r="CD19" i="3"/>
  <c r="CL19" i="3" s="1"/>
  <c r="CD43" i="3"/>
  <c r="CL43" i="3" s="1"/>
  <c r="V9" i="3"/>
  <c r="AD9" i="3" s="1"/>
  <c r="V19" i="3"/>
  <c r="AD19" i="3" s="1"/>
  <c r="V43" i="3"/>
  <c r="AD43" i="3" s="1"/>
  <c r="V125" i="3"/>
  <c r="AD125" i="3" s="1"/>
  <c r="V132" i="3"/>
  <c r="AD132" i="3" s="1"/>
  <c r="V152" i="3"/>
  <c r="AD152" i="3" s="1"/>
  <c r="AH9" i="3"/>
  <c r="AP9" i="3" s="1"/>
  <c r="AH19" i="3"/>
  <c r="AP19" i="3" s="1"/>
  <c r="AH99" i="3"/>
  <c r="AP99" i="3" s="1"/>
  <c r="AH125" i="3"/>
  <c r="AP125" i="3" s="1"/>
  <c r="AH132" i="3"/>
  <c r="AP132" i="3" s="1"/>
  <c r="AH152" i="3"/>
  <c r="AP152" i="3" s="1"/>
  <c r="AT9" i="3"/>
  <c r="BB9" i="3" s="1"/>
  <c r="AT19" i="3"/>
  <c r="BB19" i="3" s="1"/>
  <c r="AT43" i="3"/>
  <c r="BB43" i="3" s="1"/>
  <c r="AT99" i="3"/>
  <c r="BB99" i="3" s="1"/>
  <c r="FJ99" i="3"/>
  <c r="FR99" i="3" s="1"/>
  <c r="FJ125" i="3"/>
  <c r="FR125" i="3" s="1"/>
  <c r="FJ132" i="3"/>
  <c r="FR132" i="3" s="1"/>
  <c r="FJ152" i="3"/>
  <c r="FR152" i="3" s="1"/>
  <c r="FV9" i="3"/>
  <c r="GD9" i="3" s="1"/>
  <c r="FV125" i="3"/>
  <c r="GD125" i="3" s="1"/>
  <c r="FV132" i="3"/>
  <c r="GD132" i="3" s="1"/>
  <c r="FV152" i="3"/>
  <c r="GD152" i="3" s="1"/>
  <c r="DB57" i="3"/>
  <c r="DJ57" i="3" s="1"/>
  <c r="DB64" i="3"/>
  <c r="DJ64" i="3" s="1"/>
  <c r="DN57" i="3"/>
  <c r="DV57" i="3" s="1"/>
  <c r="DZ57" i="3"/>
  <c r="EH57" i="3" s="1"/>
  <c r="FV57" i="3"/>
  <c r="GD57" i="3" s="1"/>
  <c r="FV64" i="3"/>
  <c r="GD64" i="3" s="1"/>
  <c r="DC57" i="3"/>
  <c r="DK57" i="3" s="1"/>
  <c r="DC64" i="3"/>
  <c r="DK64" i="3" s="1"/>
  <c r="DC81" i="3"/>
  <c r="DK81" i="3" s="1"/>
  <c r="DC109" i="3"/>
  <c r="DK109" i="3" s="1"/>
  <c r="DO57" i="3"/>
  <c r="DW57" i="3" s="1"/>
  <c r="DO64" i="3"/>
  <c r="DW64" i="3" s="1"/>
  <c r="DO81" i="3"/>
  <c r="DW81" i="3" s="1"/>
  <c r="DO109" i="3"/>
  <c r="DW109" i="3" s="1"/>
  <c r="EA57" i="3"/>
  <c r="EI57" i="3" s="1"/>
  <c r="EA64" i="3"/>
  <c r="EI64" i="3" s="1"/>
  <c r="EA81" i="3"/>
  <c r="EI81" i="3" s="1"/>
  <c r="EA109" i="3"/>
  <c r="EI109" i="3" s="1"/>
  <c r="EM57" i="3"/>
  <c r="EU57" i="3" s="1"/>
  <c r="EM64" i="3"/>
  <c r="EU64" i="3" s="1"/>
  <c r="EM81" i="3"/>
  <c r="EU81" i="3" s="1"/>
  <c r="EY57" i="3"/>
  <c r="FG57" i="3" s="1"/>
  <c r="EY64" i="3"/>
  <c r="FG64" i="3" s="1"/>
  <c r="EY81" i="3"/>
  <c r="FG81" i="3" s="1"/>
  <c r="EY109" i="3"/>
  <c r="FG109" i="3" s="1"/>
  <c r="FK57" i="3"/>
  <c r="FS57" i="3" s="1"/>
  <c r="FK64" i="3"/>
  <c r="FS64" i="3" s="1"/>
  <c r="FK81" i="3"/>
  <c r="FS81" i="3" s="1"/>
  <c r="FK109" i="3"/>
  <c r="FS109" i="3" s="1"/>
  <c r="FW57" i="3"/>
  <c r="GE57" i="3" s="1"/>
  <c r="FW64" i="3"/>
  <c r="GE64" i="3" s="1"/>
  <c r="FW81" i="3"/>
  <c r="GE81" i="3" s="1"/>
  <c r="FW109" i="3"/>
  <c r="GE109" i="3" s="1"/>
  <c r="FV19" i="3"/>
  <c r="GD19" i="3" s="1"/>
  <c r="FV81" i="3"/>
  <c r="GD81" i="3" s="1"/>
  <c r="J81" i="3"/>
  <c r="R81" i="3" s="1"/>
  <c r="V99" i="3"/>
  <c r="AD99" i="3" s="1"/>
  <c r="J64" i="3"/>
  <c r="R64" i="3" s="1"/>
  <c r="J57" i="3"/>
  <c r="R57" i="3" s="1"/>
  <c r="AH43" i="3"/>
  <c r="AP43" i="3" s="1"/>
  <c r="CD99" i="3"/>
  <c r="CL99" i="3" s="1"/>
  <c r="CD125" i="3"/>
  <c r="CL125" i="3" s="1"/>
  <c r="CD132" i="3"/>
  <c r="CL132" i="3" s="1"/>
  <c r="CD152" i="3"/>
  <c r="CL152" i="3" s="1"/>
  <c r="CP9" i="3"/>
  <c r="CX9" i="3" s="1"/>
  <c r="CP19" i="3"/>
  <c r="CX19" i="3" s="1"/>
  <c r="CP43" i="3"/>
  <c r="CX43" i="3" s="1"/>
  <c r="CP99" i="3"/>
  <c r="CX99" i="3" s="1"/>
  <c r="CP125" i="3"/>
  <c r="CX125" i="3" s="1"/>
  <c r="CP132" i="3"/>
  <c r="CX132" i="3" s="1"/>
  <c r="CP152" i="3"/>
  <c r="CX152" i="3" s="1"/>
  <c r="DB9" i="3"/>
  <c r="DJ9" i="3" s="1"/>
  <c r="DB19" i="3"/>
  <c r="DJ19" i="3" s="1"/>
  <c r="DB43" i="3"/>
  <c r="DJ43" i="3" s="1"/>
  <c r="DB99" i="3"/>
  <c r="DJ99" i="3" s="1"/>
  <c r="DB125" i="3"/>
  <c r="DJ125" i="3" s="1"/>
  <c r="DB132" i="3"/>
  <c r="DJ132" i="3" s="1"/>
  <c r="DB152" i="3"/>
  <c r="DJ152" i="3" s="1"/>
  <c r="DN9" i="3"/>
  <c r="DV9" i="3" s="1"/>
  <c r="DN19" i="3"/>
  <c r="DV19" i="3" s="1"/>
  <c r="DN43" i="3"/>
  <c r="DV43" i="3" s="1"/>
  <c r="DN99" i="3"/>
  <c r="DV99" i="3" s="1"/>
  <c r="DN125" i="3"/>
  <c r="DV125" i="3" s="1"/>
  <c r="DN132" i="3"/>
  <c r="DV132" i="3" s="1"/>
  <c r="DN152" i="3"/>
  <c r="DV152" i="3" s="1"/>
  <c r="DZ9" i="3"/>
  <c r="EH9" i="3" s="1"/>
  <c r="DZ19" i="3"/>
  <c r="EH19" i="3" s="1"/>
  <c r="DZ43" i="3"/>
  <c r="EH43" i="3" s="1"/>
  <c r="DZ99" i="3"/>
  <c r="EH99" i="3" s="1"/>
  <c r="DZ125" i="3"/>
  <c r="EH125" i="3" s="1"/>
  <c r="DZ132" i="3"/>
  <c r="EH132" i="3" s="1"/>
  <c r="DZ152" i="3"/>
  <c r="EH152" i="3" s="1"/>
  <c r="EL9" i="3"/>
  <c r="ET9" i="3" s="1"/>
  <c r="EL19" i="3"/>
  <c r="ET19" i="3" s="1"/>
  <c r="EL43" i="3"/>
  <c r="ET43" i="3" s="1"/>
  <c r="EL99" i="3"/>
  <c r="ET99" i="3" s="1"/>
  <c r="EL125" i="3"/>
  <c r="ET125" i="3" s="1"/>
  <c r="EL132" i="3"/>
  <c r="ET132" i="3" s="1"/>
  <c r="EL152" i="3"/>
  <c r="ET152" i="3" s="1"/>
  <c r="EX9" i="3"/>
  <c r="FF9" i="3" s="1"/>
  <c r="EX19" i="3"/>
  <c r="FF19" i="3" s="1"/>
  <c r="EX43" i="3"/>
  <c r="FF43" i="3" s="1"/>
  <c r="EX99" i="3"/>
  <c r="FF99" i="3" s="1"/>
  <c r="EX125" i="3"/>
  <c r="FF125" i="3" s="1"/>
  <c r="EX132" i="3"/>
  <c r="FF132" i="3" s="1"/>
  <c r="EX152" i="3"/>
  <c r="FF152" i="3" s="1"/>
  <c r="FJ9" i="3"/>
  <c r="FR9" i="3" s="1"/>
  <c r="FJ19" i="3"/>
  <c r="FR19" i="3" s="1"/>
  <c r="FJ43" i="3"/>
  <c r="FR43" i="3" s="1"/>
  <c r="FV99" i="3"/>
  <c r="GD99" i="3" s="1"/>
  <c r="FV109" i="3"/>
  <c r="GD109" i="3" s="1"/>
  <c r="EM109" i="3"/>
  <c r="EU109" i="3" s="1"/>
  <c r="J109" i="3"/>
  <c r="R109" i="3" s="1"/>
  <c r="FV43" i="3"/>
  <c r="GD43" i="3" s="1"/>
  <c r="DZ64" i="3"/>
  <c r="EH64" i="3" s="1"/>
  <c r="EL57" i="3"/>
  <c r="ET57" i="3" s="1"/>
  <c r="EX57" i="3"/>
  <c r="FF57" i="3" s="1"/>
  <c r="EX64" i="3"/>
  <c r="FF64" i="3" s="1"/>
  <c r="EX81" i="3"/>
  <c r="FF81" i="3" s="1"/>
  <c r="EX109" i="3"/>
  <c r="FF109" i="3" s="1"/>
  <c r="BG81" i="3"/>
  <c r="BO81" i="3" s="1"/>
  <c r="BS64" i="3"/>
  <c r="CA64" i="3" s="1"/>
  <c r="CE57" i="3"/>
  <c r="CM57" i="3" s="1"/>
  <c r="CQ109" i="3"/>
  <c r="CY109" i="3" s="1"/>
  <c r="W57" i="3"/>
  <c r="AE57" i="3" s="1"/>
  <c r="AU57" i="3"/>
  <c r="BC57" i="3" s="1"/>
  <c r="BS81" i="3"/>
  <c r="CA81" i="3" s="1"/>
  <c r="BS109" i="3"/>
  <c r="CA109" i="3" s="1"/>
  <c r="CE81" i="3"/>
  <c r="CM81" i="3" s="1"/>
  <c r="CQ81" i="3"/>
  <c r="CY81" i="3" s="1"/>
  <c r="J9" i="3"/>
  <c r="R9" i="3" s="1"/>
  <c r="K152" i="3"/>
  <c r="S152" i="3" s="1"/>
  <c r="K132" i="3"/>
  <c r="S132" i="3" s="1"/>
  <c r="K125" i="3"/>
  <c r="S125" i="3" s="1"/>
  <c r="K99" i="3"/>
  <c r="S99" i="3" s="1"/>
  <c r="K43" i="3"/>
  <c r="S43" i="3" s="1"/>
  <c r="K19" i="3"/>
  <c r="S19" i="3" s="1"/>
  <c r="W64" i="3"/>
  <c r="AE64" i="3" s="1"/>
  <c r="AU64" i="3"/>
  <c r="BC64" i="3" s="1"/>
  <c r="AU109" i="3"/>
  <c r="BC109" i="3" s="1"/>
  <c r="BG64" i="3"/>
  <c r="BO64" i="3" s="1"/>
  <c r="BG109" i="3"/>
  <c r="BO109" i="3" s="1"/>
  <c r="CE64" i="3"/>
  <c r="CM64" i="3" s="1"/>
  <c r="CE109" i="3"/>
  <c r="CM109" i="3" s="1"/>
  <c r="CQ57" i="3"/>
  <c r="CY57" i="3" s="1"/>
  <c r="GI10" i="3"/>
  <c r="K9" i="3"/>
  <c r="S9" i="3" s="1"/>
  <c r="J152" i="3"/>
  <c r="R152" i="3" s="1"/>
  <c r="J132" i="3"/>
  <c r="R132" i="3" s="1"/>
  <c r="J19" i="3"/>
  <c r="R19" i="3" s="1"/>
  <c r="W19" i="3"/>
  <c r="AE19" i="3" s="1"/>
  <c r="W43" i="3"/>
  <c r="AE43" i="3" s="1"/>
  <c r="W99" i="3"/>
  <c r="AE99" i="3" s="1"/>
  <c r="W125" i="3"/>
  <c r="AE125" i="3" s="1"/>
  <c r="W132" i="3"/>
  <c r="AE132" i="3" s="1"/>
  <c r="W152" i="3"/>
  <c r="AE152" i="3" s="1"/>
  <c r="AI9" i="3"/>
  <c r="AQ9" i="3" s="1"/>
  <c r="AU9" i="3"/>
  <c r="BC9" i="3" s="1"/>
  <c r="AU19" i="3"/>
  <c r="BC19" i="3" s="1"/>
  <c r="AU43" i="3"/>
  <c r="BC43" i="3" s="1"/>
  <c r="AU99" i="3"/>
  <c r="BC99" i="3" s="1"/>
  <c r="AU125" i="3"/>
  <c r="BC125" i="3" s="1"/>
  <c r="AU132" i="3"/>
  <c r="BC132" i="3" s="1"/>
  <c r="AU152" i="3"/>
  <c r="BC152" i="3" s="1"/>
  <c r="BG9" i="3"/>
  <c r="BO9" i="3" s="1"/>
  <c r="BG19" i="3"/>
  <c r="BO19" i="3" s="1"/>
  <c r="BG43" i="3"/>
  <c r="BO43" i="3" s="1"/>
  <c r="BG99" i="3"/>
  <c r="BO99" i="3" s="1"/>
  <c r="BG125" i="3"/>
  <c r="BO125" i="3" s="1"/>
  <c r="BG132" i="3"/>
  <c r="BO132" i="3" s="1"/>
  <c r="BG152" i="3"/>
  <c r="BO152" i="3" s="1"/>
  <c r="BS9" i="3"/>
  <c r="CA9" i="3" s="1"/>
  <c r="BS19" i="3"/>
  <c r="CA19" i="3" s="1"/>
  <c r="BS43" i="3"/>
  <c r="CA43" i="3" s="1"/>
  <c r="BS99" i="3"/>
  <c r="CA99" i="3" s="1"/>
  <c r="BS125" i="3"/>
  <c r="CA125" i="3" s="1"/>
  <c r="BS132" i="3"/>
  <c r="CA132" i="3" s="1"/>
  <c r="BS152" i="3"/>
  <c r="CA152" i="3" s="1"/>
  <c r="CE9" i="3"/>
  <c r="CM9" i="3" s="1"/>
  <c r="CE19" i="3"/>
  <c r="CM19" i="3" s="1"/>
  <c r="CE43" i="3"/>
  <c r="CM43" i="3" s="1"/>
  <c r="CE99" i="3"/>
  <c r="CM99" i="3" s="1"/>
  <c r="CE125" i="3"/>
  <c r="CM125" i="3" s="1"/>
  <c r="CE132" i="3"/>
  <c r="CM132" i="3" s="1"/>
  <c r="CE152" i="3"/>
  <c r="CM152" i="3" s="1"/>
  <c r="CQ9" i="3"/>
  <c r="CY9" i="3" s="1"/>
  <c r="CQ19" i="3"/>
  <c r="CY19" i="3" s="1"/>
  <c r="CQ43" i="3"/>
  <c r="CY43" i="3" s="1"/>
  <c r="CQ99" i="3"/>
  <c r="CY99" i="3" s="1"/>
  <c r="CQ125" i="3"/>
  <c r="CY125" i="3" s="1"/>
  <c r="CQ132" i="3"/>
  <c r="CY132" i="3" s="1"/>
  <c r="CQ152" i="3"/>
  <c r="CY152" i="3" s="1"/>
  <c r="DC9" i="3"/>
  <c r="DK9" i="3" s="1"/>
  <c r="DC19" i="3"/>
  <c r="DK19" i="3" s="1"/>
  <c r="DC43" i="3"/>
  <c r="DK43" i="3" s="1"/>
  <c r="DC99" i="3"/>
  <c r="DK99" i="3" s="1"/>
  <c r="DC125" i="3"/>
  <c r="DK125" i="3" s="1"/>
  <c r="DC132" i="3"/>
  <c r="DK132" i="3" s="1"/>
  <c r="DC152" i="3"/>
  <c r="DK152" i="3" s="1"/>
  <c r="DO9" i="3"/>
  <c r="DW9" i="3" s="1"/>
  <c r="DO19" i="3"/>
  <c r="DW19" i="3" s="1"/>
  <c r="DO43" i="3"/>
  <c r="DW43" i="3" s="1"/>
  <c r="DO99" i="3"/>
  <c r="DW99" i="3" s="1"/>
  <c r="DO125" i="3"/>
  <c r="DW125" i="3" s="1"/>
  <c r="DO132" i="3"/>
  <c r="DW132" i="3" s="1"/>
  <c r="DO152" i="3"/>
  <c r="DW152" i="3" s="1"/>
  <c r="EA9" i="3"/>
  <c r="EI9" i="3" s="1"/>
  <c r="EA19" i="3"/>
  <c r="EI19" i="3" s="1"/>
  <c r="EA43" i="3"/>
  <c r="EI43" i="3" s="1"/>
  <c r="EA99" i="3"/>
  <c r="EI99" i="3" s="1"/>
  <c r="EA125" i="3"/>
  <c r="EI125" i="3" s="1"/>
  <c r="EA132" i="3"/>
  <c r="EI132" i="3" s="1"/>
  <c r="EA152" i="3"/>
  <c r="EI152" i="3" s="1"/>
  <c r="EM9" i="3"/>
  <c r="EU9" i="3" s="1"/>
  <c r="EM19" i="3"/>
  <c r="EU19" i="3" s="1"/>
  <c r="EM43" i="3"/>
  <c r="EU43" i="3" s="1"/>
  <c r="EM99" i="3"/>
  <c r="EU99" i="3" s="1"/>
  <c r="EM125" i="3"/>
  <c r="EU125" i="3" s="1"/>
  <c r="EM132" i="3"/>
  <c r="EU132" i="3" s="1"/>
  <c r="EM152" i="3"/>
  <c r="EU152" i="3" s="1"/>
  <c r="EY9" i="3"/>
  <c r="FG9" i="3" s="1"/>
  <c r="EY19" i="3"/>
  <c r="FG19" i="3" s="1"/>
  <c r="EY43" i="3"/>
  <c r="FG43" i="3" s="1"/>
  <c r="EY99" i="3"/>
  <c r="FG99" i="3" s="1"/>
  <c r="EY125" i="3"/>
  <c r="FG125" i="3" s="1"/>
  <c r="EY132" i="3"/>
  <c r="FG132" i="3" s="1"/>
  <c r="EY152" i="3"/>
  <c r="FG152" i="3" s="1"/>
  <c r="FK9" i="3"/>
  <c r="FS9" i="3" s="1"/>
  <c r="FK19" i="3"/>
  <c r="FS19" i="3" s="1"/>
  <c r="FK43" i="3"/>
  <c r="FS43" i="3" s="1"/>
  <c r="FK99" i="3"/>
  <c r="FS99" i="3" s="1"/>
  <c r="FK125" i="3"/>
  <c r="FS125" i="3" s="1"/>
  <c r="FK132" i="3"/>
  <c r="FS132" i="3" s="1"/>
  <c r="FK152" i="3"/>
  <c r="FS152" i="3" s="1"/>
  <c r="FW9" i="3"/>
  <c r="GE9" i="3" s="1"/>
  <c r="FW19" i="3"/>
  <c r="GE19" i="3" s="1"/>
  <c r="FW43" i="3"/>
  <c r="GE43" i="3" s="1"/>
  <c r="FW99" i="3"/>
  <c r="GE99" i="3" s="1"/>
  <c r="FW125" i="3"/>
  <c r="GE125" i="3" s="1"/>
  <c r="FW132" i="3"/>
  <c r="GE132" i="3" s="1"/>
  <c r="FW152" i="3"/>
  <c r="GE152" i="3" s="1"/>
  <c r="W81" i="3"/>
  <c r="AE81" i="3" s="1"/>
  <c r="W109" i="3"/>
  <c r="AE109" i="3" s="1"/>
  <c r="AU81" i="3"/>
  <c r="BC81" i="3" s="1"/>
  <c r="BG57" i="3"/>
  <c r="BO57" i="3" s="1"/>
  <c r="BS57" i="3"/>
  <c r="CA57" i="3" s="1"/>
  <c r="CQ64" i="3"/>
  <c r="CY64" i="3" s="1"/>
  <c r="J125" i="3"/>
  <c r="R125" i="3" s="1"/>
  <c r="J99" i="3"/>
  <c r="R99" i="3" s="1"/>
  <c r="J43" i="3"/>
  <c r="R43" i="3" s="1"/>
  <c r="W9" i="3"/>
  <c r="AE9" i="3" s="1"/>
  <c r="K109" i="3"/>
  <c r="S109" i="3" s="1"/>
  <c r="K81" i="3"/>
  <c r="S81" i="3" s="1"/>
  <c r="K64" i="3"/>
  <c r="S64" i="3" s="1"/>
  <c r="K57" i="3"/>
  <c r="S57" i="3" s="1"/>
  <c r="V57" i="3"/>
  <c r="AD57" i="3" s="1"/>
  <c r="V64" i="3"/>
  <c r="AD64" i="3" s="1"/>
  <c r="V81" i="3"/>
  <c r="AD81" i="3" s="1"/>
  <c r="V109" i="3"/>
  <c r="AD109" i="3" s="1"/>
  <c r="AH57" i="3"/>
  <c r="AP57" i="3" s="1"/>
  <c r="AH64" i="3"/>
  <c r="AP64" i="3" s="1"/>
  <c r="AH81" i="3"/>
  <c r="AP81" i="3" s="1"/>
  <c r="AH109" i="3"/>
  <c r="AP109" i="3" s="1"/>
  <c r="AT57" i="3"/>
  <c r="BB57" i="3" s="1"/>
  <c r="AT64" i="3"/>
  <c r="BB64" i="3" s="1"/>
  <c r="AT81" i="3"/>
  <c r="BB81" i="3" s="1"/>
  <c r="AT109" i="3"/>
  <c r="BB109" i="3" s="1"/>
  <c r="BF57" i="3"/>
  <c r="BN57" i="3" s="1"/>
  <c r="BF64" i="3"/>
  <c r="BN64" i="3" s="1"/>
  <c r="BF81" i="3"/>
  <c r="BN81" i="3" s="1"/>
  <c r="BF109" i="3"/>
  <c r="BN109" i="3" s="1"/>
  <c r="BR57" i="3"/>
  <c r="BZ57" i="3" s="1"/>
  <c r="BR64" i="3"/>
  <c r="BZ64" i="3" s="1"/>
  <c r="BR81" i="3"/>
  <c r="BZ81" i="3" s="1"/>
  <c r="BR109" i="3"/>
  <c r="BZ109" i="3" s="1"/>
  <c r="CD57" i="3"/>
  <c r="CL57" i="3" s="1"/>
  <c r="CD64" i="3"/>
  <c r="CL64" i="3" s="1"/>
  <c r="CD81" i="3"/>
  <c r="CL81" i="3" s="1"/>
  <c r="CD109" i="3"/>
  <c r="CL109" i="3" s="1"/>
  <c r="CP57" i="3"/>
  <c r="CX57" i="3" s="1"/>
  <c r="CP64" i="3"/>
  <c r="CX64" i="3" s="1"/>
  <c r="CP81" i="3"/>
  <c r="CX81" i="3" s="1"/>
  <c r="CP109" i="3"/>
  <c r="CX109" i="3" s="1"/>
  <c r="DB81" i="3"/>
  <c r="DJ81" i="3" s="1"/>
  <c r="DB109" i="3"/>
  <c r="DJ109" i="3" s="1"/>
  <c r="DN64" i="3"/>
  <c r="DV64" i="3" s="1"/>
  <c r="DN81" i="3"/>
  <c r="DV81" i="3" s="1"/>
  <c r="DN109" i="3"/>
  <c r="DV109" i="3" s="1"/>
  <c r="DZ81" i="3"/>
  <c r="EH81" i="3" s="1"/>
  <c r="DZ109" i="3"/>
  <c r="EH109" i="3" s="1"/>
  <c r="EL64" i="3"/>
  <c r="ET64" i="3" s="1"/>
  <c r="EL81" i="3"/>
  <c r="ET81" i="3" s="1"/>
  <c r="EL109" i="3"/>
  <c r="ET109" i="3" s="1"/>
  <c r="FJ57" i="3"/>
  <c r="FR57" i="3" s="1"/>
  <c r="FJ64" i="3"/>
  <c r="FR64" i="3" s="1"/>
  <c r="FJ81" i="3"/>
  <c r="FR81" i="3" s="1"/>
  <c r="FJ109" i="3"/>
  <c r="FR109" i="3" s="1"/>
  <c r="GI16" i="3"/>
  <c r="GQ16" i="3" s="1"/>
  <c r="GH158" i="3"/>
  <c r="GP158" i="3" s="1"/>
  <c r="GP149" i="3"/>
  <c r="GH142" i="3"/>
  <c r="GP142" i="3" s="1"/>
  <c r="GH129" i="3"/>
  <c r="GP129" i="3" s="1"/>
  <c r="GH122" i="3"/>
  <c r="GP122" i="3" s="1"/>
  <c r="GH116" i="3"/>
  <c r="GP116" i="3" s="1"/>
  <c r="GH103" i="3"/>
  <c r="GP103" i="3" s="1"/>
  <c r="R10" i="3"/>
  <c r="S10" i="3"/>
  <c r="GH119" i="3"/>
  <c r="GP119" i="3" s="1"/>
  <c r="GH106" i="3"/>
  <c r="GP106" i="3" s="1"/>
  <c r="GH85" i="3"/>
  <c r="GP85" i="3" s="1"/>
  <c r="GH54" i="3"/>
  <c r="GP54" i="3" s="1"/>
  <c r="GH145" i="3"/>
  <c r="GP145" i="3" s="1"/>
  <c r="GH113" i="3"/>
  <c r="GP113" i="3" s="1"/>
  <c r="GH78" i="3"/>
  <c r="GP78" i="3" s="1"/>
  <c r="GH61" i="3"/>
  <c r="GP61" i="3" s="1"/>
  <c r="GH110" i="3"/>
  <c r="GH92" i="3"/>
  <c r="GH91" i="3" s="1"/>
  <c r="GH82" i="3"/>
  <c r="GH81" i="3" s="1"/>
  <c r="GH65" i="3"/>
  <c r="GH170" i="3"/>
  <c r="GH169" i="3" s="1"/>
  <c r="GH44" i="3"/>
  <c r="GH162" i="3"/>
  <c r="GH161" i="3" s="1"/>
  <c r="GH153" i="3"/>
  <c r="GH133" i="3"/>
  <c r="GH126" i="3"/>
  <c r="GH100" i="3"/>
  <c r="GH10" i="3"/>
  <c r="GH58" i="3"/>
  <c r="GH51" i="3"/>
  <c r="GP51" i="3" s="1"/>
  <c r="GH39" i="3"/>
  <c r="GH38" i="3" s="1"/>
  <c r="GH31" i="3"/>
  <c r="GH30" i="3" s="1"/>
  <c r="GH23" i="3"/>
  <c r="GP23" i="3" s="1"/>
  <c r="GH35" i="3"/>
  <c r="GH34" i="3" s="1"/>
  <c r="GH20" i="3"/>
  <c r="GH27" i="3"/>
  <c r="GH26" i="3" s="1"/>
  <c r="GH16" i="3"/>
  <c r="GP16" i="3" s="1"/>
  <c r="GF170" i="3"/>
  <c r="GF169" i="3" s="1"/>
  <c r="GF162" i="3"/>
  <c r="GF161" i="3" s="1"/>
  <c r="GF158" i="3"/>
  <c r="GF153" i="3"/>
  <c r="GF149" i="3"/>
  <c r="GF145" i="3"/>
  <c r="GF142" i="3"/>
  <c r="GF133" i="3"/>
  <c r="GF129" i="3"/>
  <c r="GF126" i="3"/>
  <c r="GF122" i="3"/>
  <c r="GF119" i="3"/>
  <c r="GF116" i="3"/>
  <c r="GF113" i="3"/>
  <c r="GF110" i="3"/>
  <c r="GF106" i="3"/>
  <c r="GF103" i="3"/>
  <c r="GF100" i="3"/>
  <c r="GF92" i="3"/>
  <c r="GF91" i="3" s="1"/>
  <c r="GF85" i="3"/>
  <c r="GF82" i="3"/>
  <c r="GF78" i="3"/>
  <c r="GF65" i="3"/>
  <c r="GF61" i="3"/>
  <c r="GF58" i="3"/>
  <c r="GF54" i="3"/>
  <c r="GF51" i="3"/>
  <c r="GF44" i="3"/>
  <c r="GF39" i="3"/>
  <c r="GF38" i="3" s="1"/>
  <c r="GF35" i="3"/>
  <c r="GF34" i="3" s="1"/>
  <c r="GF31" i="3"/>
  <c r="GF30" i="3" s="1"/>
  <c r="GF27" i="3"/>
  <c r="GF26" i="3" s="1"/>
  <c r="GF23" i="3"/>
  <c r="GF20" i="3"/>
  <c r="GF16" i="3"/>
  <c r="GG10" i="3"/>
  <c r="GG9" i="3" s="1"/>
  <c r="GF10" i="3"/>
  <c r="GF152" i="3" l="1"/>
  <c r="GF19" i="3"/>
  <c r="GF125" i="3"/>
  <c r="GF99" i="3"/>
  <c r="GF9" i="3"/>
  <c r="GF57" i="3"/>
  <c r="GF81" i="3"/>
  <c r="GP126" i="3"/>
  <c r="GP125" i="3" s="1"/>
  <c r="GH125" i="3"/>
  <c r="GP44" i="3"/>
  <c r="GP43" i="3" s="1"/>
  <c r="GH43" i="3"/>
  <c r="GP20" i="3"/>
  <c r="GP19" i="3" s="1"/>
  <c r="GH19" i="3"/>
  <c r="GF43" i="3"/>
  <c r="GF132" i="3"/>
  <c r="GP58" i="3"/>
  <c r="GP57" i="3" s="1"/>
  <c r="GH57" i="3"/>
  <c r="GP133" i="3"/>
  <c r="GP132" i="3" s="1"/>
  <c r="GH132" i="3"/>
  <c r="GP110" i="3"/>
  <c r="GP109" i="3" s="1"/>
  <c r="GH109" i="3"/>
  <c r="GF64" i="3"/>
  <c r="GF109" i="3"/>
  <c r="GP10" i="3"/>
  <c r="GP9" i="3" s="1"/>
  <c r="GH9" i="3"/>
  <c r="GP153" i="3"/>
  <c r="GP152" i="3" s="1"/>
  <c r="GH152" i="3"/>
  <c r="GP65" i="3"/>
  <c r="GP64" i="3" s="1"/>
  <c r="GH64" i="3"/>
  <c r="GP100" i="3"/>
  <c r="GP99" i="3" s="1"/>
  <c r="GH99" i="3"/>
  <c r="GQ10" i="3"/>
  <c r="GQ9" i="3" s="1"/>
  <c r="GI9" i="3"/>
  <c r="GP39" i="3"/>
  <c r="GP38" i="3" s="1"/>
  <c r="GP162" i="3"/>
  <c r="GP161" i="3" s="1"/>
  <c r="GP82" i="3"/>
  <c r="GP81" i="3" s="1"/>
  <c r="GP92" i="3"/>
  <c r="GP91" i="3" s="1"/>
  <c r="GP170" i="3"/>
  <c r="GP169" i="3" s="1"/>
  <c r="GP35" i="3"/>
  <c r="GP34" i="3" s="1"/>
  <c r="GP27" i="3"/>
  <c r="GP26" i="3" s="1"/>
  <c r="GP31" i="3"/>
  <c r="GP30" i="3" s="1"/>
  <c r="FV173" i="3"/>
  <c r="GD173" i="3" s="1"/>
  <c r="DB173" i="3"/>
  <c r="DJ173" i="3" s="1"/>
  <c r="EX173" i="3"/>
  <c r="FF173" i="3" s="1"/>
  <c r="DZ173" i="3"/>
  <c r="EH173" i="3" s="1"/>
  <c r="EL173" i="3"/>
  <c r="ET173" i="3" s="1"/>
  <c r="FJ173" i="3"/>
  <c r="FR173" i="3" s="1"/>
  <c r="DN173" i="3"/>
  <c r="DV173" i="3" s="1"/>
  <c r="CP173" i="3"/>
  <c r="CX173" i="3" s="1"/>
  <c r="CD173" i="3"/>
  <c r="CL173" i="3" s="1"/>
  <c r="BR173" i="3"/>
  <c r="BZ173" i="3" s="1"/>
  <c r="BF173" i="3"/>
  <c r="BN173" i="3" s="1"/>
  <c r="AT173" i="3"/>
  <c r="BB173" i="3" s="1"/>
  <c r="AH173" i="3"/>
  <c r="AP173" i="3" s="1"/>
  <c r="V173" i="3"/>
  <c r="AD173" i="3" s="1"/>
  <c r="EM173" i="3"/>
  <c r="EU173" i="3" s="1"/>
  <c r="CQ173" i="3"/>
  <c r="CY173" i="3" s="1"/>
  <c r="AU173" i="3"/>
  <c r="BC173" i="3" s="1"/>
  <c r="W173" i="3"/>
  <c r="AE173" i="3" s="1"/>
  <c r="EY173" i="3"/>
  <c r="FG173" i="3" s="1"/>
  <c r="DC173" i="3"/>
  <c r="DK173" i="3" s="1"/>
  <c r="BG173" i="3"/>
  <c r="BO173" i="3" s="1"/>
  <c r="K173" i="3"/>
  <c r="S173" i="3" s="1"/>
  <c r="FK173" i="3"/>
  <c r="FS173" i="3" s="1"/>
  <c r="DO173" i="3"/>
  <c r="DW173" i="3" s="1"/>
  <c r="BS173" i="3"/>
  <c r="CA173" i="3" s="1"/>
  <c r="FW173" i="3"/>
  <c r="GE173" i="3" s="1"/>
  <c r="EA173" i="3"/>
  <c r="EI173" i="3" s="1"/>
  <c r="CE173" i="3"/>
  <c r="CM173" i="3" s="1"/>
  <c r="J173" i="3"/>
  <c r="R173" i="3" s="1"/>
  <c r="AK44" i="1"/>
  <c r="AI44" i="1"/>
  <c r="AG44" i="1"/>
  <c r="AE44" i="1"/>
  <c r="AC44" i="1"/>
  <c r="AA44" i="1"/>
  <c r="DL175" i="3" s="1"/>
  <c r="Y44" i="1"/>
  <c r="W44" i="1"/>
  <c r="S44" i="1"/>
  <c r="Q44" i="1"/>
  <c r="O44" i="1"/>
  <c r="I44" i="1"/>
  <c r="H175" i="3" s="1"/>
  <c r="AM43" i="1"/>
  <c r="G43" i="1"/>
  <c r="F43" i="1" s="1"/>
  <c r="AM42" i="1"/>
  <c r="G42" i="1"/>
  <c r="F42" i="1" s="1"/>
  <c r="AD42" i="1" s="1"/>
  <c r="AM41" i="1"/>
  <c r="G41" i="1"/>
  <c r="F41" i="1" s="1"/>
  <c r="AM40" i="1"/>
  <c r="G40" i="1"/>
  <c r="F40" i="1" s="1"/>
  <c r="AM39" i="1"/>
  <c r="G39" i="1"/>
  <c r="F39" i="1" s="1"/>
  <c r="J39" i="1" s="1"/>
  <c r="AM38" i="1"/>
  <c r="G38" i="1"/>
  <c r="F38" i="1" s="1"/>
  <c r="G37" i="1"/>
  <c r="F37" i="1" s="1"/>
  <c r="AM36" i="1"/>
  <c r="J36" i="1"/>
  <c r="G36" i="1"/>
  <c r="F36" i="1" s="1"/>
  <c r="AM35" i="1"/>
  <c r="G35" i="1"/>
  <c r="F35" i="1" s="1"/>
  <c r="AM34" i="1"/>
  <c r="AL34" i="1"/>
  <c r="T34" i="1"/>
  <c r="J34" i="1"/>
  <c r="G34" i="1"/>
  <c r="F34" i="1" s="1"/>
  <c r="AM33" i="1"/>
  <c r="G33" i="1"/>
  <c r="F33" i="1" s="1"/>
  <c r="AM32" i="1"/>
  <c r="T32" i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AM28" i="1"/>
  <c r="J28" i="1"/>
  <c r="G28" i="1"/>
  <c r="F28" i="1" s="1"/>
  <c r="AM27" i="1"/>
  <c r="V27" i="1"/>
  <c r="G27" i="1"/>
  <c r="F27" i="1" s="1"/>
  <c r="AM26" i="1"/>
  <c r="G26" i="1"/>
  <c r="F26" i="1" s="1"/>
  <c r="AM25" i="1"/>
  <c r="AF25" i="1"/>
  <c r="V25" i="1"/>
  <c r="J25" i="1"/>
  <c r="N25" i="1"/>
  <c r="AG92" i="3" s="1"/>
  <c r="G25" i="1"/>
  <c r="F25" i="1" s="1"/>
  <c r="Z24" i="1"/>
  <c r="U24" i="1"/>
  <c r="AM24" i="1" s="1"/>
  <c r="L24" i="1"/>
  <c r="AF24" i="1"/>
  <c r="G24" i="1"/>
  <c r="F24" i="1" s="1"/>
  <c r="AM23" i="1"/>
  <c r="G23" i="1"/>
  <c r="F23" i="1" s="1"/>
  <c r="AM22" i="1"/>
  <c r="AF22" i="1"/>
  <c r="R22" i="1"/>
  <c r="N22" i="1"/>
  <c r="AG78" i="3" s="1"/>
  <c r="J22" i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L17" i="1"/>
  <c r="R17" i="1"/>
  <c r="G17" i="1"/>
  <c r="F17" i="1" s="1"/>
  <c r="AM16" i="1"/>
  <c r="R16" i="1"/>
  <c r="G16" i="1"/>
  <c r="F16" i="1" s="1"/>
  <c r="AM15" i="1"/>
  <c r="R15" i="1"/>
  <c r="N15" i="1"/>
  <c r="AG39" i="3" s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AM11" i="1"/>
  <c r="G11" i="1"/>
  <c r="F11" i="1" s="1"/>
  <c r="AM10" i="1"/>
  <c r="G10" i="1"/>
  <c r="F10" i="1" s="1"/>
  <c r="AM9" i="1"/>
  <c r="AF9" i="1"/>
  <c r="G9" i="1"/>
  <c r="F9" i="1" s="1"/>
  <c r="AM8" i="1"/>
  <c r="G8" i="1"/>
  <c r="F8" i="1" s="1"/>
  <c r="GG78" i="3" l="1"/>
  <c r="AI78" i="3"/>
  <c r="AQ78" i="3" s="1"/>
  <c r="AG38" i="3"/>
  <c r="GG39" i="3"/>
  <c r="GG38" i="3" s="1"/>
  <c r="AI39" i="3"/>
  <c r="AQ39" i="3" s="1"/>
  <c r="AG91" i="3"/>
  <c r="GG92" i="3"/>
  <c r="GG91" i="3" s="1"/>
  <c r="AI92" i="3"/>
  <c r="AQ92" i="3" s="1"/>
  <c r="GP173" i="3"/>
  <c r="GF173" i="3"/>
  <c r="GH173" i="3"/>
  <c r="L37" i="1"/>
  <c r="AF10" i="1"/>
  <c r="AD10" i="1"/>
  <c r="R10" i="1"/>
  <c r="L10" i="1"/>
  <c r="J10" i="1"/>
  <c r="N10" i="1"/>
  <c r="AG20" i="3" s="1"/>
  <c r="AF14" i="1"/>
  <c r="N14" i="1"/>
  <c r="AG35" i="3" s="1"/>
  <c r="AD14" i="1"/>
  <c r="J14" i="1"/>
  <c r="R14" i="1"/>
  <c r="L14" i="1"/>
  <c r="AF13" i="1"/>
  <c r="AD13" i="1"/>
  <c r="L13" i="1"/>
  <c r="R13" i="1"/>
  <c r="N13" i="1"/>
  <c r="AG31" i="3" s="1"/>
  <c r="J13" i="1"/>
  <c r="R11" i="1"/>
  <c r="L11" i="1"/>
  <c r="AD11" i="1"/>
  <c r="N11" i="1"/>
  <c r="AG23" i="3" s="1"/>
  <c r="AF11" i="1"/>
  <c r="J11" i="1"/>
  <c r="AF8" i="1"/>
  <c r="J12" i="1"/>
  <c r="AD9" i="1"/>
  <c r="N12" i="1"/>
  <c r="AG27" i="3" s="1"/>
  <c r="L9" i="1"/>
  <c r="AF19" i="1"/>
  <c r="N19" i="1"/>
  <c r="AG58" i="3" s="1"/>
  <c r="L19" i="1"/>
  <c r="J19" i="1"/>
  <c r="R19" i="1"/>
  <c r="AD19" i="1"/>
  <c r="AJ21" i="1"/>
  <c r="AD21" i="1"/>
  <c r="AF21" i="1"/>
  <c r="L21" i="1"/>
  <c r="J21" i="1"/>
  <c r="V21" i="1"/>
  <c r="R21" i="1"/>
  <c r="P21" i="1"/>
  <c r="N21" i="1"/>
  <c r="AG65" i="3" s="1"/>
  <c r="AF31" i="1"/>
  <c r="AD31" i="1"/>
  <c r="L31" i="1"/>
  <c r="T31" i="1"/>
  <c r="R31" i="1"/>
  <c r="N31" i="1"/>
  <c r="AG116" i="3" s="1"/>
  <c r="J31" i="1"/>
  <c r="J41" i="1"/>
  <c r="AD41" i="1"/>
  <c r="N41" i="1"/>
  <c r="AG158" i="3" s="1"/>
  <c r="AF41" i="1"/>
  <c r="L41" i="1"/>
  <c r="R41" i="1"/>
  <c r="J9" i="1"/>
  <c r="R9" i="1"/>
  <c r="L12" i="1"/>
  <c r="AF15" i="1"/>
  <c r="AB15" i="1"/>
  <c r="AD15" i="1"/>
  <c r="L15" i="1"/>
  <c r="J15" i="1"/>
  <c r="N16" i="1"/>
  <c r="AG44" i="3" s="1"/>
  <c r="AD16" i="1"/>
  <c r="L16" i="1"/>
  <c r="AF16" i="1"/>
  <c r="J16" i="1"/>
  <c r="R18" i="1"/>
  <c r="AD18" i="1"/>
  <c r="L18" i="1"/>
  <c r="AF18" i="1"/>
  <c r="J18" i="1"/>
  <c r="N18" i="1"/>
  <c r="AG54" i="3" s="1"/>
  <c r="AF12" i="1"/>
  <c r="R20" i="1"/>
  <c r="AD20" i="1"/>
  <c r="AF20" i="1"/>
  <c r="N20" i="1"/>
  <c r="AG61" i="3" s="1"/>
  <c r="L20" i="1"/>
  <c r="J20" i="1"/>
  <c r="V23" i="1"/>
  <c r="R23" i="1"/>
  <c r="N23" i="1"/>
  <c r="AG82" i="3" s="1"/>
  <c r="AF23" i="1"/>
  <c r="Z23" i="1"/>
  <c r="J23" i="1"/>
  <c r="AD23" i="1"/>
  <c r="L23" i="1"/>
  <c r="R12" i="1"/>
  <c r="V26" i="1"/>
  <c r="N26" i="1"/>
  <c r="AG100" i="3" s="1"/>
  <c r="J26" i="1"/>
  <c r="L26" i="1"/>
  <c r="R26" i="1"/>
  <c r="AD26" i="1"/>
  <c r="AF26" i="1"/>
  <c r="AD8" i="1"/>
  <c r="R8" i="1"/>
  <c r="L8" i="1"/>
  <c r="J8" i="1"/>
  <c r="N17" i="1"/>
  <c r="AG51" i="3" s="1"/>
  <c r="L22" i="1"/>
  <c r="AJ22" i="1"/>
  <c r="N24" i="1"/>
  <c r="AG85" i="3" s="1"/>
  <c r="R24" i="1"/>
  <c r="V24" i="1"/>
  <c r="AF27" i="1"/>
  <c r="N28" i="1"/>
  <c r="AG106" i="3" s="1"/>
  <c r="AF28" i="1"/>
  <c r="AF36" i="1"/>
  <c r="AD36" i="1"/>
  <c r="R36" i="1"/>
  <c r="N36" i="1"/>
  <c r="AG133" i="3" s="1"/>
  <c r="AL36" i="1"/>
  <c r="T36" i="1"/>
  <c r="L36" i="1"/>
  <c r="AF38" i="1"/>
  <c r="AD38" i="1"/>
  <c r="L38" i="1"/>
  <c r="J38" i="1"/>
  <c r="AL38" i="1"/>
  <c r="AH38" i="1"/>
  <c r="AH44" i="1" s="1"/>
  <c r="R38" i="1"/>
  <c r="N38" i="1"/>
  <c r="AG145" i="3" s="1"/>
  <c r="J17" i="1"/>
  <c r="AF17" i="1"/>
  <c r="AD22" i="1"/>
  <c r="J24" i="1"/>
  <c r="AD24" i="1"/>
  <c r="AF29" i="1"/>
  <c r="AD29" i="1"/>
  <c r="T29" i="1"/>
  <c r="L29" i="1"/>
  <c r="J29" i="1"/>
  <c r="N29" i="1"/>
  <c r="AG110" i="3" s="1"/>
  <c r="L30" i="1"/>
  <c r="AF34" i="1"/>
  <c r="AD34" i="1"/>
  <c r="R34" i="1"/>
  <c r="L34" i="1"/>
  <c r="N34" i="1"/>
  <c r="AG126" i="3" s="1"/>
  <c r="AF35" i="1"/>
  <c r="AD35" i="1"/>
  <c r="R35" i="1"/>
  <c r="N35" i="1"/>
  <c r="AG129" i="3" s="1"/>
  <c r="J35" i="1"/>
  <c r="AL35" i="1"/>
  <c r="T35" i="1"/>
  <c r="L35" i="1"/>
  <c r="N37" i="1"/>
  <c r="AG142" i="3" s="1"/>
  <c r="AF37" i="1"/>
  <c r="AD37" i="1"/>
  <c r="J37" i="1"/>
  <c r="AL37" i="1"/>
  <c r="R37" i="1"/>
  <c r="AD25" i="1"/>
  <c r="R25" i="1"/>
  <c r="L25" i="1"/>
  <c r="X25" i="1"/>
  <c r="L27" i="1"/>
  <c r="R27" i="1"/>
  <c r="AD27" i="1"/>
  <c r="J30" i="1"/>
  <c r="N30" i="1"/>
  <c r="AG113" i="3" s="1"/>
  <c r="R30" i="1"/>
  <c r="T30" i="1"/>
  <c r="AD30" i="1"/>
  <c r="AF30" i="1"/>
  <c r="R32" i="1"/>
  <c r="L32" i="1"/>
  <c r="AF32" i="1"/>
  <c r="AD32" i="1"/>
  <c r="N32" i="1"/>
  <c r="AG119" i="3" s="1"/>
  <c r="J32" i="1"/>
  <c r="AF33" i="1"/>
  <c r="T33" i="1"/>
  <c r="J33" i="1"/>
  <c r="N33" i="1"/>
  <c r="AG122" i="3" s="1"/>
  <c r="AD33" i="1"/>
  <c r="R33" i="1"/>
  <c r="L33" i="1"/>
  <c r="R39" i="1"/>
  <c r="L39" i="1"/>
  <c r="AF39" i="1"/>
  <c r="AD39" i="1"/>
  <c r="N39" i="1"/>
  <c r="AG149" i="3" s="1"/>
  <c r="Z42" i="1"/>
  <c r="R42" i="1"/>
  <c r="J42" i="1"/>
  <c r="AF42" i="1"/>
  <c r="N42" i="1"/>
  <c r="AG162" i="3" s="1"/>
  <c r="L42" i="1"/>
  <c r="U44" i="1"/>
  <c r="J27" i="1"/>
  <c r="N27" i="1"/>
  <c r="AG103" i="3" s="1"/>
  <c r="AD28" i="1"/>
  <c r="R28" i="1"/>
  <c r="L28" i="1"/>
  <c r="V28" i="1"/>
  <c r="AF40" i="1"/>
  <c r="AD40" i="1"/>
  <c r="R40" i="1"/>
  <c r="N40" i="1"/>
  <c r="AG153" i="3" s="1"/>
  <c r="J40" i="1"/>
  <c r="L40" i="1"/>
  <c r="R43" i="1"/>
  <c r="N43" i="1"/>
  <c r="AG170" i="3" s="1"/>
  <c r="L43" i="1"/>
  <c r="J43" i="1"/>
  <c r="AF43" i="1"/>
  <c r="AD43" i="1"/>
  <c r="AM37" i="1"/>
  <c r="AG152" i="3" l="1"/>
  <c r="AI153" i="3"/>
  <c r="AQ153" i="3" s="1"/>
  <c r="GG153" i="3"/>
  <c r="AI119" i="3"/>
  <c r="AQ119" i="3" s="1"/>
  <c r="GG119" i="3"/>
  <c r="GG129" i="3"/>
  <c r="AI129" i="3"/>
  <c r="AQ129" i="3" s="1"/>
  <c r="AG125" i="3"/>
  <c r="GG126" i="3"/>
  <c r="AI126" i="3"/>
  <c r="AQ126" i="3" s="1"/>
  <c r="AG132" i="3"/>
  <c r="AI133" i="3"/>
  <c r="AQ133" i="3" s="1"/>
  <c r="GG133" i="3"/>
  <c r="GG51" i="3"/>
  <c r="AI51" i="3"/>
  <c r="AQ51" i="3" s="1"/>
  <c r="GG54" i="3"/>
  <c r="AI54" i="3"/>
  <c r="AQ54" i="3" s="1"/>
  <c r="AG64" i="3"/>
  <c r="GG65" i="3"/>
  <c r="GG64" i="3" s="1"/>
  <c r="AI65" i="3"/>
  <c r="AQ65" i="3" s="1"/>
  <c r="AG26" i="3"/>
  <c r="AI27" i="3"/>
  <c r="AQ27" i="3" s="1"/>
  <c r="GG27" i="3"/>
  <c r="GG26" i="3" s="1"/>
  <c r="AG34" i="3"/>
  <c r="GG35" i="3"/>
  <c r="GG34" i="3" s="1"/>
  <c r="AI35" i="3"/>
  <c r="AQ35" i="3" s="1"/>
  <c r="AI91" i="3"/>
  <c r="AQ91" i="3" s="1"/>
  <c r="GI92" i="3"/>
  <c r="GI91" i="3" s="1"/>
  <c r="AG161" i="3"/>
  <c r="GG162" i="3"/>
  <c r="GG161" i="3" s="1"/>
  <c r="AI162" i="3"/>
  <c r="AQ162" i="3" s="1"/>
  <c r="GG113" i="3"/>
  <c r="AI113" i="3"/>
  <c r="AQ113" i="3" s="1"/>
  <c r="GG145" i="3"/>
  <c r="AI145" i="3"/>
  <c r="AQ145" i="3" s="1"/>
  <c r="AI106" i="3"/>
  <c r="AQ106" i="3" s="1"/>
  <c r="GG106" i="3"/>
  <c r="AI85" i="3"/>
  <c r="AQ85" i="3" s="1"/>
  <c r="GG85" i="3"/>
  <c r="AG57" i="3"/>
  <c r="GG58" i="3"/>
  <c r="AI58" i="3"/>
  <c r="AQ58" i="3" s="1"/>
  <c r="GG103" i="3"/>
  <c r="AI103" i="3"/>
  <c r="AQ103" i="3" s="1"/>
  <c r="AG99" i="3"/>
  <c r="GG100" i="3"/>
  <c r="AI100" i="3"/>
  <c r="AQ100" i="3" s="1"/>
  <c r="AG43" i="3"/>
  <c r="AI44" i="3"/>
  <c r="AQ44" i="3" s="1"/>
  <c r="GG44" i="3"/>
  <c r="GG43" i="3" s="1"/>
  <c r="GG158" i="3"/>
  <c r="AI158" i="3"/>
  <c r="AQ158" i="3" s="1"/>
  <c r="GG116" i="3"/>
  <c r="AI116" i="3"/>
  <c r="AQ116" i="3" s="1"/>
  <c r="GG23" i="3"/>
  <c r="AI23" i="3"/>
  <c r="AQ23" i="3" s="1"/>
  <c r="AG19" i="3"/>
  <c r="GG20" i="3"/>
  <c r="AI20" i="3"/>
  <c r="AQ20" i="3" s="1"/>
  <c r="GI78" i="3"/>
  <c r="GQ78" i="3" s="1"/>
  <c r="AG169" i="3"/>
  <c r="GG170" i="3"/>
  <c r="GG169" i="3" s="1"/>
  <c r="AI170" i="3"/>
  <c r="AQ170" i="3" s="1"/>
  <c r="AG109" i="3"/>
  <c r="GG110" i="3"/>
  <c r="AI110" i="3"/>
  <c r="AQ110" i="3" s="1"/>
  <c r="AG81" i="3"/>
  <c r="GG82" i="3"/>
  <c r="AI82" i="3"/>
  <c r="AQ82" i="3" s="1"/>
  <c r="GG149" i="3"/>
  <c r="AI149" i="3"/>
  <c r="AQ149" i="3" s="1"/>
  <c r="GG122" i="3"/>
  <c r="AI122" i="3"/>
  <c r="AQ122" i="3" s="1"/>
  <c r="GG142" i="3"/>
  <c r="AI142" i="3"/>
  <c r="AQ142" i="3" s="1"/>
  <c r="AI61" i="3"/>
  <c r="AQ61" i="3" s="1"/>
  <c r="GG61" i="3"/>
  <c r="AG30" i="3"/>
  <c r="GG31" i="3"/>
  <c r="GG30" i="3" s="1"/>
  <c r="AI31" i="3"/>
  <c r="AQ31" i="3" s="1"/>
  <c r="AI38" i="3"/>
  <c r="AQ38" i="3" s="1"/>
  <c r="GI39" i="3"/>
  <c r="GI38" i="3" s="1"/>
  <c r="AL44" i="1"/>
  <c r="AJ44" i="1"/>
  <c r="AN25" i="1"/>
  <c r="AN33" i="1"/>
  <c r="AN29" i="1"/>
  <c r="AN20" i="1"/>
  <c r="X44" i="1"/>
  <c r="AN35" i="1"/>
  <c r="AN38" i="1"/>
  <c r="AN26" i="1"/>
  <c r="AN18" i="1"/>
  <c r="AB44" i="1"/>
  <c r="DM175" i="3" s="1"/>
  <c r="AN40" i="1"/>
  <c r="AN42" i="1"/>
  <c r="AN34" i="1"/>
  <c r="T44" i="1"/>
  <c r="AN24" i="1"/>
  <c r="AN17" i="1"/>
  <c r="AD44" i="1"/>
  <c r="AN15" i="1"/>
  <c r="V44" i="1"/>
  <c r="AN11" i="1"/>
  <c r="N44" i="1"/>
  <c r="AN43" i="1"/>
  <c r="AN27" i="1"/>
  <c r="AN32" i="1"/>
  <c r="AN30" i="1"/>
  <c r="AN37" i="1"/>
  <c r="AN36" i="1"/>
  <c r="AN22" i="1"/>
  <c r="J44" i="1"/>
  <c r="I175" i="3" s="1"/>
  <c r="AN8" i="1"/>
  <c r="AN28" i="1"/>
  <c r="AN16" i="1"/>
  <c r="AN9" i="1"/>
  <c r="AN41" i="1"/>
  <c r="AN21" i="1"/>
  <c r="AN12" i="1"/>
  <c r="AN13" i="1"/>
  <c r="AN14" i="1"/>
  <c r="AN39" i="1"/>
  <c r="AM44" i="1"/>
  <c r="AN31" i="1"/>
  <c r="P44" i="1"/>
  <c r="AN19" i="1"/>
  <c r="AN10" i="1"/>
  <c r="L44" i="1"/>
  <c r="AN23" i="1"/>
  <c r="R44" i="1"/>
  <c r="Z44" i="1"/>
  <c r="AF44" i="1"/>
  <c r="GG109" i="3" l="1"/>
  <c r="GG19" i="3"/>
  <c r="GG99" i="3"/>
  <c r="GG57" i="3"/>
  <c r="GG132" i="3"/>
  <c r="GG125" i="3"/>
  <c r="GG81" i="3"/>
  <c r="GG152" i="3"/>
  <c r="AI81" i="3"/>
  <c r="AQ81" i="3" s="1"/>
  <c r="GI82" i="3"/>
  <c r="AG175" i="3"/>
  <c r="GQ39" i="3"/>
  <c r="GQ38" i="3" s="1"/>
  <c r="AI109" i="3"/>
  <c r="AQ109" i="3" s="1"/>
  <c r="GI110" i="3"/>
  <c r="AI19" i="3"/>
  <c r="AQ19" i="3" s="1"/>
  <c r="GI20" i="3"/>
  <c r="GI100" i="3"/>
  <c r="AI99" i="3"/>
  <c r="AQ99" i="3" s="1"/>
  <c r="GI145" i="3"/>
  <c r="GQ145" i="3" s="1"/>
  <c r="AI161" i="3"/>
  <c r="AQ161" i="3" s="1"/>
  <c r="GI162" i="3"/>
  <c r="GI161" i="3" s="1"/>
  <c r="AI64" i="3"/>
  <c r="AQ64" i="3" s="1"/>
  <c r="GI65" i="3"/>
  <c r="GI64" i="3" s="1"/>
  <c r="AI132" i="3"/>
  <c r="AQ132" i="3" s="1"/>
  <c r="GI133" i="3"/>
  <c r="GI119" i="3"/>
  <c r="GQ119" i="3" s="1"/>
  <c r="GI122" i="3"/>
  <c r="GQ122" i="3" s="1"/>
  <c r="GI116" i="3"/>
  <c r="GQ116" i="3" s="1"/>
  <c r="GI58" i="3"/>
  <c r="AI57" i="3"/>
  <c r="AQ57" i="3" s="1"/>
  <c r="GI85" i="3"/>
  <c r="GQ85" i="3" s="1"/>
  <c r="GI51" i="3"/>
  <c r="GQ51" i="3" s="1"/>
  <c r="GI129" i="3"/>
  <c r="GQ129" i="3" s="1"/>
  <c r="GF175" i="3"/>
  <c r="AI30" i="3"/>
  <c r="AQ30" i="3" s="1"/>
  <c r="GI31" i="3"/>
  <c r="GI30" i="3" s="1"/>
  <c r="GI61" i="3"/>
  <c r="GQ61" i="3" s="1"/>
  <c r="AG173" i="3"/>
  <c r="GI44" i="3"/>
  <c r="AI43" i="3"/>
  <c r="AQ43" i="3" s="1"/>
  <c r="GI113" i="3"/>
  <c r="GQ113" i="3" s="1"/>
  <c r="AI34" i="3"/>
  <c r="AQ34" i="3" s="1"/>
  <c r="GI35" i="3"/>
  <c r="GI34" i="3" s="1"/>
  <c r="AI26" i="3"/>
  <c r="AQ26" i="3" s="1"/>
  <c r="GI27" i="3"/>
  <c r="GI26" i="3" s="1"/>
  <c r="GI126" i="3"/>
  <c r="AI125" i="3"/>
  <c r="AQ125" i="3" s="1"/>
  <c r="GI153" i="3"/>
  <c r="AI152" i="3"/>
  <c r="AQ152" i="3" s="1"/>
  <c r="GI142" i="3"/>
  <c r="GQ142" i="3" s="1"/>
  <c r="GI149" i="3"/>
  <c r="GQ149" i="3" s="1"/>
  <c r="AI169" i="3"/>
  <c r="AQ169" i="3" s="1"/>
  <c r="GI170" i="3"/>
  <c r="GI169" i="3" s="1"/>
  <c r="GI23" i="3"/>
  <c r="GQ23" i="3" s="1"/>
  <c r="GI158" i="3"/>
  <c r="GQ158" i="3" s="1"/>
  <c r="GI103" i="3"/>
  <c r="GQ103" i="3" s="1"/>
  <c r="GI106" i="3"/>
  <c r="GQ106" i="3" s="1"/>
  <c r="GQ92" i="3"/>
  <c r="GQ91" i="3" s="1"/>
  <c r="GI54" i="3"/>
  <c r="GQ54" i="3" s="1"/>
  <c r="U175" i="3"/>
  <c r="AN44" i="1"/>
  <c r="GI125" i="3" l="1"/>
  <c r="GI57" i="3"/>
  <c r="GI132" i="3"/>
  <c r="GI99" i="3"/>
  <c r="GI152" i="3"/>
  <c r="GI19" i="3"/>
  <c r="GI43" i="3"/>
  <c r="GI109" i="3"/>
  <c r="GI81" i="3"/>
  <c r="GG173" i="3"/>
  <c r="GQ170" i="3"/>
  <c r="GQ169" i="3" s="1"/>
  <c r="GQ153" i="3"/>
  <c r="GQ152" i="3" s="1"/>
  <c r="GQ27" i="3"/>
  <c r="GQ26" i="3" s="1"/>
  <c r="GQ35" i="3"/>
  <c r="GQ34" i="3" s="1"/>
  <c r="GQ58" i="3"/>
  <c r="GQ57" i="3" s="1"/>
  <c r="GQ65" i="3"/>
  <c r="GQ64" i="3" s="1"/>
  <c r="GQ162" i="3"/>
  <c r="GQ161" i="3" s="1"/>
  <c r="AI173" i="3"/>
  <c r="AQ173" i="3" s="1"/>
  <c r="GQ133" i="3"/>
  <c r="GQ132" i="3" s="1"/>
  <c r="GQ82" i="3"/>
  <c r="GQ81" i="3" s="1"/>
  <c r="GQ100" i="3"/>
  <c r="GQ99" i="3" s="1"/>
  <c r="GG175" i="3"/>
  <c r="GQ126" i="3"/>
  <c r="GQ125" i="3" s="1"/>
  <c r="GQ44" i="3"/>
  <c r="GQ43" i="3" s="1"/>
  <c r="GQ31" i="3"/>
  <c r="GQ30" i="3" s="1"/>
  <c r="GQ20" i="3"/>
  <c r="GQ19" i="3" s="1"/>
  <c r="GQ110" i="3"/>
  <c r="GQ109" i="3" s="1"/>
  <c r="GQ173" i="3" l="1"/>
  <c r="GI173" i="3"/>
</calcChain>
</file>

<file path=xl/sharedStrings.xml><?xml version="1.0" encoding="utf-8"?>
<sst xmlns="http://schemas.openxmlformats.org/spreadsheetml/2006/main" count="1414" uniqueCount="291">
  <si>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</si>
  <si>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</si>
  <si>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</si>
  <si>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</si>
  <si>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</si>
  <si>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</si>
  <si>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</si>
  <si>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</si>
  <si>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</si>
  <si>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</si>
  <si>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</si>
  <si>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</si>
  <si>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</si>
  <si>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</si>
  <si>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</si>
  <si>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</si>
  <si>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</si>
  <si>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</si>
  <si>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</si>
  <si>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</si>
  <si>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</si>
  <si>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</si>
  <si>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</si>
  <si>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</si>
  <si>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</si>
  <si>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</si>
  <si>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</si>
  <si>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</si>
  <si>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</si>
  <si>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</si>
  <si>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</si>
  <si>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</si>
  <si>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</si>
  <si>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</si>
  <si>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</si>
  <si>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</si>
  <si>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</si>
  <si>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</si>
  <si>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</si>
  <si>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</si>
  <si>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</si>
  <si>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</si>
  <si>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</si>
  <si>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</si>
  <si>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</si>
  <si>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</si>
  <si>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</si>
  <si>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</si>
  <si>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</si>
  <si>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</si>
  <si>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</si>
  <si>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</si>
  <si>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</si>
  <si>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</si>
  <si>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</si>
  <si>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</si>
  <si>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</si>
  <si>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</si>
  <si>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</si>
  <si>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</si>
  <si>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</si>
  <si>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</si>
  <si>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</si>
  <si>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</si>
  <si>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</si>
  <si>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</si>
  <si>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</si>
  <si>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</si>
  <si>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</si>
  <si>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</si>
  <si>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</si>
  <si>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</si>
  <si>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</si>
  <si>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</si>
  <si>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</si>
  <si>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</si>
  <si>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</si>
  <si>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</si>
  <si>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</si>
  <si>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</si>
  <si>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</si>
  <si>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</si>
  <si>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</si>
  <si>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</si>
  <si>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</si>
  <si>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</si>
  <si>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</si>
  <si>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</si>
  <si>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</si>
  <si>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</si>
  <si>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</si>
  <si>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</si>
  <si>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</si>
  <si>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</si>
  <si>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</si>
  <si>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</si>
  <si>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</si>
  <si>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</si>
  <si>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</si>
  <si>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</si>
  <si>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</si>
  <si>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</si>
  <si>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</si>
  <si>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</si>
  <si>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</si>
  <si>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</si>
  <si>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</si>
  <si>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</si>
  <si>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</si>
  <si>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</si>
  <si>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</si>
  <si>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</si>
  <si>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</si>
  <si>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</si>
  <si>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</si>
  <si>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</si>
  <si>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</si>
  <si>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свои</t>
  </si>
  <si>
    <t>Кол-во</t>
  </si>
  <si>
    <t>Сумма</t>
  </si>
  <si>
    <t>мтр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</si>
  <si>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</si>
  <si>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</si>
  <si>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</si>
  <si>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</si>
  <si>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</si>
  <si>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</si>
  <si>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</si>
  <si>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</si>
  <si>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</si>
  <si>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</si>
  <si>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</si>
  <si>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</si>
  <si>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от 28.12.2016 № 14</t>
  </si>
  <si>
    <t>план 2м-в</t>
  </si>
  <si>
    <t xml:space="preserve">КГБУЗ "Перинатальный центр" МЗ Хабаровского края </t>
  </si>
  <si>
    <t>КГБУЗ ККЦО</t>
  </si>
  <si>
    <t>01.00.1.001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</si>
  <si>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</si>
  <si>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наложение гепатикоеюноанастомоза</t>
  </si>
  <si>
    <t>01.00.1.003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</si>
  <si>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</si>
  <si>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реконструктивно-пластическая операция по восстановлению непрерывности кишечника - закрытие стомы с формированием анастомоза</t>
  </si>
  <si>
    <t>03.00.5.001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</si>
  <si>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</si>
  <si>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</si>
  <si>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05.00.9.001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</si>
  <si>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</si>
  <si>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с применением узкополосной средневолновой фототерапии, в том числе локальной, комбинированной локальной и общей фотохимиотерапии, общей бальнеофотохимиотерапии, плазмафереза в сочетании с цитостатическими и иммуносупрессивными лекарственными препаратами и синтетическими производными витамина A</t>
  </si>
  <si>
    <t>лечение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A</t>
  </si>
  <si>
    <t>08.00.10.001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</si>
  <si>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</si>
  <si>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удаление опухоли с применением интраоперационной навигации</t>
  </si>
  <si>
    <t>08.00.10.002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</si>
  <si>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</si>
  <si>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08.00.10.006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</si>
  <si>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</si>
  <si>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клипирование артериальных аневризм</t>
  </si>
  <si>
    <t>08.00.10.007</t>
  </si>
  <si>
    <t>Реконструктивные вмешательства на экстракраниальных отделах церебральных артерий</t>
  </si>
  <si>
    <t>реконструктивные вмешательства на экстракраниальных отделах церебральных артерий</t>
  </si>
  <si>
    <t>08.00.10.008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</si>
  <si>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</si>
  <si>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</si>
  <si>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27.00.14.001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</si>
  <si>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</si>
  <si>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доплерографического определения кровотока в магистральных артериях, а также лучевых (включая магнитно-резонансную томографию), иммунологических и молекулярно-генетических исследований</t>
  </si>
  <si>
    <t>09.00.16.001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</si>
  <si>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</si>
  <si>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внутриартериальная эмболизация (химиоэмболизация) опухолей</t>
  </si>
  <si>
    <t>селективная и суперселективная эмболизация (химиоэмболизация) ветвей внутренней подвздошной артерии</t>
  </si>
  <si>
    <t>09.00.16.002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</si>
  <si>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</si>
  <si>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одномоментная эзофагэктомия (субтотальная резекция пищевода) с лимфаденэктомией 2S, 2F, 3F и пластикой пищевода</t>
  </si>
  <si>
    <t>расширенно-комбинированная гастрэктомия, в том числе с трансторакальной резекцией пищевода</t>
  </si>
  <si>
    <t>панкреатодуоденальная резекция, в том числе расширенная или комбинированная</t>
  </si>
  <si>
    <t>правосторонняя гемиколэктомия с расширенной лимфаденэктомией</t>
  </si>
  <si>
    <t>комбинированная резекция сигмовидной кишки с резекцией соседних органов</t>
  </si>
  <si>
    <t>резекция прямой кишки с расширенной лимфаденэктомией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</si>
  <si>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</si>
  <si>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нефрэктомия с тромбэктомией</t>
  </si>
  <si>
    <t>резекция почки с применением физических методов воздействия (радиочастотная аблация, интерстициальная лазерная аблация)</t>
  </si>
  <si>
    <t>09.00.18.005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</si>
  <si>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</si>
  <si>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</si>
  <si>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10.00.19.001</t>
  </si>
  <si>
    <t>Реконструктивные операции на звукопроводящем аппарате среднего уха</t>
  </si>
  <si>
    <t>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</t>
  </si>
  <si>
    <t>10.00.20.003</t>
  </si>
  <si>
    <t>Хирургическое лечение доброкачественных новообразований околоносовых пазух, основания черепа и среднего уха</t>
  </si>
  <si>
    <t>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</si>
  <si>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10.00.20.004</t>
  </si>
  <si>
    <t>Реконструктивно-пластическое восстановление функции гортани и трахеи</t>
  </si>
  <si>
    <t>удаление новообразования или рубца гортани и трахеи с использованием микрохирургической и лучевой техники</t>
  </si>
  <si>
    <t>эндоларингеальные реконструктивно-пластические вмешательства на голосовых складках с использованием имплантатов и аллогеных материалов с применением микрохирургической техники</t>
  </si>
  <si>
    <t>10.00.20.005</t>
  </si>
  <si>
    <t>Хирургические вмешательства на околоносовых пазухах, требующие реконструкции лицевого скелета</t>
  </si>
  <si>
    <t>костная пластика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</si>
  <si>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11.00.21.001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</si>
  <si>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</si>
  <si>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микроинвазивная интрасклеральная диатермостомия</t>
  </si>
  <si>
    <t>микроинвазивная хирургия шлеммова канала</t>
  </si>
  <si>
    <t>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</si>
  <si>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</si>
  <si>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11.00.21.003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</si>
  <si>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</si>
  <si>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факоаспирация травматической катаракты с имплантацией различных моделей интраокулярной линзы</t>
  </si>
  <si>
    <t>12.00.23.002</t>
  </si>
  <si>
    <t>Поликомпонентное иммуносупрессивное лечение локальных и распространенных форм системного склероза</t>
  </si>
  <si>
    <t>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</t>
  </si>
  <si>
    <t>13.00.26.001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</si>
  <si>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</si>
  <si>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</t>
  </si>
  <si>
    <t>15.00.32.002</t>
  </si>
  <si>
    <t>Видеоторакоскопические операции на органах грудной полости</t>
  </si>
  <si>
    <t>видеоторакоскопическая резекция легких при осложненной эмфиземе</t>
  </si>
  <si>
    <t>15.00.33.003</t>
  </si>
  <si>
    <t>Расширенные и реконструктивно-пластические операции на органах грудной полости</t>
  </si>
  <si>
    <t>пластика гигантских булл легкого</t>
  </si>
  <si>
    <t>16.00.34.001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</si>
  <si>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</si>
  <si>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</si>
  <si>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16.00.35.001</t>
  </si>
  <si>
    <t>декомпрессивно-стабилизирующее вмешательство с фиксацией позвоночника дорсальными или вентральными имплантатами</t>
  </si>
  <si>
    <t>16.00.34.003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</si>
  <si>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</si>
  <si>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</si>
  <si>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16.00.34.004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</si>
  <si>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</si>
  <si>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чрескостный остеосинтез методом компоновок аппаратов с использованием модульной трансформации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</si>
  <si>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</si>
  <si>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</si>
  <si>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</si>
  <si>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</si>
  <si>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16.00.36.005</t>
  </si>
  <si>
    <t>Эндопротезирование суставов конечностей</t>
  </si>
  <si>
    <t>имплантация эндопротеза сустава</t>
  </si>
  <si>
    <t>18.00.38.002</t>
  </si>
  <si>
    <t>Оперативные вмешательства на органах мочеполовой системы с использованием лапароскопической техники</t>
  </si>
  <si>
    <t>лапаро- и экстраперитонеоскопическая цистэктомия</t>
  </si>
  <si>
    <t>лапаро- и ретроперитонеоскопическое иссечение кисты почки</t>
  </si>
  <si>
    <t>18.00.38.003</t>
  </si>
  <si>
    <t>Рецидивные и особо сложные операции на органах мочеполовой системы</t>
  </si>
  <si>
    <t>перкутанная нефролитолапоксия в сочетании с дистанционной литотрипсией или без применения дистанционной литотрипсии</t>
  </si>
  <si>
    <t>19.00.40.001</t>
  </si>
  <si>
    <t>Реконструктивно-пластические операции при врожденных пороках развития черепно-челюстно-лицевой области</t>
  </si>
  <si>
    <t>реконструктивная хейлоринопластика</t>
  </si>
  <si>
    <t>пластика твердого неба лоскутом на ножке из прилегающих участков (из щеки, языка, верхней губы, носогубной складки)</t>
  </si>
  <si>
    <t>реконструктивно-пластическая операция с использованием реваскуляризированного лоскута</t>
  </si>
  <si>
    <t>реконструктивная операция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</si>
  <si>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19.00.40.003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</si>
  <si>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</si>
  <si>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удаление новообразования</t>
  </si>
  <si>
    <t>иссечение свища, пластика свищевого отверстия полнослойным лоскутом стенки прямой кишки - сегментарная проктопластика, пластика анальных сфинктеров</t>
  </si>
  <si>
    <t>реконструктивно-восстановительная операция по восстановлению непрерывности кишечника с ликвидацией стомы, формированием анастомоза</t>
  </si>
  <si>
    <t>01.00.2.004</t>
  </si>
  <si>
    <t>Хирургическое лечение новообразований надпочечников и забрюшинного пространства</t>
  </si>
  <si>
    <t>эндоскопическая адреналэктомия с опухолью</t>
  </si>
  <si>
    <t>08.00.12.010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</si>
  <si>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взрослых</t>
  </si>
  <si>
    <t>ликворошунтирующие операции, в том числе с индивидуальным подбором ликворошунтирующих систем</t>
  </si>
  <si>
    <t>08.00.13.010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</si>
  <si>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детей</t>
  </si>
  <si>
    <t>14.00.27.003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</si>
  <si>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</si>
  <si>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баллонная вазодилатация с установкой стента в сосуд (сосуды)</t>
  </si>
  <si>
    <t>14.00.28.001</t>
  </si>
  <si>
    <t>14.00.29.002</t>
  </si>
  <si>
    <t>Эндоваскулярная, хирургическая коррекция нарушений ритма сердца без имплантации кардиовертера-дефлибриллятора у взрослых</t>
  </si>
  <si>
    <t>имплантация частотно-адаптированного однокамерного кардиостимулятора</t>
  </si>
  <si>
    <t>02.00.3.001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</si>
  <si>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</si>
  <si>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терапия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</si>
  <si>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02.00.4.006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</si>
  <si>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</si>
  <si>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</si>
  <si>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14.00.31.002</t>
  </si>
  <si>
    <t>Эндоваскулярная, хирургическая коррекция нарушений ритма сердца без имплантации кардиовертера-дефибриллятора</t>
  </si>
  <si>
    <t>имплантация частотно-адаптированного двухкамерного кардиостимулятора</t>
  </si>
  <si>
    <t>18.00.39.005</t>
  </si>
  <si>
    <t>Оперативные вмешательства на органах мочеполовой системы с имплантацией синтетических сложных и сетчатых протезов</t>
  </si>
  <si>
    <t>петлевая пластика уретры с использованием петлевого, синтетического, сетчатого протеза при недержании мочи</t>
  </si>
  <si>
    <t>(пусто) Итог</t>
  </si>
  <si>
    <t>ИТОГО</t>
  </si>
  <si>
    <t>Итого январь</t>
  </si>
  <si>
    <t>Итого январь-февраль</t>
  </si>
  <si>
    <t>план 2 м-в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</si>
  <si>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январь-февраль 2017 год</t>
  </si>
  <si>
    <t>отклонение факт (застрахованные в Хабаровском крае)- план 2 м-в</t>
  </si>
  <si>
    <t>Проверка: Итоги (форма 6)</t>
  </si>
  <si>
    <t>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</si>
</sst>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247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left"/>
    </xf>
    <xf numFmtId="0" fontId="21" fillId="2" borderId="0" xfId="0" applyFont="1" applyFill="1"/>
    <xf numFmtId="0" fontId="22" fillId="0" borderId="0" xfId="0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22" fillId="3" borderId="2" xfId="0" applyFont="1" applyFill="1" applyBorder="1"/>
    <xf numFmtId="0" fontId="12" fillId="3" borderId="2" xfId="0" applyFont="1" applyFill="1" applyBorder="1"/>
    <xf numFmtId="0" fontId="12" fillId="3" borderId="2" xfId="0" applyFont="1" applyFill="1" applyBorder="1" applyAlignment="1">
      <alignment vertical="center" wrapText="1"/>
    </xf>
    <xf numFmtId="0" fontId="5" fillId="3" borderId="2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 wrapText="1"/>
    </xf>
    <xf numFmtId="3" fontId="12" fillId="3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9" fillId="3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5" fillId="3" borderId="5" xfId="1" applyFont="1" applyFill="1" applyBorder="1" applyAlignment="1">
      <alignment vertical="center" wrapText="1"/>
    </xf>
    <xf numFmtId="0" fontId="11" fillId="3" borderId="5" xfId="1" applyFont="1" applyFill="1" applyBorder="1" applyAlignment="1">
      <alignment vertical="center" wrapText="1"/>
    </xf>
    <xf numFmtId="0" fontId="11" fillId="3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3" fontId="12" fillId="3" borderId="5" xfId="0" applyNumberFormat="1" applyFont="1" applyFill="1" applyBorder="1"/>
    <xf numFmtId="0" fontId="3" fillId="0" borderId="0" xfId="1" applyFont="1" applyFill="1" applyBorder="1" applyAlignment="1">
      <alignment horizontal="left" vertical="center" wrapText="1"/>
    </xf>
    <xf numFmtId="0" fontId="26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28" fillId="0" borderId="0" xfId="0" applyNumberFormat="1" applyFont="1" applyFill="1"/>
    <xf numFmtId="3" fontId="22" fillId="0" borderId="0" xfId="0" applyNumberFormat="1" applyFont="1" applyFill="1"/>
    <xf numFmtId="1" fontId="30" fillId="0" borderId="22" xfId="1" applyNumberFormat="1" applyFont="1" applyFill="1" applyBorder="1" applyAlignment="1">
      <alignment horizontal="center" vertical="center" wrapText="1"/>
    </xf>
    <xf numFmtId="1" fontId="30" fillId="0" borderId="23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vertical="center" wrapText="1"/>
    </xf>
    <xf numFmtId="0" fontId="31" fillId="0" borderId="0" xfId="0" applyFont="1" applyFill="1"/>
    <xf numFmtId="0" fontId="24" fillId="0" borderId="2" xfId="0" applyFont="1" applyFill="1" applyBorder="1" applyAlignment="1">
      <alignment horizontal="right"/>
    </xf>
    <xf numFmtId="0" fontId="24" fillId="0" borderId="2" xfId="0" applyFont="1" applyFill="1" applyBorder="1" applyAlignment="1">
      <alignment horizontal="left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left"/>
    </xf>
    <xf numFmtId="3" fontId="31" fillId="0" borderId="2" xfId="0" applyNumberFormat="1" applyFont="1" applyFill="1" applyBorder="1"/>
    <xf numFmtId="4" fontId="31" fillId="0" borderId="2" xfId="0" applyNumberFormat="1" applyFont="1" applyFill="1" applyBorder="1"/>
    <xf numFmtId="3" fontId="24" fillId="0" borderId="2" xfId="0" applyNumberFormat="1" applyFont="1" applyFill="1" applyBorder="1"/>
    <xf numFmtId="4" fontId="24" fillId="0" borderId="2" xfId="0" applyNumberFormat="1" applyFont="1" applyFill="1" applyBorder="1"/>
    <xf numFmtId="0" fontId="24" fillId="0" borderId="2" xfId="0" applyFont="1" applyFill="1" applyBorder="1"/>
    <xf numFmtId="0" fontId="31" fillId="2" borderId="2" xfId="0" applyFont="1" applyFill="1" applyBorder="1" applyAlignment="1">
      <alignment horizontal="left"/>
    </xf>
    <xf numFmtId="0" fontId="31" fillId="0" borderId="2" xfId="0" applyFont="1" applyFill="1" applyBorder="1"/>
    <xf numFmtId="0" fontId="31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22" fillId="0" borderId="2" xfId="1" applyFont="1" applyFill="1" applyBorder="1" applyAlignment="1">
      <alignment vertical="center" wrapText="1"/>
    </xf>
    <xf numFmtId="0" fontId="32" fillId="0" borderId="0" xfId="0" applyFont="1" applyFill="1"/>
    <xf numFmtId="0" fontId="32" fillId="0" borderId="2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33" fillId="0" borderId="0" xfId="0" applyFont="1" applyFill="1"/>
    <xf numFmtId="0" fontId="30" fillId="0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0" xfId="0" applyFont="1" applyFill="1" applyAlignment="1">
      <alignment horizontal="left"/>
    </xf>
    <xf numFmtId="0" fontId="34" fillId="2" borderId="0" xfId="0" applyFont="1" applyFill="1"/>
    <xf numFmtId="0" fontId="22" fillId="0" borderId="0" xfId="0" applyFont="1" applyFill="1" applyAlignment="1">
      <alignment horizontal="left" wrapText="1"/>
    </xf>
    <xf numFmtId="43" fontId="32" fillId="0" borderId="0" xfId="0" applyNumberFormat="1" applyFont="1" applyFill="1"/>
    <xf numFmtId="0" fontId="32" fillId="0" borderId="0" xfId="0" applyFont="1" applyFill="1" applyAlignment="1">
      <alignment horizontal="left"/>
    </xf>
    <xf numFmtId="0" fontId="32" fillId="0" borderId="0" xfId="0" applyFont="1" applyFill="1" applyBorder="1" applyAlignment="1">
      <alignment horizontal="left"/>
    </xf>
    <xf numFmtId="49" fontId="22" fillId="0" borderId="0" xfId="0" applyNumberFormat="1" applyFont="1" applyFill="1"/>
    <xf numFmtId="0" fontId="27" fillId="3" borderId="2" xfId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horizontal="center" vertical="center" wrapText="1"/>
    </xf>
    <xf numFmtId="1" fontId="27" fillId="3" borderId="2" xfId="1" applyNumberFormat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3" fontId="32" fillId="0" borderId="0" xfId="0" applyNumberFormat="1" applyFont="1" applyFill="1"/>
    <xf numFmtId="0" fontId="32" fillId="3" borderId="2" xfId="0" applyFont="1" applyFill="1" applyBorder="1"/>
    <xf numFmtId="0" fontId="32" fillId="3" borderId="2" xfId="0" applyFont="1" applyFill="1" applyBorder="1" applyAlignment="1">
      <alignment vertical="center" wrapText="1"/>
    </xf>
    <xf numFmtId="0" fontId="32" fillId="3" borderId="7" xfId="0" applyFont="1" applyFill="1" applyBorder="1" applyAlignment="1">
      <alignment vertical="center" wrapText="1"/>
    </xf>
    <xf numFmtId="0" fontId="27" fillId="3" borderId="7" xfId="1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7" fillId="3" borderId="2" xfId="1" applyNumberFormat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horizontal="center" vertical="center" wrapText="1"/>
    </xf>
    <xf numFmtId="3" fontId="32" fillId="3" borderId="2" xfId="0" applyNumberFormat="1" applyFont="1" applyFill="1" applyBorder="1"/>
    <xf numFmtId="3" fontId="27" fillId="3" borderId="2" xfId="1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center"/>
    </xf>
    <xf numFmtId="167" fontId="32" fillId="0" borderId="0" xfId="0" applyNumberFormat="1" applyFont="1" applyFill="1"/>
    <xf numFmtId="1" fontId="32" fillId="0" borderId="0" xfId="0" applyNumberFormat="1" applyFont="1" applyFill="1"/>
    <xf numFmtId="0" fontId="27" fillId="0" borderId="7" xfId="1" applyFont="1" applyFill="1" applyBorder="1" applyAlignment="1">
      <alignment vertical="center" wrapText="1"/>
    </xf>
    <xf numFmtId="4" fontId="27" fillId="0" borderId="7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left"/>
    </xf>
    <xf numFmtId="0" fontId="31" fillId="0" borderId="7" xfId="0" applyFont="1" applyFill="1" applyBorder="1" applyAlignment="1">
      <alignment wrapText="1"/>
    </xf>
    <xf numFmtId="41" fontId="27" fillId="3" borderId="2" xfId="1" applyNumberFormat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horizontal="left" vertical="center" wrapText="1"/>
    </xf>
    <xf numFmtId="0" fontId="27" fillId="3" borderId="7" xfId="1" applyFont="1" applyFill="1" applyBorder="1" applyAlignment="1">
      <alignment vertical="center" wrapText="1"/>
    </xf>
    <xf numFmtId="4" fontId="27" fillId="3" borderId="7" xfId="1" applyNumberFormat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right" vertical="center" wrapText="1"/>
    </xf>
    <xf numFmtId="0" fontId="22" fillId="3" borderId="9" xfId="1" applyFont="1" applyFill="1" applyBorder="1" applyAlignment="1">
      <alignment horizontal="right" vertical="center" wrapText="1"/>
    </xf>
    <xf numFmtId="1" fontId="27" fillId="3" borderId="2" xfId="1" applyNumberFormat="1" applyFont="1" applyFill="1" applyBorder="1" applyAlignment="1">
      <alignment horizontal="right" vertical="center" wrapText="1"/>
    </xf>
    <xf numFmtId="41" fontId="27" fillId="3" borderId="2" xfId="1" applyNumberFormat="1" applyFont="1" applyFill="1" applyBorder="1" applyAlignment="1">
      <alignment horizontal="right" vertical="center" wrapText="1"/>
    </xf>
    <xf numFmtId="41" fontId="22" fillId="0" borderId="2" xfId="1" applyNumberFormat="1" applyFont="1" applyFill="1" applyBorder="1" applyAlignment="1">
      <alignment horizontal="right" vertical="center" wrapText="1"/>
    </xf>
    <xf numFmtId="41" fontId="12" fillId="0" borderId="0" xfId="0" applyNumberFormat="1" applyFont="1" applyFill="1"/>
    <xf numFmtId="41" fontId="32" fillId="0" borderId="0" xfId="0" applyNumberFormat="1" applyFont="1" applyFill="1"/>
    <xf numFmtId="0" fontId="24" fillId="0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4" fontId="12" fillId="0" borderId="0" xfId="0" applyNumberFormat="1" applyFont="1" applyFill="1"/>
    <xf numFmtId="0" fontId="24" fillId="4" borderId="2" xfId="0" applyFont="1" applyFill="1" applyBorder="1"/>
    <xf numFmtId="0" fontId="31" fillId="4" borderId="2" xfId="0" applyFont="1" applyFill="1" applyBorder="1" applyAlignment="1">
      <alignment horizontal="left"/>
    </xf>
    <xf numFmtId="0" fontId="31" fillId="4" borderId="2" xfId="0" applyFont="1" applyFill="1" applyBorder="1" applyAlignment="1">
      <alignment wrapText="1"/>
    </xf>
    <xf numFmtId="43" fontId="31" fillId="0" borderId="0" xfId="0" applyNumberFormat="1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4" fontId="31" fillId="0" borderId="2" xfId="0" applyNumberFormat="1" applyFont="1" applyFill="1" applyBorder="1" applyAlignment="1">
      <alignment wrapText="1"/>
    </xf>
    <xf numFmtId="4" fontId="31" fillId="2" borderId="2" xfId="0" applyNumberFormat="1" applyFont="1" applyFill="1" applyBorder="1"/>
    <xf numFmtId="3" fontId="31" fillId="2" borderId="2" xfId="0" applyNumberFormat="1" applyFont="1" applyFill="1" applyBorder="1"/>
    <xf numFmtId="0" fontId="31" fillId="2" borderId="2" xfId="0" applyFont="1" applyFill="1" applyBorder="1" applyAlignment="1">
      <alignment wrapText="1"/>
    </xf>
    <xf numFmtId="0" fontId="24" fillId="2" borderId="2" xfId="0" applyFont="1" applyFill="1" applyBorder="1"/>
    <xf numFmtId="4" fontId="31" fillId="0" borderId="0" xfId="0" applyNumberFormat="1" applyFont="1" applyFill="1"/>
    <xf numFmtId="4" fontId="36" fillId="2" borderId="2" xfId="0" applyNumberFormat="1" applyFont="1" applyFill="1" applyBorder="1"/>
    <xf numFmtId="3" fontId="24" fillId="2" borderId="2" xfId="0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1" fillId="0" borderId="8" xfId="1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1" fontId="23" fillId="0" borderId="5" xfId="1" applyNumberFormat="1" applyFont="1" applyFill="1" applyBorder="1" applyAlignment="1">
      <alignment horizontal="center" vertical="center" wrapText="1"/>
    </xf>
    <xf numFmtId="1" fontId="23" fillId="0" borderId="7" xfId="1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1" fontId="30" fillId="0" borderId="5" xfId="1" applyNumberFormat="1" applyFont="1" applyFill="1" applyBorder="1" applyAlignment="1">
      <alignment horizontal="center" vertical="center" wrapText="1"/>
    </xf>
    <xf numFmtId="1" fontId="30" fillId="0" borderId="6" xfId="1" applyNumberFormat="1" applyFont="1" applyFill="1" applyBorder="1" applyAlignment="1">
      <alignment horizontal="center" vertical="center" wrapText="1"/>
    </xf>
    <xf numFmtId="1" fontId="30" fillId="0" borderId="7" xfId="1" applyNumberFormat="1" applyFont="1" applyFill="1" applyBorder="1" applyAlignment="1">
      <alignment horizontal="center" vertical="center" wrapText="1"/>
    </xf>
    <xf numFmtId="49" fontId="30" fillId="0" borderId="5" xfId="1" applyNumberFormat="1" applyFont="1" applyFill="1" applyBorder="1" applyAlignment="1">
      <alignment horizontal="center" vertical="center" wrapText="1"/>
    </xf>
    <xf numFmtId="49" fontId="30" fillId="0" borderId="6" xfId="1" applyNumberFormat="1" applyFont="1" applyFill="1" applyBorder="1" applyAlignment="1">
      <alignment horizontal="center" vertical="center" wrapText="1"/>
    </xf>
    <xf numFmtId="49" fontId="30" fillId="0" borderId="7" xfId="1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7" fillId="0" borderId="1" xfId="1" applyFont="1" applyFill="1" applyBorder="1" applyAlignment="1">
      <alignment horizontal="left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/>
    </xf>
    <xf numFmtId="49" fontId="35" fillId="0" borderId="6" xfId="0" applyNumberFormat="1" applyFont="1" applyFill="1" applyBorder="1" applyAlignment="1">
      <alignment horizontal="center"/>
    </xf>
    <xf numFmtId="49" fontId="35" fillId="0" borderId="7" xfId="0" applyNumberFormat="1" applyFont="1" applyFill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4" xfId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20" xfId="1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justify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27" fillId="0" borderId="0" xfId="1" applyFont="1" applyFill="1" applyBorder="1" applyAlignment="1">
      <alignment horizontal="left" vertical="center" wrapText="1"/>
    </xf>
    <xf numFmtId="1" fontId="30" fillId="0" borderId="2" xfId="1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/>
    <xf numFmtId="49" fontId="30" fillId="0" borderId="2" xfId="1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/>
    <xf numFmtId="3" fontId="22" fillId="0" borderId="2" xfId="0" applyNumberFormat="1" applyFont="1" applyFill="1" applyBorder="1"/>
    <xf numFmtId="3" fontId="32" fillId="0" borderId="2" xfId="0" applyNumberFormat="1" applyFont="1" applyFill="1" applyBorder="1"/>
    <xf numFmtId="3" fontId="33" fillId="0" borderId="2" xfId="0" applyNumberFormat="1" applyFont="1" applyFill="1" applyBorder="1"/>
    <xf numFmtId="0" fontId="33" fillId="0" borderId="2" xfId="0" applyFont="1" applyFill="1" applyBorder="1"/>
    <xf numFmtId="9" fontId="32" fillId="0" borderId="2" xfId="0" applyNumberFormat="1" applyFont="1" applyFill="1" applyBorder="1"/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47"/>
  <sheetViews>
    <sheetView zoomScale="90" zoomScaleNormal="90" zoomScaleSheetLayoutView="70" workbookViewId="0">
      <pane xSplit="8" ySplit="7" topLeftCell="AA11" activePane="bottomRight" state="frozen"/>
      <selection pane="topRight" activeCell="K1" sqref="K1"/>
      <selection pane="bottomLeft" activeCell="A4" sqref="A4"/>
      <selection pane="bottomRight" activeCell="B17" sqref="A17:XFD18"/>
    </sheetView>
  </sheetViews>
  <sheetFormatPr defaultRowHeight="15" x14ac:dyDescent="0.25"/>
  <cols>
    <col min="1" max="1" width="31.140625" style="11" customWidth="1"/>
    <col min="2" max="2" width="11.140625" style="11" customWidth="1"/>
    <col min="3" max="3" width="8.7109375" style="11" hidden="1" customWidth="1"/>
    <col min="4" max="4" width="12.85546875" style="11" hidden="1" customWidth="1"/>
    <col min="5" max="5" width="6.7109375" style="11" hidden="1" customWidth="1"/>
    <col min="6" max="6" width="11.7109375" style="11" hidden="1" customWidth="1"/>
    <col min="7" max="7" width="11" style="11" hidden="1" customWidth="1"/>
    <col min="8" max="8" width="14" style="11" customWidth="1"/>
    <col min="9" max="9" width="9" style="11" customWidth="1"/>
    <col min="10" max="10" width="14.28515625" style="11" customWidth="1"/>
    <col min="11" max="11" width="9.28515625" style="11" customWidth="1"/>
    <col min="12" max="12" width="18.28515625" style="11" customWidth="1"/>
    <col min="13" max="13" width="11.7109375" style="11" customWidth="1"/>
    <col min="14" max="14" width="16" style="11" customWidth="1"/>
    <col min="15" max="15" width="11.42578125" style="11" customWidth="1"/>
    <col min="16" max="16" width="15.28515625" style="11" customWidth="1"/>
    <col min="17" max="17" width="8.140625" style="11" customWidth="1"/>
    <col min="18" max="18" width="15.42578125" style="11" customWidth="1"/>
    <col min="19" max="19" width="9.42578125" style="11" customWidth="1"/>
    <col min="20" max="20" width="17.140625" style="11" customWidth="1"/>
    <col min="21" max="21" width="11.28515625" style="11" customWidth="1"/>
    <col min="22" max="22" width="18.5703125" style="11" customWidth="1"/>
    <col min="23" max="23" width="12.140625" style="11" customWidth="1"/>
    <col min="24" max="24" width="14.42578125" style="11" customWidth="1"/>
    <col min="25" max="25" width="9.140625" style="11" customWidth="1"/>
    <col min="26" max="26" width="14.28515625" style="11" customWidth="1"/>
    <col min="27" max="27" width="10.85546875" style="11" customWidth="1"/>
    <col min="28" max="28" width="14.28515625" style="11" customWidth="1"/>
    <col min="29" max="29" width="10.28515625" style="11" customWidth="1"/>
    <col min="30" max="30" width="14.28515625" style="11" customWidth="1"/>
    <col min="31" max="31" width="14" style="11" customWidth="1"/>
    <col min="32" max="32" width="15.7109375" style="11" customWidth="1"/>
    <col min="33" max="38" width="14.28515625" style="11" customWidth="1"/>
    <col min="39" max="39" width="11.7109375" style="11" customWidth="1"/>
    <col min="40" max="40" width="16.5703125" style="11" customWidth="1"/>
    <col min="41" max="16384" width="9.140625" style="11"/>
  </cols>
  <sheetData>
    <row r="1" spans="1:40" ht="15.75" x14ac:dyDescent="0.25">
      <c r="P1" s="163" t="s">
        <v>79</v>
      </c>
      <c r="Q1" s="163"/>
      <c r="R1" s="163"/>
    </row>
    <row r="2" spans="1:40" ht="31.5" customHeight="1" x14ac:dyDescent="0.25">
      <c r="P2" s="162" t="s">
        <v>77</v>
      </c>
      <c r="Q2" s="162"/>
      <c r="R2" s="162"/>
    </row>
    <row r="3" spans="1:40" x14ac:dyDescent="0.25">
      <c r="B3" s="70">
        <v>1</v>
      </c>
      <c r="C3" s="70">
        <v>2</v>
      </c>
      <c r="D3" s="70">
        <v>3</v>
      </c>
      <c r="E3" s="70">
        <v>4</v>
      </c>
      <c r="F3" s="70">
        <v>5</v>
      </c>
      <c r="G3" s="70">
        <v>6</v>
      </c>
      <c r="H3" s="70">
        <v>7</v>
      </c>
      <c r="I3" s="70">
        <v>8</v>
      </c>
      <c r="J3" s="70">
        <v>9</v>
      </c>
      <c r="K3" s="70">
        <v>10</v>
      </c>
      <c r="L3" s="70">
        <v>11</v>
      </c>
      <c r="M3" s="70">
        <v>12</v>
      </c>
      <c r="N3" s="70">
        <v>13</v>
      </c>
      <c r="O3" s="70">
        <v>14</v>
      </c>
      <c r="P3" s="70">
        <v>15</v>
      </c>
      <c r="Q3" s="70">
        <v>16</v>
      </c>
      <c r="R3" s="70">
        <v>17</v>
      </c>
      <c r="S3" s="70">
        <v>18</v>
      </c>
      <c r="T3" s="70">
        <v>19</v>
      </c>
      <c r="U3" s="70">
        <v>20</v>
      </c>
      <c r="V3" s="70">
        <v>21</v>
      </c>
      <c r="W3" s="70">
        <v>22</v>
      </c>
      <c r="X3" s="70">
        <v>23</v>
      </c>
      <c r="Y3" s="70">
        <v>24</v>
      </c>
      <c r="Z3" s="70">
        <v>25</v>
      </c>
      <c r="AA3" s="70">
        <v>26</v>
      </c>
      <c r="AB3" s="70">
        <v>27</v>
      </c>
      <c r="AC3" s="70">
        <v>28</v>
      </c>
      <c r="AD3" s="70">
        <v>29</v>
      </c>
      <c r="AE3" s="70">
        <v>30</v>
      </c>
      <c r="AF3" s="70">
        <v>31</v>
      </c>
      <c r="AG3" s="70">
        <v>32</v>
      </c>
      <c r="AH3" s="70">
        <v>33</v>
      </c>
      <c r="AI3" s="70">
        <v>34</v>
      </c>
      <c r="AJ3" s="70">
        <v>35</v>
      </c>
      <c r="AK3" s="70">
        <v>36</v>
      </c>
      <c r="AL3" s="70">
        <v>37</v>
      </c>
      <c r="AM3" s="70">
        <v>38</v>
      </c>
      <c r="AN3" s="70">
        <v>39</v>
      </c>
    </row>
    <row r="4" spans="1:40" ht="64.5" customHeight="1" x14ac:dyDescent="0.25">
      <c r="A4" s="159" t="s">
        <v>80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2"/>
      <c r="AI4" s="12"/>
      <c r="AJ4" s="12"/>
      <c r="AK4" s="12"/>
      <c r="AL4" s="12"/>
    </row>
    <row r="5" spans="1:40" ht="103.5" customHeight="1" x14ac:dyDescent="0.25">
      <c r="A5" s="175" t="s">
        <v>0</v>
      </c>
      <c r="B5" s="176" t="s">
        <v>1</v>
      </c>
      <c r="C5" s="177" t="s">
        <v>2</v>
      </c>
      <c r="D5" s="177" t="s">
        <v>3</v>
      </c>
      <c r="E5" s="177" t="s">
        <v>4</v>
      </c>
      <c r="F5" s="2"/>
      <c r="G5" s="2"/>
      <c r="H5" s="177" t="s">
        <v>5</v>
      </c>
      <c r="I5" s="170" t="s">
        <v>6</v>
      </c>
      <c r="J5" s="171"/>
      <c r="K5" s="170" t="s">
        <v>7</v>
      </c>
      <c r="L5" s="172"/>
      <c r="M5" s="170" t="s">
        <v>135</v>
      </c>
      <c r="N5" s="171"/>
      <c r="O5" s="170" t="s">
        <v>9</v>
      </c>
      <c r="P5" s="171"/>
      <c r="Q5" s="170" t="s">
        <v>10</v>
      </c>
      <c r="R5" s="171"/>
      <c r="S5" s="168" t="s">
        <v>81</v>
      </c>
      <c r="T5" s="169"/>
      <c r="U5" s="168" t="s">
        <v>11</v>
      </c>
      <c r="V5" s="169"/>
      <c r="W5" s="168" t="s">
        <v>82</v>
      </c>
      <c r="X5" s="169"/>
      <c r="Y5" s="168" t="s">
        <v>12</v>
      </c>
      <c r="Z5" s="169"/>
      <c r="AA5" s="168" t="s">
        <v>13</v>
      </c>
      <c r="AB5" s="169"/>
      <c r="AC5" s="168" t="s">
        <v>14</v>
      </c>
      <c r="AD5" s="169"/>
      <c r="AE5" s="168" t="s">
        <v>15</v>
      </c>
      <c r="AF5" s="169"/>
      <c r="AG5" s="167" t="s">
        <v>16</v>
      </c>
      <c r="AH5" s="167"/>
      <c r="AI5" s="167" t="s">
        <v>17</v>
      </c>
      <c r="AJ5" s="167"/>
      <c r="AK5" s="167" t="s">
        <v>18</v>
      </c>
      <c r="AL5" s="167"/>
      <c r="AM5" s="160" t="s">
        <v>19</v>
      </c>
      <c r="AN5" s="161"/>
    </row>
    <row r="6" spans="1:40" s="45" customFormat="1" ht="24.75" customHeight="1" x14ac:dyDescent="0.25">
      <c r="A6" s="175"/>
      <c r="B6" s="176"/>
      <c r="C6" s="177"/>
      <c r="D6" s="177"/>
      <c r="E6" s="177"/>
      <c r="F6" s="38"/>
      <c r="G6" s="38"/>
      <c r="H6" s="177"/>
      <c r="I6" s="39"/>
      <c r="J6" s="40" t="s">
        <v>87</v>
      </c>
      <c r="K6" s="39"/>
      <c r="L6" s="41" t="s">
        <v>99</v>
      </c>
      <c r="M6" s="39"/>
      <c r="N6" s="40" t="s">
        <v>86</v>
      </c>
      <c r="O6" s="39"/>
      <c r="P6" s="40" t="s">
        <v>88</v>
      </c>
      <c r="Q6" s="39"/>
      <c r="R6" s="40" t="s">
        <v>89</v>
      </c>
      <c r="S6" s="42"/>
      <c r="T6" s="43" t="s">
        <v>90</v>
      </c>
      <c r="U6" s="47"/>
      <c r="V6" s="47" t="s">
        <v>91</v>
      </c>
      <c r="W6" s="47"/>
      <c r="X6" s="47" t="s">
        <v>92</v>
      </c>
      <c r="Y6" s="47"/>
      <c r="Z6" s="47" t="s">
        <v>100</v>
      </c>
      <c r="AA6" s="47"/>
      <c r="AB6" s="47" t="s">
        <v>93</v>
      </c>
      <c r="AC6" s="47"/>
      <c r="AD6" s="47" t="s">
        <v>101</v>
      </c>
      <c r="AE6" s="47"/>
      <c r="AF6" s="47" t="s">
        <v>102</v>
      </c>
      <c r="AG6" s="44"/>
      <c r="AH6" s="44" t="s">
        <v>104</v>
      </c>
      <c r="AI6" s="44"/>
      <c r="AJ6" s="44" t="s">
        <v>103</v>
      </c>
      <c r="AK6" s="44"/>
      <c r="AL6" s="44" t="s">
        <v>105</v>
      </c>
      <c r="AM6" s="48"/>
      <c r="AN6" s="48"/>
    </row>
    <row r="7" spans="1:40" s="13" customFormat="1" ht="72.75" customHeight="1" x14ac:dyDescent="0.2">
      <c r="A7" s="175"/>
      <c r="B7" s="175"/>
      <c r="C7" s="178"/>
      <c r="D7" s="178"/>
      <c r="E7" s="178"/>
      <c r="F7" s="3"/>
      <c r="G7" s="3"/>
      <c r="H7" s="178"/>
      <c r="I7" s="19" t="s">
        <v>78</v>
      </c>
      <c r="J7" s="4" t="s">
        <v>20</v>
      </c>
      <c r="K7" s="19" t="s">
        <v>78</v>
      </c>
      <c r="L7" s="4" t="s">
        <v>20</v>
      </c>
      <c r="M7" s="19" t="s">
        <v>78</v>
      </c>
      <c r="N7" s="4" t="s">
        <v>20</v>
      </c>
      <c r="O7" s="19" t="s">
        <v>78</v>
      </c>
      <c r="P7" s="4" t="s">
        <v>20</v>
      </c>
      <c r="Q7" s="19" t="s">
        <v>78</v>
      </c>
      <c r="R7" s="4" t="s">
        <v>20</v>
      </c>
      <c r="S7" s="19" t="s">
        <v>78</v>
      </c>
      <c r="T7" s="4" t="s">
        <v>20</v>
      </c>
      <c r="U7" s="19" t="s">
        <v>78</v>
      </c>
      <c r="V7" s="4" t="s">
        <v>20</v>
      </c>
      <c r="W7" s="19" t="s">
        <v>78</v>
      </c>
      <c r="X7" s="4" t="s">
        <v>20</v>
      </c>
      <c r="Y7" s="19" t="s">
        <v>78</v>
      </c>
      <c r="Z7" s="4" t="s">
        <v>20</v>
      </c>
      <c r="AA7" s="19" t="s">
        <v>78</v>
      </c>
      <c r="AB7" s="4" t="s">
        <v>20</v>
      </c>
      <c r="AC7" s="19" t="s">
        <v>78</v>
      </c>
      <c r="AD7" s="4" t="s">
        <v>20</v>
      </c>
      <c r="AE7" s="19" t="s">
        <v>78</v>
      </c>
      <c r="AF7" s="4" t="s">
        <v>20</v>
      </c>
      <c r="AG7" s="19" t="s">
        <v>78</v>
      </c>
      <c r="AH7" s="4" t="s">
        <v>20</v>
      </c>
      <c r="AI7" s="19" t="s">
        <v>78</v>
      </c>
      <c r="AJ7" s="4" t="s">
        <v>20</v>
      </c>
      <c r="AK7" s="19" t="s">
        <v>78</v>
      </c>
      <c r="AL7" s="4" t="s">
        <v>20</v>
      </c>
      <c r="AM7" s="19" t="s">
        <v>78</v>
      </c>
      <c r="AN7" s="5" t="s">
        <v>20</v>
      </c>
    </row>
    <row r="8" spans="1:40" ht="15.75" x14ac:dyDescent="0.25">
      <c r="A8" s="164" t="s">
        <v>21</v>
      </c>
      <c r="B8" s="6" t="s">
        <v>22</v>
      </c>
      <c r="C8" s="7">
        <v>1.6060000000000001</v>
      </c>
      <c r="D8" s="8">
        <v>148006</v>
      </c>
      <c r="E8" s="9">
        <v>0.15</v>
      </c>
      <c r="F8" s="8">
        <f>D8-G8</f>
        <v>125805.1</v>
      </c>
      <c r="G8" s="8">
        <f>D8*E8</f>
        <v>22200.899999999998</v>
      </c>
      <c r="H8" s="8">
        <v>161459.74540000001</v>
      </c>
      <c r="I8" s="10">
        <v>7</v>
      </c>
      <c r="J8" s="10">
        <f t="shared" ref="J8:J43" si="0">I8*H8</f>
        <v>1130218.2178000002</v>
      </c>
      <c r="K8" s="10"/>
      <c r="L8" s="10">
        <f t="shared" ref="L8:L43" si="1">K8*H8</f>
        <v>0</v>
      </c>
      <c r="M8" s="10"/>
      <c r="N8" s="10"/>
      <c r="O8" s="10"/>
      <c r="P8" s="10"/>
      <c r="Q8" s="10">
        <v>3</v>
      </c>
      <c r="R8" s="10">
        <f t="shared" ref="R8:R43" si="2">Q8*H8</f>
        <v>484379.23620000004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>
        <v>39</v>
      </c>
      <c r="AD8" s="10">
        <f t="shared" ref="AD8:AD43" si="3">AC8*H8</f>
        <v>6296930.0706000002</v>
      </c>
      <c r="AE8" s="10">
        <v>5</v>
      </c>
      <c r="AF8" s="10">
        <f t="shared" ref="AF8:AF43" si="4">AE8*H8</f>
        <v>807298.72700000007</v>
      </c>
      <c r="AG8" s="10"/>
      <c r="AH8" s="10"/>
      <c r="AI8" s="10"/>
      <c r="AJ8" s="10"/>
      <c r="AK8" s="10"/>
      <c r="AL8" s="10"/>
      <c r="AM8" s="10">
        <f t="shared" ref="AM8:AM43" si="5">I8+K8+M8+O8+Q8+S8+U8+W8+Y8+AA8+AC8+AE8+AG8+AI8+AK8</f>
        <v>54</v>
      </c>
      <c r="AN8" s="10">
        <f t="shared" ref="AN8:AN43" si="6">J8+L8+N8+P8+R8+T8+V8+X8+Z8+AB8+AD8+AF8+AH8+AJ8+AL8</f>
        <v>8718826.251600001</v>
      </c>
    </row>
    <row r="9" spans="1:40" ht="15.75" x14ac:dyDescent="0.25">
      <c r="A9" s="166"/>
      <c r="B9" s="6" t="s">
        <v>23</v>
      </c>
      <c r="C9" s="7">
        <v>1.6060000000000001</v>
      </c>
      <c r="D9" s="8">
        <v>158064</v>
      </c>
      <c r="E9" s="9">
        <v>0.3</v>
      </c>
      <c r="F9" s="8">
        <f>D9-G9</f>
        <v>110644.8</v>
      </c>
      <c r="G9" s="8">
        <f>D9*E9</f>
        <v>47419.199999999997</v>
      </c>
      <c r="H9" s="8">
        <v>186800.03519999998</v>
      </c>
      <c r="I9" s="10">
        <v>1</v>
      </c>
      <c r="J9" s="10">
        <f t="shared" si="0"/>
        <v>186800.03519999998</v>
      </c>
      <c r="K9" s="10"/>
      <c r="L9" s="10">
        <f t="shared" si="1"/>
        <v>0</v>
      </c>
      <c r="M9" s="10"/>
      <c r="N9" s="10"/>
      <c r="O9" s="10"/>
      <c r="P9" s="10"/>
      <c r="Q9" s="10">
        <v>5</v>
      </c>
      <c r="R9" s="10">
        <f t="shared" si="2"/>
        <v>934000.17599999998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>
        <f t="shared" si="3"/>
        <v>0</v>
      </c>
      <c r="AE9" s="10"/>
      <c r="AF9" s="10">
        <f t="shared" si="4"/>
        <v>0</v>
      </c>
      <c r="AG9" s="10"/>
      <c r="AH9" s="10"/>
      <c r="AI9" s="10"/>
      <c r="AJ9" s="10"/>
      <c r="AK9" s="10"/>
      <c r="AL9" s="10"/>
      <c r="AM9" s="10">
        <f t="shared" si="5"/>
        <v>6</v>
      </c>
      <c r="AN9" s="10">
        <f t="shared" si="6"/>
        <v>1120800.2112</v>
      </c>
    </row>
    <row r="10" spans="1:40" ht="15.75" x14ac:dyDescent="0.25">
      <c r="A10" s="173" t="s">
        <v>24</v>
      </c>
      <c r="B10" s="6" t="s">
        <v>25</v>
      </c>
      <c r="C10" s="7">
        <v>1.6060000000000001</v>
      </c>
      <c r="D10" s="8">
        <v>111741</v>
      </c>
      <c r="E10" s="9">
        <v>0.3</v>
      </c>
      <c r="F10" s="8">
        <f>D10-G10</f>
        <v>78218.700000000012</v>
      </c>
      <c r="G10" s="8">
        <f>D10*E10</f>
        <v>33522.299999999996</v>
      </c>
      <c r="H10" s="8">
        <v>132055.51380000002</v>
      </c>
      <c r="I10" s="10"/>
      <c r="J10" s="10">
        <f t="shared" si="0"/>
        <v>0</v>
      </c>
      <c r="K10" s="10"/>
      <c r="L10" s="10">
        <f t="shared" si="1"/>
        <v>0</v>
      </c>
      <c r="M10" s="10">
        <v>80</v>
      </c>
      <c r="N10" s="10">
        <f t="shared" ref="N10:N43" si="7">M10*H10</f>
        <v>10564441.104000002</v>
      </c>
      <c r="O10" s="10"/>
      <c r="P10" s="10"/>
      <c r="Q10" s="10"/>
      <c r="R10" s="10">
        <f t="shared" si="2"/>
        <v>0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>
        <f t="shared" si="3"/>
        <v>0</v>
      </c>
      <c r="AE10" s="10"/>
      <c r="AF10" s="10">
        <f t="shared" si="4"/>
        <v>0</v>
      </c>
      <c r="AG10" s="10"/>
      <c r="AH10" s="10"/>
      <c r="AI10" s="10"/>
      <c r="AJ10" s="10"/>
      <c r="AK10" s="10"/>
      <c r="AL10" s="10"/>
      <c r="AM10" s="10">
        <f t="shared" si="5"/>
        <v>80</v>
      </c>
      <c r="AN10" s="10">
        <f t="shared" si="6"/>
        <v>10564441.104000002</v>
      </c>
    </row>
    <row r="11" spans="1:40" ht="15.75" x14ac:dyDescent="0.25">
      <c r="A11" s="166"/>
      <c r="B11" s="6" t="s">
        <v>26</v>
      </c>
      <c r="C11" s="7">
        <v>1.6060000000000001</v>
      </c>
      <c r="D11" s="8">
        <v>168299</v>
      </c>
      <c r="E11" s="9">
        <v>0.3</v>
      </c>
      <c r="F11" s="8">
        <f>D11-G11</f>
        <v>117809.3</v>
      </c>
      <c r="G11" s="8">
        <f>D11*E11</f>
        <v>50489.7</v>
      </c>
      <c r="H11" s="8">
        <v>198895.75819999998</v>
      </c>
      <c r="I11" s="10"/>
      <c r="J11" s="10">
        <f t="shared" si="0"/>
        <v>0</v>
      </c>
      <c r="K11" s="10"/>
      <c r="L11" s="10">
        <f t="shared" si="1"/>
        <v>0</v>
      </c>
      <c r="M11" s="10"/>
      <c r="N11" s="10">
        <f t="shared" si="7"/>
        <v>0</v>
      </c>
      <c r="O11" s="10"/>
      <c r="P11" s="10"/>
      <c r="Q11" s="10">
        <v>8</v>
      </c>
      <c r="R11" s="10">
        <f t="shared" si="2"/>
        <v>1591166.0655999999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>
        <v>3</v>
      </c>
      <c r="AD11" s="10">
        <f t="shared" si="3"/>
        <v>596687.27459999989</v>
      </c>
      <c r="AE11" s="10"/>
      <c r="AF11" s="10">
        <f t="shared" si="4"/>
        <v>0</v>
      </c>
      <c r="AG11" s="10"/>
      <c r="AH11" s="10"/>
      <c r="AI11" s="10"/>
      <c r="AJ11" s="10"/>
      <c r="AK11" s="10"/>
      <c r="AL11" s="10"/>
      <c r="AM11" s="10">
        <f t="shared" si="5"/>
        <v>11</v>
      </c>
      <c r="AN11" s="10">
        <f t="shared" si="6"/>
        <v>2187853.3401999995</v>
      </c>
    </row>
    <row r="12" spans="1:40" ht="15.75" x14ac:dyDescent="0.25">
      <c r="A12" s="17" t="s">
        <v>27</v>
      </c>
      <c r="B12" s="6" t="s">
        <v>28</v>
      </c>
      <c r="C12" s="7">
        <v>1.6060000000000001</v>
      </c>
      <c r="D12" s="8">
        <v>118535</v>
      </c>
      <c r="E12" s="9">
        <v>0.15</v>
      </c>
      <c r="F12" s="8">
        <f t="shared" ref="F12:F43" si="8">D12-G12</f>
        <v>100754.75</v>
      </c>
      <c r="G12" s="8">
        <f t="shared" ref="G12:G43" si="9">D12*E12</f>
        <v>17780.25</v>
      </c>
      <c r="H12" s="8">
        <v>129309.8315</v>
      </c>
      <c r="I12" s="10">
        <v>1</v>
      </c>
      <c r="J12" s="10">
        <f t="shared" si="0"/>
        <v>129309.8315</v>
      </c>
      <c r="K12" s="10"/>
      <c r="L12" s="10">
        <f t="shared" si="1"/>
        <v>0</v>
      </c>
      <c r="M12" s="10"/>
      <c r="N12" s="10">
        <f t="shared" si="7"/>
        <v>0</v>
      </c>
      <c r="O12" s="10"/>
      <c r="P12" s="10"/>
      <c r="Q12" s="10">
        <v>80</v>
      </c>
      <c r="R12" s="10">
        <f t="shared" si="2"/>
        <v>10344786.52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>
        <f t="shared" si="3"/>
        <v>0</v>
      </c>
      <c r="AE12" s="10"/>
      <c r="AF12" s="10">
        <f t="shared" si="4"/>
        <v>0</v>
      </c>
      <c r="AG12" s="10"/>
      <c r="AH12" s="10"/>
      <c r="AI12" s="10"/>
      <c r="AJ12" s="10"/>
      <c r="AK12" s="10"/>
      <c r="AL12" s="10"/>
      <c r="AM12" s="10">
        <f t="shared" si="5"/>
        <v>81</v>
      </c>
      <c r="AN12" s="10">
        <f t="shared" si="6"/>
        <v>10474096.351499999</v>
      </c>
    </row>
    <row r="13" spans="1:40" ht="15.75" x14ac:dyDescent="0.25">
      <c r="A13" s="18" t="s">
        <v>29</v>
      </c>
      <c r="B13" s="6" t="s">
        <v>30</v>
      </c>
      <c r="C13" s="7">
        <v>1.6060000000000001</v>
      </c>
      <c r="D13" s="8">
        <v>131418</v>
      </c>
      <c r="E13" s="9">
        <v>0.3</v>
      </c>
      <c r="F13" s="8">
        <f t="shared" si="8"/>
        <v>91992.6</v>
      </c>
      <c r="G13" s="8">
        <f t="shared" si="9"/>
        <v>39425.4</v>
      </c>
      <c r="H13" s="8">
        <v>155309.79240000001</v>
      </c>
      <c r="I13" s="10"/>
      <c r="J13" s="10">
        <f t="shared" si="0"/>
        <v>0</v>
      </c>
      <c r="K13" s="10"/>
      <c r="L13" s="10">
        <f t="shared" si="1"/>
        <v>0</v>
      </c>
      <c r="M13" s="10"/>
      <c r="N13" s="10">
        <f t="shared" si="7"/>
        <v>0</v>
      </c>
      <c r="O13" s="10"/>
      <c r="P13" s="10"/>
      <c r="Q13" s="10">
        <v>20</v>
      </c>
      <c r="R13" s="10">
        <f t="shared" si="2"/>
        <v>3106195.8480000002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f t="shared" si="3"/>
        <v>0</v>
      </c>
      <c r="AE13" s="10"/>
      <c r="AF13" s="10">
        <f t="shared" si="4"/>
        <v>0</v>
      </c>
      <c r="AG13" s="10"/>
      <c r="AH13" s="10"/>
      <c r="AI13" s="10"/>
      <c r="AJ13" s="10"/>
      <c r="AK13" s="10"/>
      <c r="AL13" s="10"/>
      <c r="AM13" s="10">
        <f t="shared" si="5"/>
        <v>20</v>
      </c>
      <c r="AN13" s="10">
        <f t="shared" si="6"/>
        <v>3106195.8480000002</v>
      </c>
    </row>
    <row r="14" spans="1:40" ht="56.25" customHeight="1" x14ac:dyDescent="0.25">
      <c r="A14" s="18" t="s">
        <v>31</v>
      </c>
      <c r="B14" s="6" t="s">
        <v>32</v>
      </c>
      <c r="C14" s="7">
        <v>1.6060000000000001</v>
      </c>
      <c r="D14" s="8">
        <v>223384</v>
      </c>
      <c r="E14" s="9">
        <v>0.45</v>
      </c>
      <c r="F14" s="8">
        <f t="shared" si="8"/>
        <v>122861.2</v>
      </c>
      <c r="G14" s="8">
        <f t="shared" si="9"/>
        <v>100522.8</v>
      </c>
      <c r="H14" s="8">
        <v>284300.81680000003</v>
      </c>
      <c r="I14" s="10"/>
      <c r="J14" s="10">
        <f t="shared" si="0"/>
        <v>0</v>
      </c>
      <c r="K14" s="10"/>
      <c r="L14" s="10">
        <f t="shared" si="1"/>
        <v>0</v>
      </c>
      <c r="M14" s="10"/>
      <c r="N14" s="10">
        <f t="shared" si="7"/>
        <v>0</v>
      </c>
      <c r="O14" s="10"/>
      <c r="P14" s="10"/>
      <c r="Q14" s="10"/>
      <c r="R14" s="10">
        <f t="shared" si="2"/>
        <v>0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f t="shared" si="3"/>
        <v>0</v>
      </c>
      <c r="AE14" s="10"/>
      <c r="AF14" s="10">
        <f t="shared" si="4"/>
        <v>0</v>
      </c>
      <c r="AG14" s="10"/>
      <c r="AH14" s="10"/>
      <c r="AI14" s="10"/>
      <c r="AJ14" s="10"/>
      <c r="AK14" s="10"/>
      <c r="AL14" s="10"/>
      <c r="AM14" s="10">
        <f t="shared" si="5"/>
        <v>0</v>
      </c>
      <c r="AN14" s="10">
        <f t="shared" si="6"/>
        <v>0</v>
      </c>
    </row>
    <row r="15" spans="1:40" ht="15.75" x14ac:dyDescent="0.25">
      <c r="A15" s="18" t="s">
        <v>33</v>
      </c>
      <c r="B15" s="6" t="s">
        <v>34</v>
      </c>
      <c r="C15" s="7">
        <v>1.6060000000000001</v>
      </c>
      <c r="D15" s="8">
        <v>88596</v>
      </c>
      <c r="E15" s="9">
        <v>0.3</v>
      </c>
      <c r="F15" s="8">
        <f t="shared" si="8"/>
        <v>62017.2</v>
      </c>
      <c r="G15" s="8">
        <f t="shared" si="9"/>
        <v>26578.799999999999</v>
      </c>
      <c r="H15" s="8">
        <v>104702.7528</v>
      </c>
      <c r="I15" s="10"/>
      <c r="J15" s="10">
        <f t="shared" si="0"/>
        <v>0</v>
      </c>
      <c r="K15" s="10"/>
      <c r="L15" s="10">
        <f t="shared" si="1"/>
        <v>0</v>
      </c>
      <c r="M15" s="10"/>
      <c r="N15" s="10">
        <f t="shared" si="7"/>
        <v>0</v>
      </c>
      <c r="O15" s="10"/>
      <c r="P15" s="10"/>
      <c r="Q15" s="10"/>
      <c r="R15" s="10">
        <f t="shared" si="2"/>
        <v>0</v>
      </c>
      <c r="S15" s="10"/>
      <c r="T15" s="10"/>
      <c r="U15" s="10"/>
      <c r="V15" s="10"/>
      <c r="W15" s="10"/>
      <c r="X15" s="10"/>
      <c r="Y15" s="10"/>
      <c r="Z15" s="10"/>
      <c r="AA15" s="10">
        <v>70</v>
      </c>
      <c r="AB15" s="10">
        <f>AA15*H15</f>
        <v>7329192.6960000005</v>
      </c>
      <c r="AC15" s="10"/>
      <c r="AD15" s="10">
        <f t="shared" si="3"/>
        <v>0</v>
      </c>
      <c r="AE15" s="10"/>
      <c r="AF15" s="10">
        <f t="shared" si="4"/>
        <v>0</v>
      </c>
      <c r="AG15" s="10"/>
      <c r="AH15" s="10"/>
      <c r="AI15" s="10"/>
      <c r="AJ15" s="10"/>
      <c r="AK15" s="10"/>
      <c r="AL15" s="10"/>
      <c r="AM15" s="10">
        <f t="shared" si="5"/>
        <v>70</v>
      </c>
      <c r="AN15" s="10">
        <f t="shared" si="6"/>
        <v>7329192.6960000005</v>
      </c>
    </row>
    <row r="16" spans="1:40" ht="15.75" x14ac:dyDescent="0.25">
      <c r="A16" s="174" t="s">
        <v>35</v>
      </c>
      <c r="B16" s="6" t="s">
        <v>36</v>
      </c>
      <c r="C16" s="7">
        <v>1.6060000000000001</v>
      </c>
      <c r="D16" s="8">
        <v>143254</v>
      </c>
      <c r="E16" s="9">
        <v>0.3</v>
      </c>
      <c r="F16" s="8">
        <f t="shared" si="8"/>
        <v>100277.8</v>
      </c>
      <c r="G16" s="8">
        <f t="shared" si="9"/>
        <v>42976.2</v>
      </c>
      <c r="H16" s="8">
        <v>169297.5772</v>
      </c>
      <c r="I16" s="10"/>
      <c r="J16" s="10">
        <f t="shared" si="0"/>
        <v>0</v>
      </c>
      <c r="K16" s="10">
        <v>102</v>
      </c>
      <c r="L16" s="10">
        <f t="shared" si="1"/>
        <v>17268352.874400001</v>
      </c>
      <c r="M16" s="10"/>
      <c r="N16" s="10">
        <f t="shared" si="7"/>
        <v>0</v>
      </c>
      <c r="O16" s="10"/>
      <c r="P16" s="10"/>
      <c r="Q16" s="10"/>
      <c r="R16" s="10">
        <f t="shared" si="2"/>
        <v>0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>
        <f t="shared" si="3"/>
        <v>0</v>
      </c>
      <c r="AE16" s="10"/>
      <c r="AF16" s="10">
        <f t="shared" si="4"/>
        <v>0</v>
      </c>
      <c r="AG16" s="10"/>
      <c r="AH16" s="10"/>
      <c r="AI16" s="10"/>
      <c r="AJ16" s="10"/>
      <c r="AK16" s="10"/>
      <c r="AL16" s="10"/>
      <c r="AM16" s="10">
        <f t="shared" si="5"/>
        <v>102</v>
      </c>
      <c r="AN16" s="10">
        <f t="shared" si="6"/>
        <v>17268352.874400001</v>
      </c>
    </row>
    <row r="17" spans="1:40" ht="15.75" x14ac:dyDescent="0.25">
      <c r="A17" s="165"/>
      <c r="B17" s="6" t="s">
        <v>37</v>
      </c>
      <c r="C17" s="7">
        <v>1.6060000000000001</v>
      </c>
      <c r="D17" s="8">
        <v>141904</v>
      </c>
      <c r="E17" s="9">
        <v>0.15</v>
      </c>
      <c r="F17" s="8">
        <f t="shared" si="8"/>
        <v>120618.4</v>
      </c>
      <c r="G17" s="8">
        <f>D17*E17</f>
        <v>21285.599999999999</v>
      </c>
      <c r="H17" s="8">
        <v>154803.0736</v>
      </c>
      <c r="I17" s="10"/>
      <c r="J17" s="10">
        <f t="shared" si="0"/>
        <v>0</v>
      </c>
      <c r="K17" s="10">
        <v>13</v>
      </c>
      <c r="L17" s="10">
        <f t="shared" si="1"/>
        <v>2012439.9568</v>
      </c>
      <c r="M17" s="10"/>
      <c r="N17" s="10">
        <f t="shared" si="7"/>
        <v>0</v>
      </c>
      <c r="O17" s="10"/>
      <c r="P17" s="10"/>
      <c r="Q17" s="10"/>
      <c r="R17" s="10">
        <f t="shared" si="2"/>
        <v>0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>
        <f t="shared" si="3"/>
        <v>0</v>
      </c>
      <c r="AE17" s="10"/>
      <c r="AF17" s="10">
        <f t="shared" si="4"/>
        <v>0</v>
      </c>
      <c r="AG17" s="10"/>
      <c r="AH17" s="10"/>
      <c r="AI17" s="10"/>
      <c r="AJ17" s="10"/>
      <c r="AK17" s="10"/>
      <c r="AL17" s="10"/>
      <c r="AM17" s="10">
        <f t="shared" si="5"/>
        <v>13</v>
      </c>
      <c r="AN17" s="10">
        <f t="shared" si="6"/>
        <v>2012439.9568</v>
      </c>
    </row>
    <row r="18" spans="1:40" ht="15.75" x14ac:dyDescent="0.25">
      <c r="A18" s="166"/>
      <c r="B18" s="6" t="s">
        <v>38</v>
      </c>
      <c r="C18" s="7">
        <v>1.6060000000000001</v>
      </c>
      <c r="D18" s="8">
        <v>204013</v>
      </c>
      <c r="E18" s="9">
        <v>0.15</v>
      </c>
      <c r="F18" s="8">
        <f t="shared" si="8"/>
        <v>173411.05</v>
      </c>
      <c r="G18" s="8">
        <f t="shared" ref="G18" si="10">D18*E18</f>
        <v>30601.949999999997</v>
      </c>
      <c r="H18" s="8">
        <v>222557.78169999999</v>
      </c>
      <c r="I18" s="10"/>
      <c r="J18" s="10">
        <f t="shared" si="0"/>
        <v>0</v>
      </c>
      <c r="K18" s="10">
        <v>9</v>
      </c>
      <c r="L18" s="10">
        <f t="shared" si="1"/>
        <v>2003020.0352999999</v>
      </c>
      <c r="M18" s="10"/>
      <c r="N18" s="10">
        <f t="shared" si="7"/>
        <v>0</v>
      </c>
      <c r="O18" s="10"/>
      <c r="P18" s="10"/>
      <c r="Q18" s="10"/>
      <c r="R18" s="10">
        <f t="shared" si="2"/>
        <v>0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>
        <f t="shared" si="3"/>
        <v>0</v>
      </c>
      <c r="AE18" s="10"/>
      <c r="AF18" s="10">
        <f t="shared" si="4"/>
        <v>0</v>
      </c>
      <c r="AG18" s="10"/>
      <c r="AH18" s="10"/>
      <c r="AI18" s="10"/>
      <c r="AJ18" s="10"/>
      <c r="AK18" s="10"/>
      <c r="AL18" s="10"/>
      <c r="AM18" s="10">
        <f t="shared" si="5"/>
        <v>9</v>
      </c>
      <c r="AN18" s="10">
        <f t="shared" si="6"/>
        <v>2003020.0352999999</v>
      </c>
    </row>
    <row r="19" spans="1:40" ht="15.75" x14ac:dyDescent="0.25">
      <c r="A19" s="164" t="s">
        <v>39</v>
      </c>
      <c r="B19" s="6" t="s">
        <v>40</v>
      </c>
      <c r="C19" s="7">
        <v>1.6060000000000001</v>
      </c>
      <c r="D19" s="8">
        <v>221653</v>
      </c>
      <c r="E19" s="9">
        <v>0.15</v>
      </c>
      <c r="F19" s="8">
        <f t="shared" si="8"/>
        <v>188405.05</v>
      </c>
      <c r="G19" s="8">
        <f t="shared" si="9"/>
        <v>33247.949999999997</v>
      </c>
      <c r="H19" s="8">
        <v>241801.25769999999</v>
      </c>
      <c r="I19" s="10"/>
      <c r="J19" s="10">
        <f t="shared" si="0"/>
        <v>0</v>
      </c>
      <c r="K19" s="10"/>
      <c r="L19" s="10">
        <f t="shared" si="1"/>
        <v>0</v>
      </c>
      <c r="M19" s="10">
        <v>45</v>
      </c>
      <c r="N19" s="10">
        <f t="shared" si="7"/>
        <v>10881056.5965</v>
      </c>
      <c r="O19" s="10"/>
      <c r="P19" s="10"/>
      <c r="Q19" s="10"/>
      <c r="R19" s="10">
        <f t="shared" si="2"/>
        <v>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>
        <f t="shared" si="3"/>
        <v>0</v>
      </c>
      <c r="AE19" s="10"/>
      <c r="AF19" s="10">
        <f t="shared" si="4"/>
        <v>0</v>
      </c>
      <c r="AG19" s="10"/>
      <c r="AH19" s="10"/>
      <c r="AI19" s="10"/>
      <c r="AJ19" s="10"/>
      <c r="AK19" s="10"/>
      <c r="AL19" s="10"/>
      <c r="AM19" s="10">
        <f t="shared" si="5"/>
        <v>45</v>
      </c>
      <c r="AN19" s="10">
        <f t="shared" si="6"/>
        <v>10881056.5965</v>
      </c>
    </row>
    <row r="20" spans="1:40" ht="15.75" x14ac:dyDescent="0.25">
      <c r="A20" s="166"/>
      <c r="B20" s="6" t="s">
        <v>41</v>
      </c>
      <c r="C20" s="7">
        <v>1.6060000000000001</v>
      </c>
      <c r="D20" s="8">
        <v>324777</v>
      </c>
      <c r="E20" s="9">
        <v>0.15</v>
      </c>
      <c r="F20" s="8">
        <f t="shared" si="8"/>
        <v>276060.45</v>
      </c>
      <c r="G20" s="8">
        <f t="shared" si="9"/>
        <v>48716.549999999996</v>
      </c>
      <c r="H20" s="8">
        <v>354299.22930000001</v>
      </c>
      <c r="I20" s="10"/>
      <c r="J20" s="10">
        <f t="shared" si="0"/>
        <v>0</v>
      </c>
      <c r="K20" s="10"/>
      <c r="L20" s="10">
        <f t="shared" si="1"/>
        <v>0</v>
      </c>
      <c r="M20" s="10">
        <v>15</v>
      </c>
      <c r="N20" s="10">
        <f t="shared" si="7"/>
        <v>5314488.4395000003</v>
      </c>
      <c r="O20" s="10"/>
      <c r="P20" s="10"/>
      <c r="Q20" s="10"/>
      <c r="R20" s="10">
        <f t="shared" si="2"/>
        <v>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>
        <f t="shared" si="3"/>
        <v>0</v>
      </c>
      <c r="AE20" s="10"/>
      <c r="AF20" s="10">
        <f t="shared" si="4"/>
        <v>0</v>
      </c>
      <c r="AG20" s="10"/>
      <c r="AH20" s="10"/>
      <c r="AI20" s="10"/>
      <c r="AJ20" s="10"/>
      <c r="AK20" s="10"/>
      <c r="AL20" s="10"/>
      <c r="AM20" s="10">
        <f t="shared" si="5"/>
        <v>15</v>
      </c>
      <c r="AN20" s="10">
        <f t="shared" si="6"/>
        <v>5314488.4395000003</v>
      </c>
    </row>
    <row r="21" spans="1:40" ht="15.75" x14ac:dyDescent="0.25">
      <c r="A21" s="164" t="s">
        <v>42</v>
      </c>
      <c r="B21" s="6" t="s">
        <v>43</v>
      </c>
      <c r="C21" s="7">
        <v>1.6060000000000001</v>
      </c>
      <c r="D21" s="8">
        <v>112058</v>
      </c>
      <c r="E21" s="9">
        <v>0.3</v>
      </c>
      <c r="F21" s="8">
        <f>D21-G21</f>
        <v>78440.600000000006</v>
      </c>
      <c r="G21" s="8">
        <f>D21*E21</f>
        <v>33617.4</v>
      </c>
      <c r="H21" s="8">
        <v>132430.14440000002</v>
      </c>
      <c r="I21" s="10"/>
      <c r="J21" s="10">
        <f t="shared" si="0"/>
        <v>0</v>
      </c>
      <c r="K21" s="10"/>
      <c r="L21" s="10">
        <f t="shared" si="1"/>
        <v>0</v>
      </c>
      <c r="M21" s="10"/>
      <c r="N21" s="10">
        <f t="shared" si="7"/>
        <v>0</v>
      </c>
      <c r="O21" s="10">
        <v>100</v>
      </c>
      <c r="P21" s="10">
        <f>O21*H21</f>
        <v>13243014.440000001</v>
      </c>
      <c r="Q21" s="10">
        <v>50</v>
      </c>
      <c r="R21" s="10">
        <f t="shared" si="2"/>
        <v>6621507.2200000007</v>
      </c>
      <c r="S21" s="10"/>
      <c r="T21" s="10"/>
      <c r="U21" s="10">
        <v>2</v>
      </c>
      <c r="V21" s="10">
        <f t="shared" ref="V21:V30" si="11">U21*H21</f>
        <v>264860.28880000004</v>
      </c>
      <c r="W21" s="10"/>
      <c r="X21" s="10"/>
      <c r="Y21" s="10"/>
      <c r="Z21" s="10"/>
      <c r="AA21" s="10"/>
      <c r="AB21" s="10"/>
      <c r="AC21" s="10"/>
      <c r="AD21" s="10">
        <f t="shared" si="3"/>
        <v>0</v>
      </c>
      <c r="AE21" s="10"/>
      <c r="AF21" s="10">
        <f t="shared" si="4"/>
        <v>0</v>
      </c>
      <c r="AG21" s="10"/>
      <c r="AH21" s="10"/>
      <c r="AI21" s="10">
        <v>40</v>
      </c>
      <c r="AJ21" s="10">
        <f>AI21*H21</f>
        <v>5297205.7760000005</v>
      </c>
      <c r="AK21" s="10"/>
      <c r="AL21" s="10"/>
      <c r="AM21" s="10">
        <f t="shared" si="5"/>
        <v>192</v>
      </c>
      <c r="AN21" s="10">
        <f t="shared" si="6"/>
        <v>25426587.724800006</v>
      </c>
    </row>
    <row r="22" spans="1:40" ht="31.5" x14ac:dyDescent="0.25">
      <c r="A22" s="166"/>
      <c r="B22" s="6" t="s">
        <v>44</v>
      </c>
      <c r="C22" s="7">
        <v>1.6060000000000001</v>
      </c>
      <c r="D22" s="8">
        <v>117683</v>
      </c>
      <c r="E22" s="9">
        <v>0.3</v>
      </c>
      <c r="F22" s="8">
        <f>D22-G22</f>
        <v>82378.100000000006</v>
      </c>
      <c r="G22" s="8">
        <f>D22*E22</f>
        <v>35304.9</v>
      </c>
      <c r="H22" s="8">
        <v>139077.76940000002</v>
      </c>
      <c r="I22" s="10">
        <v>32</v>
      </c>
      <c r="J22" s="10">
        <f t="shared" si="0"/>
        <v>4450488.6208000006</v>
      </c>
      <c r="K22" s="10"/>
      <c r="L22" s="10">
        <f t="shared" si="1"/>
        <v>0</v>
      </c>
      <c r="M22" s="10"/>
      <c r="N22" s="10">
        <f t="shared" si="7"/>
        <v>0</v>
      </c>
      <c r="O22" s="10"/>
      <c r="P22" s="10"/>
      <c r="Q22" s="10">
        <v>100</v>
      </c>
      <c r="R22" s="10">
        <f t="shared" si="2"/>
        <v>13907776.940000001</v>
      </c>
      <c r="S22" s="10"/>
      <c r="T22" s="10"/>
      <c r="U22" s="10"/>
      <c r="V22" s="10">
        <f t="shared" si="11"/>
        <v>0</v>
      </c>
      <c r="W22" s="10"/>
      <c r="X22" s="10"/>
      <c r="Y22" s="10"/>
      <c r="Z22" s="10"/>
      <c r="AA22" s="10"/>
      <c r="AB22" s="10"/>
      <c r="AC22" s="10"/>
      <c r="AD22" s="10">
        <f t="shared" si="3"/>
        <v>0</v>
      </c>
      <c r="AE22" s="10"/>
      <c r="AF22" s="10">
        <f t="shared" si="4"/>
        <v>0</v>
      </c>
      <c r="AG22" s="10"/>
      <c r="AH22" s="10"/>
      <c r="AI22" s="10">
        <v>60</v>
      </c>
      <c r="AJ22" s="10">
        <f>AI22*H22</f>
        <v>8344666.1640000008</v>
      </c>
      <c r="AK22" s="10"/>
      <c r="AL22" s="10"/>
      <c r="AM22" s="10">
        <f t="shared" si="5"/>
        <v>192</v>
      </c>
      <c r="AN22" s="10">
        <f t="shared" si="6"/>
        <v>26702931.724800002</v>
      </c>
    </row>
    <row r="23" spans="1:40" ht="15.75" x14ac:dyDescent="0.25">
      <c r="A23" s="164" t="s">
        <v>45</v>
      </c>
      <c r="B23" s="6" t="s">
        <v>46</v>
      </c>
      <c r="C23" s="7">
        <v>1.6060000000000001</v>
      </c>
      <c r="D23" s="8">
        <v>100288</v>
      </c>
      <c r="E23" s="9">
        <v>0.3</v>
      </c>
      <c r="F23" s="8">
        <f t="shared" si="8"/>
        <v>70201.600000000006</v>
      </c>
      <c r="G23" s="8">
        <f t="shared" si="9"/>
        <v>30086.399999999998</v>
      </c>
      <c r="H23" s="8">
        <v>118520.3584</v>
      </c>
      <c r="I23" s="10"/>
      <c r="J23" s="10">
        <f t="shared" si="0"/>
        <v>0</v>
      </c>
      <c r="K23" s="10"/>
      <c r="L23" s="10">
        <f t="shared" si="1"/>
        <v>0</v>
      </c>
      <c r="M23" s="10"/>
      <c r="N23" s="10">
        <f t="shared" si="7"/>
        <v>0</v>
      </c>
      <c r="O23" s="10"/>
      <c r="P23" s="10"/>
      <c r="Q23" s="10">
        <v>10</v>
      </c>
      <c r="R23" s="10">
        <f t="shared" si="2"/>
        <v>1185203.584</v>
      </c>
      <c r="S23" s="10"/>
      <c r="T23" s="10"/>
      <c r="U23" s="10">
        <v>75</v>
      </c>
      <c r="V23" s="10">
        <f t="shared" si="11"/>
        <v>8889026.879999999</v>
      </c>
      <c r="W23" s="10"/>
      <c r="X23" s="10"/>
      <c r="Y23" s="10"/>
      <c r="Z23" s="10">
        <f>Y23*H23</f>
        <v>0</v>
      </c>
      <c r="AA23" s="10"/>
      <c r="AB23" s="10"/>
      <c r="AC23" s="10"/>
      <c r="AD23" s="10">
        <f t="shared" si="3"/>
        <v>0</v>
      </c>
      <c r="AE23" s="10"/>
      <c r="AF23" s="10">
        <f t="shared" si="4"/>
        <v>0</v>
      </c>
      <c r="AG23" s="10"/>
      <c r="AH23" s="10"/>
      <c r="AI23" s="10"/>
      <c r="AJ23" s="10"/>
      <c r="AK23" s="10"/>
      <c r="AL23" s="10"/>
      <c r="AM23" s="10">
        <f t="shared" si="5"/>
        <v>85</v>
      </c>
      <c r="AN23" s="10">
        <f t="shared" si="6"/>
        <v>10074230.464</v>
      </c>
    </row>
    <row r="24" spans="1:40" ht="15.75" x14ac:dyDescent="0.25">
      <c r="A24" s="166"/>
      <c r="B24" s="6" t="s">
        <v>47</v>
      </c>
      <c r="C24" s="7">
        <v>1.6060000000000001</v>
      </c>
      <c r="D24" s="8">
        <v>60064</v>
      </c>
      <c r="E24" s="9">
        <v>0.3</v>
      </c>
      <c r="F24" s="8">
        <f t="shared" si="8"/>
        <v>42044.800000000003</v>
      </c>
      <c r="G24" s="8">
        <f t="shared" si="9"/>
        <v>18019.2</v>
      </c>
      <c r="H24" s="8">
        <v>70983.635200000004</v>
      </c>
      <c r="I24" s="10"/>
      <c r="J24" s="10">
        <f t="shared" si="0"/>
        <v>0</v>
      </c>
      <c r="K24" s="10"/>
      <c r="L24" s="10">
        <f t="shared" si="1"/>
        <v>0</v>
      </c>
      <c r="M24" s="10"/>
      <c r="N24" s="10">
        <f t="shared" si="7"/>
        <v>0</v>
      </c>
      <c r="O24" s="10"/>
      <c r="P24" s="10"/>
      <c r="Q24" s="10">
        <v>40</v>
      </c>
      <c r="R24" s="10">
        <f t="shared" si="2"/>
        <v>2839345.4080000003</v>
      </c>
      <c r="S24" s="10"/>
      <c r="T24" s="10"/>
      <c r="U24" s="10">
        <f>73</f>
        <v>73</v>
      </c>
      <c r="V24" s="10">
        <f t="shared" si="11"/>
        <v>5181805.3695999999</v>
      </c>
      <c r="W24" s="10"/>
      <c r="X24" s="10"/>
      <c r="Y24" s="10">
        <v>5</v>
      </c>
      <c r="Z24" s="10">
        <f>Y24*H24</f>
        <v>354918.17600000004</v>
      </c>
      <c r="AA24" s="10"/>
      <c r="AB24" s="10"/>
      <c r="AC24" s="10"/>
      <c r="AD24" s="10">
        <f t="shared" si="3"/>
        <v>0</v>
      </c>
      <c r="AE24" s="10"/>
      <c r="AF24" s="10">
        <f t="shared" si="4"/>
        <v>0</v>
      </c>
      <c r="AG24" s="10"/>
      <c r="AH24" s="10"/>
      <c r="AI24" s="10"/>
      <c r="AJ24" s="10"/>
      <c r="AK24" s="10"/>
      <c r="AL24" s="10"/>
      <c r="AM24" s="10">
        <f t="shared" si="5"/>
        <v>118</v>
      </c>
      <c r="AN24" s="10">
        <f t="shared" si="6"/>
        <v>8376068.9535999997</v>
      </c>
    </row>
    <row r="25" spans="1:40" ht="15.75" x14ac:dyDescent="0.25">
      <c r="A25" s="18" t="s">
        <v>48</v>
      </c>
      <c r="B25" s="6" t="s">
        <v>49</v>
      </c>
      <c r="C25" s="7">
        <v>1.6060000000000001</v>
      </c>
      <c r="D25" s="8">
        <v>62641</v>
      </c>
      <c r="E25" s="9">
        <v>0.3</v>
      </c>
      <c r="F25" s="8">
        <f t="shared" si="8"/>
        <v>43848.7</v>
      </c>
      <c r="G25" s="8">
        <f t="shared" si="9"/>
        <v>18792.3</v>
      </c>
      <c r="H25" s="8">
        <v>74029.133799999996</v>
      </c>
      <c r="I25" s="10"/>
      <c r="J25" s="10">
        <f t="shared" si="0"/>
        <v>0</v>
      </c>
      <c r="K25" s="10"/>
      <c r="L25" s="10">
        <f t="shared" si="1"/>
        <v>0</v>
      </c>
      <c r="M25" s="10"/>
      <c r="N25" s="10">
        <f t="shared" si="7"/>
        <v>0</v>
      </c>
      <c r="O25" s="10"/>
      <c r="P25" s="10"/>
      <c r="Q25" s="10"/>
      <c r="R25" s="10">
        <f t="shared" si="2"/>
        <v>0</v>
      </c>
      <c r="S25" s="10"/>
      <c r="T25" s="10"/>
      <c r="U25" s="10"/>
      <c r="V25" s="10">
        <f t="shared" si="11"/>
        <v>0</v>
      </c>
      <c r="W25" s="10">
        <v>808</v>
      </c>
      <c r="X25" s="10">
        <f>W25*H25</f>
        <v>59815540.110399999</v>
      </c>
      <c r="Y25" s="10"/>
      <c r="Z25" s="10"/>
      <c r="AA25" s="10"/>
      <c r="AB25" s="10"/>
      <c r="AC25" s="10">
        <v>7</v>
      </c>
      <c r="AD25" s="10">
        <f t="shared" si="3"/>
        <v>518203.93659999996</v>
      </c>
      <c r="AE25" s="10"/>
      <c r="AF25" s="10">
        <f t="shared" si="4"/>
        <v>0</v>
      </c>
      <c r="AG25" s="10"/>
      <c r="AH25" s="10"/>
      <c r="AI25" s="10"/>
      <c r="AJ25" s="10"/>
      <c r="AK25" s="10"/>
      <c r="AL25" s="10"/>
      <c r="AM25" s="10">
        <f t="shared" si="5"/>
        <v>815</v>
      </c>
      <c r="AN25" s="10">
        <f t="shared" si="6"/>
        <v>60333744.046999998</v>
      </c>
    </row>
    <row r="26" spans="1:40" ht="15.75" x14ac:dyDescent="0.25">
      <c r="A26" s="164" t="s">
        <v>50</v>
      </c>
      <c r="B26" s="6" t="s">
        <v>51</v>
      </c>
      <c r="C26" s="7">
        <v>1.6060000000000001</v>
      </c>
      <c r="D26" s="8">
        <v>72157</v>
      </c>
      <c r="E26" s="9">
        <v>0.3</v>
      </c>
      <c r="F26" s="8">
        <f t="shared" si="8"/>
        <v>50509.9</v>
      </c>
      <c r="G26" s="8">
        <f t="shared" si="9"/>
        <v>21647.1</v>
      </c>
      <c r="H26" s="8">
        <v>85275.142599999992</v>
      </c>
      <c r="I26" s="10">
        <v>1</v>
      </c>
      <c r="J26" s="10">
        <f t="shared" si="0"/>
        <v>85275.142599999992</v>
      </c>
      <c r="K26" s="10"/>
      <c r="L26" s="10">
        <f t="shared" si="1"/>
        <v>0</v>
      </c>
      <c r="M26" s="10"/>
      <c r="N26" s="10">
        <f t="shared" si="7"/>
        <v>0</v>
      </c>
      <c r="O26" s="10"/>
      <c r="P26" s="10"/>
      <c r="Q26" s="10"/>
      <c r="R26" s="10">
        <f t="shared" si="2"/>
        <v>0</v>
      </c>
      <c r="S26" s="10"/>
      <c r="T26" s="10"/>
      <c r="U26" s="10"/>
      <c r="V26" s="10">
        <f t="shared" si="11"/>
        <v>0</v>
      </c>
      <c r="W26" s="10"/>
      <c r="X26" s="10"/>
      <c r="Y26" s="10"/>
      <c r="Z26" s="10"/>
      <c r="AA26" s="10"/>
      <c r="AB26" s="10"/>
      <c r="AC26" s="10"/>
      <c r="AD26" s="10">
        <f t="shared" si="3"/>
        <v>0</v>
      </c>
      <c r="AE26" s="10"/>
      <c r="AF26" s="10">
        <f t="shared" si="4"/>
        <v>0</v>
      </c>
      <c r="AG26" s="10"/>
      <c r="AH26" s="10"/>
      <c r="AI26" s="10"/>
      <c r="AJ26" s="10"/>
      <c r="AK26" s="10"/>
      <c r="AL26" s="10"/>
      <c r="AM26" s="10">
        <f t="shared" si="5"/>
        <v>1</v>
      </c>
      <c r="AN26" s="10">
        <f t="shared" si="6"/>
        <v>85275.142599999992</v>
      </c>
    </row>
    <row r="27" spans="1:40" ht="15.75" x14ac:dyDescent="0.25">
      <c r="A27" s="166" t="s">
        <v>51</v>
      </c>
      <c r="B27" s="6" t="s">
        <v>52</v>
      </c>
      <c r="C27" s="7">
        <v>1.6060000000000001</v>
      </c>
      <c r="D27" s="8">
        <v>152977</v>
      </c>
      <c r="E27" s="9">
        <v>0.15</v>
      </c>
      <c r="F27" s="8">
        <f t="shared" si="8"/>
        <v>130030.45</v>
      </c>
      <c r="G27" s="8">
        <f t="shared" si="9"/>
        <v>22946.55</v>
      </c>
      <c r="H27" s="8">
        <v>166882.60930000001</v>
      </c>
      <c r="I27" s="10">
        <v>11</v>
      </c>
      <c r="J27" s="10">
        <f t="shared" si="0"/>
        <v>1835708.7023</v>
      </c>
      <c r="K27" s="10"/>
      <c r="L27" s="10">
        <f t="shared" si="1"/>
        <v>0</v>
      </c>
      <c r="M27" s="10"/>
      <c r="N27" s="10">
        <f t="shared" si="7"/>
        <v>0</v>
      </c>
      <c r="O27" s="10"/>
      <c r="P27" s="10"/>
      <c r="Q27" s="10"/>
      <c r="R27" s="10">
        <f t="shared" si="2"/>
        <v>0</v>
      </c>
      <c r="S27" s="10"/>
      <c r="T27" s="10"/>
      <c r="U27" s="10"/>
      <c r="V27" s="10">
        <f t="shared" si="11"/>
        <v>0</v>
      </c>
      <c r="W27" s="10"/>
      <c r="X27" s="10"/>
      <c r="Y27" s="10"/>
      <c r="Z27" s="10"/>
      <c r="AA27" s="10"/>
      <c r="AB27" s="10"/>
      <c r="AC27" s="10"/>
      <c r="AD27" s="10">
        <f t="shared" si="3"/>
        <v>0</v>
      </c>
      <c r="AE27" s="10"/>
      <c r="AF27" s="10">
        <f t="shared" si="4"/>
        <v>0</v>
      </c>
      <c r="AG27" s="10"/>
      <c r="AH27" s="10"/>
      <c r="AI27" s="10"/>
      <c r="AJ27" s="10"/>
      <c r="AK27" s="10"/>
      <c r="AL27" s="10"/>
      <c r="AM27" s="10">
        <f t="shared" si="5"/>
        <v>11</v>
      </c>
      <c r="AN27" s="10">
        <f t="shared" si="6"/>
        <v>1835708.7023</v>
      </c>
    </row>
    <row r="28" spans="1:40" ht="15.75" x14ac:dyDescent="0.25">
      <c r="A28" s="18" t="s">
        <v>53</v>
      </c>
      <c r="B28" s="6" t="s">
        <v>54</v>
      </c>
      <c r="C28" s="7">
        <v>1.6060000000000001</v>
      </c>
      <c r="D28" s="8">
        <v>115333</v>
      </c>
      <c r="E28" s="9">
        <v>0.3</v>
      </c>
      <c r="F28" s="8">
        <f t="shared" si="8"/>
        <v>80733.100000000006</v>
      </c>
      <c r="G28" s="8">
        <f t="shared" si="9"/>
        <v>34599.9</v>
      </c>
      <c r="H28" s="8">
        <v>136300.53940000001</v>
      </c>
      <c r="I28" s="10"/>
      <c r="J28" s="10">
        <f t="shared" si="0"/>
        <v>0</v>
      </c>
      <c r="K28" s="10"/>
      <c r="L28" s="10">
        <f t="shared" si="1"/>
        <v>0</v>
      </c>
      <c r="M28" s="10"/>
      <c r="N28" s="10">
        <f t="shared" si="7"/>
        <v>0</v>
      </c>
      <c r="O28" s="10"/>
      <c r="P28" s="10"/>
      <c r="Q28" s="10">
        <v>150</v>
      </c>
      <c r="R28" s="10">
        <f t="shared" si="2"/>
        <v>20445080.91</v>
      </c>
      <c r="S28" s="10"/>
      <c r="T28" s="10"/>
      <c r="U28" s="10"/>
      <c r="V28" s="10">
        <f t="shared" si="11"/>
        <v>0</v>
      </c>
      <c r="W28" s="10"/>
      <c r="X28" s="10"/>
      <c r="Y28" s="10"/>
      <c r="Z28" s="10"/>
      <c r="AA28" s="10"/>
      <c r="AB28" s="10"/>
      <c r="AC28" s="10"/>
      <c r="AD28" s="10">
        <f t="shared" si="3"/>
        <v>0</v>
      </c>
      <c r="AE28" s="10"/>
      <c r="AF28" s="10">
        <f t="shared" si="4"/>
        <v>0</v>
      </c>
      <c r="AG28" s="10"/>
      <c r="AH28" s="10"/>
      <c r="AI28" s="10"/>
      <c r="AJ28" s="10"/>
      <c r="AK28" s="10"/>
      <c r="AL28" s="10"/>
      <c r="AM28" s="10">
        <f t="shared" si="5"/>
        <v>150</v>
      </c>
      <c r="AN28" s="10">
        <f t="shared" si="6"/>
        <v>20445080.91</v>
      </c>
    </row>
    <row r="29" spans="1:40" ht="31.5" x14ac:dyDescent="0.25">
      <c r="A29" s="164" t="s">
        <v>55</v>
      </c>
      <c r="B29" s="6" t="s">
        <v>56</v>
      </c>
      <c r="C29" s="7">
        <v>1.6060000000000001</v>
      </c>
      <c r="D29" s="8">
        <v>192036</v>
      </c>
      <c r="E29" s="9">
        <v>0.15</v>
      </c>
      <c r="F29" s="8">
        <f t="shared" si="8"/>
        <v>163230.6</v>
      </c>
      <c r="G29" s="8">
        <f t="shared" si="9"/>
        <v>28805.399999999998</v>
      </c>
      <c r="H29" s="8">
        <v>209492.0724</v>
      </c>
      <c r="I29" s="10"/>
      <c r="J29" s="10">
        <f t="shared" si="0"/>
        <v>0</v>
      </c>
      <c r="K29" s="10">
        <v>635</v>
      </c>
      <c r="L29" s="10">
        <f t="shared" si="1"/>
        <v>133027465.97400001</v>
      </c>
      <c r="M29" s="10"/>
      <c r="N29" s="10">
        <f t="shared" si="7"/>
        <v>0</v>
      </c>
      <c r="O29" s="10"/>
      <c r="P29" s="10"/>
      <c r="Q29" s="10">
        <v>30</v>
      </c>
      <c r="R29" s="10">
        <f t="shared" si="2"/>
        <v>6284762.1720000003</v>
      </c>
      <c r="S29" s="10">
        <v>1</v>
      </c>
      <c r="T29" s="10">
        <f t="shared" ref="T29:T36" si="12">S29*H29</f>
        <v>209492.0724</v>
      </c>
      <c r="U29" s="10"/>
      <c r="V29" s="10">
        <f t="shared" si="11"/>
        <v>0</v>
      </c>
      <c r="W29" s="10"/>
      <c r="X29" s="10"/>
      <c r="Y29" s="10"/>
      <c r="Z29" s="10"/>
      <c r="AA29" s="10"/>
      <c r="AB29" s="10"/>
      <c r="AC29" s="10"/>
      <c r="AD29" s="10">
        <f t="shared" si="3"/>
        <v>0</v>
      </c>
      <c r="AE29" s="10">
        <v>38</v>
      </c>
      <c r="AF29" s="10">
        <f t="shared" si="4"/>
        <v>7960698.7511999998</v>
      </c>
      <c r="AG29" s="10"/>
      <c r="AH29" s="10"/>
      <c r="AI29" s="10"/>
      <c r="AJ29" s="10"/>
      <c r="AK29" s="10"/>
      <c r="AL29" s="10"/>
      <c r="AM29" s="10">
        <f t="shared" si="5"/>
        <v>704</v>
      </c>
      <c r="AN29" s="10">
        <f t="shared" si="6"/>
        <v>147482418.96959999</v>
      </c>
    </row>
    <row r="30" spans="1:40" ht="31.5" x14ac:dyDescent="0.25">
      <c r="A30" s="165"/>
      <c r="B30" s="6" t="s">
        <v>57</v>
      </c>
      <c r="C30" s="7">
        <v>1.6060000000000001</v>
      </c>
      <c r="D30" s="8">
        <v>171224</v>
      </c>
      <c r="E30" s="9">
        <v>0.15</v>
      </c>
      <c r="F30" s="8">
        <f t="shared" si="8"/>
        <v>145540.4</v>
      </c>
      <c r="G30" s="8">
        <f t="shared" si="9"/>
        <v>25683.599999999999</v>
      </c>
      <c r="H30" s="8">
        <v>186788.2616</v>
      </c>
      <c r="I30" s="10"/>
      <c r="J30" s="10">
        <f t="shared" si="0"/>
        <v>0</v>
      </c>
      <c r="K30" s="10">
        <v>330</v>
      </c>
      <c r="L30" s="10">
        <f t="shared" si="1"/>
        <v>61640126.328000002</v>
      </c>
      <c r="M30" s="10"/>
      <c r="N30" s="10">
        <f t="shared" si="7"/>
        <v>0</v>
      </c>
      <c r="O30" s="10"/>
      <c r="P30" s="10"/>
      <c r="Q30" s="10">
        <v>50</v>
      </c>
      <c r="R30" s="10">
        <f t="shared" si="2"/>
        <v>9339413.0800000001</v>
      </c>
      <c r="S30" s="10">
        <v>5</v>
      </c>
      <c r="T30" s="10">
        <f t="shared" si="12"/>
        <v>933941.30799999996</v>
      </c>
      <c r="U30" s="10"/>
      <c r="V30" s="10">
        <f t="shared" si="11"/>
        <v>0</v>
      </c>
      <c r="W30" s="10"/>
      <c r="X30" s="10"/>
      <c r="Y30" s="10"/>
      <c r="Z30" s="10"/>
      <c r="AA30" s="10"/>
      <c r="AB30" s="10"/>
      <c r="AC30" s="10"/>
      <c r="AD30" s="10">
        <f t="shared" si="3"/>
        <v>0</v>
      </c>
      <c r="AE30" s="10">
        <v>194</v>
      </c>
      <c r="AF30" s="10">
        <f t="shared" si="4"/>
        <v>36236922.750399999</v>
      </c>
      <c r="AG30" s="10"/>
      <c r="AH30" s="10"/>
      <c r="AI30" s="10"/>
      <c r="AJ30" s="10"/>
      <c r="AK30" s="10"/>
      <c r="AL30" s="10"/>
      <c r="AM30" s="10">
        <f t="shared" si="5"/>
        <v>579</v>
      </c>
      <c r="AN30" s="10">
        <f t="shared" si="6"/>
        <v>108150403.4664</v>
      </c>
    </row>
    <row r="31" spans="1:40" ht="63" x14ac:dyDescent="0.25">
      <c r="A31" s="165"/>
      <c r="B31" s="6" t="s">
        <v>58</v>
      </c>
      <c r="C31" s="7">
        <v>1.6060000000000001</v>
      </c>
      <c r="D31" s="8">
        <v>124392</v>
      </c>
      <c r="E31" s="9">
        <v>0.3</v>
      </c>
      <c r="F31" s="8">
        <f t="shared" si="8"/>
        <v>87074.4</v>
      </c>
      <c r="G31" s="8">
        <f t="shared" si="9"/>
        <v>37317.599999999999</v>
      </c>
      <c r="H31" s="8">
        <v>147006.4656</v>
      </c>
      <c r="I31" s="10"/>
      <c r="J31" s="10">
        <f t="shared" si="0"/>
        <v>0</v>
      </c>
      <c r="K31" s="10"/>
      <c r="L31" s="10">
        <f t="shared" si="1"/>
        <v>0</v>
      </c>
      <c r="M31" s="10"/>
      <c r="N31" s="10">
        <f t="shared" si="7"/>
        <v>0</v>
      </c>
      <c r="O31" s="10"/>
      <c r="P31" s="10"/>
      <c r="Q31" s="10">
        <v>100</v>
      </c>
      <c r="R31" s="10">
        <f t="shared" si="2"/>
        <v>14700646.559999999</v>
      </c>
      <c r="S31" s="10">
        <v>65</v>
      </c>
      <c r="T31" s="10">
        <f t="shared" si="12"/>
        <v>9555420.2640000004</v>
      </c>
      <c r="U31" s="10"/>
      <c r="V31" s="10"/>
      <c r="W31" s="10"/>
      <c r="X31" s="10"/>
      <c r="Y31" s="10"/>
      <c r="Z31" s="10"/>
      <c r="AA31" s="10"/>
      <c r="AB31" s="10"/>
      <c r="AC31" s="10"/>
      <c r="AD31" s="10">
        <f t="shared" si="3"/>
        <v>0</v>
      </c>
      <c r="AE31" s="10">
        <v>7</v>
      </c>
      <c r="AF31" s="10">
        <f t="shared" si="4"/>
        <v>1029045.2592</v>
      </c>
      <c r="AG31" s="10"/>
      <c r="AH31" s="10"/>
      <c r="AI31" s="10"/>
      <c r="AJ31" s="10"/>
      <c r="AK31" s="10"/>
      <c r="AL31" s="10"/>
      <c r="AM31" s="10">
        <f t="shared" si="5"/>
        <v>172</v>
      </c>
      <c r="AN31" s="10">
        <f t="shared" si="6"/>
        <v>25285112.0832</v>
      </c>
    </row>
    <row r="32" spans="1:40" ht="63" x14ac:dyDescent="0.25">
      <c r="A32" s="165"/>
      <c r="B32" s="6" t="s">
        <v>59</v>
      </c>
      <c r="C32" s="7">
        <v>1.6060000000000001</v>
      </c>
      <c r="D32" s="8">
        <v>232966</v>
      </c>
      <c r="E32" s="9">
        <v>0.15</v>
      </c>
      <c r="F32" s="8">
        <f t="shared" si="8"/>
        <v>198021.1</v>
      </c>
      <c r="G32" s="8">
        <f t="shared" si="9"/>
        <v>34944.9</v>
      </c>
      <c r="H32" s="8">
        <v>254142.60940000002</v>
      </c>
      <c r="I32" s="10"/>
      <c r="J32" s="10">
        <f t="shared" si="0"/>
        <v>0</v>
      </c>
      <c r="K32" s="10"/>
      <c r="L32" s="10">
        <f t="shared" si="1"/>
        <v>0</v>
      </c>
      <c r="M32" s="10"/>
      <c r="N32" s="10">
        <f t="shared" si="7"/>
        <v>0</v>
      </c>
      <c r="O32" s="10"/>
      <c r="P32" s="10"/>
      <c r="Q32" s="10"/>
      <c r="R32" s="10">
        <f t="shared" si="2"/>
        <v>0</v>
      </c>
      <c r="S32" s="10">
        <v>1</v>
      </c>
      <c r="T32" s="10">
        <f t="shared" si="12"/>
        <v>254142.60940000002</v>
      </c>
      <c r="U32" s="10"/>
      <c r="V32" s="10"/>
      <c r="W32" s="10"/>
      <c r="X32" s="10"/>
      <c r="Y32" s="10"/>
      <c r="Z32" s="10"/>
      <c r="AA32" s="10"/>
      <c r="AB32" s="10"/>
      <c r="AC32" s="10"/>
      <c r="AD32" s="10">
        <f t="shared" si="3"/>
        <v>0</v>
      </c>
      <c r="AE32" s="10"/>
      <c r="AF32" s="10">
        <f t="shared" si="4"/>
        <v>0</v>
      </c>
      <c r="AG32" s="10"/>
      <c r="AH32" s="10"/>
      <c r="AI32" s="10"/>
      <c r="AJ32" s="10"/>
      <c r="AK32" s="10"/>
      <c r="AL32" s="10"/>
      <c r="AM32" s="10">
        <f t="shared" si="5"/>
        <v>1</v>
      </c>
      <c r="AN32" s="10">
        <f t="shared" si="6"/>
        <v>254142.60940000002</v>
      </c>
    </row>
    <row r="33" spans="1:40" ht="63" x14ac:dyDescent="0.25">
      <c r="A33" s="166"/>
      <c r="B33" s="6" t="s">
        <v>60</v>
      </c>
      <c r="C33" s="7">
        <v>1.6060000000000001</v>
      </c>
      <c r="D33" s="8">
        <v>205345</v>
      </c>
      <c r="E33" s="9">
        <v>0.15</v>
      </c>
      <c r="F33" s="8">
        <f t="shared" si="8"/>
        <v>174543.25</v>
      </c>
      <c r="G33" s="8">
        <f t="shared" si="9"/>
        <v>30801.75</v>
      </c>
      <c r="H33" s="8">
        <v>242676.72100000002</v>
      </c>
      <c r="I33" s="10"/>
      <c r="J33" s="10">
        <f t="shared" si="0"/>
        <v>0</v>
      </c>
      <c r="K33" s="10"/>
      <c r="L33" s="10">
        <f t="shared" si="1"/>
        <v>0</v>
      </c>
      <c r="M33" s="10"/>
      <c r="N33" s="10">
        <f t="shared" si="7"/>
        <v>0</v>
      </c>
      <c r="O33" s="10"/>
      <c r="P33" s="10"/>
      <c r="Q33" s="10">
        <v>200</v>
      </c>
      <c r="R33" s="10">
        <f t="shared" si="2"/>
        <v>48535344.200000003</v>
      </c>
      <c r="S33" s="10">
        <v>216</v>
      </c>
      <c r="T33" s="10">
        <f t="shared" si="12"/>
        <v>52418171.736000001</v>
      </c>
      <c r="U33" s="10"/>
      <c r="V33" s="10"/>
      <c r="W33" s="10"/>
      <c r="X33" s="10"/>
      <c r="Y33" s="10"/>
      <c r="Z33" s="10"/>
      <c r="AA33" s="10"/>
      <c r="AB33" s="10"/>
      <c r="AC33" s="10"/>
      <c r="AD33" s="10">
        <f t="shared" si="3"/>
        <v>0</v>
      </c>
      <c r="AE33" s="10">
        <v>2</v>
      </c>
      <c r="AF33" s="10">
        <f t="shared" si="4"/>
        <v>485353.44200000004</v>
      </c>
      <c r="AG33" s="10"/>
      <c r="AH33" s="10"/>
      <c r="AI33" s="10"/>
      <c r="AJ33" s="10"/>
      <c r="AK33" s="10"/>
      <c r="AL33" s="10"/>
      <c r="AM33" s="10">
        <f t="shared" si="5"/>
        <v>418</v>
      </c>
      <c r="AN33" s="10">
        <f t="shared" si="6"/>
        <v>101438869.37800001</v>
      </c>
    </row>
    <row r="34" spans="1:40" ht="15.75" x14ac:dyDescent="0.25">
      <c r="A34" s="164" t="s">
        <v>61</v>
      </c>
      <c r="B34" s="6" t="s">
        <v>62</v>
      </c>
      <c r="C34" s="7">
        <v>1.6060000000000001</v>
      </c>
      <c r="D34" s="8">
        <v>128190</v>
      </c>
      <c r="E34" s="9">
        <v>0.15</v>
      </c>
      <c r="F34" s="8">
        <f t="shared" si="8"/>
        <v>108961.5</v>
      </c>
      <c r="G34" s="8">
        <f t="shared" si="9"/>
        <v>19228.5</v>
      </c>
      <c r="H34" s="8">
        <v>139842.47099999999</v>
      </c>
      <c r="I34" s="10"/>
      <c r="J34" s="10">
        <f t="shared" si="0"/>
        <v>0</v>
      </c>
      <c r="K34" s="10"/>
      <c r="L34" s="10">
        <f t="shared" si="1"/>
        <v>0</v>
      </c>
      <c r="M34" s="10"/>
      <c r="N34" s="10">
        <f t="shared" si="7"/>
        <v>0</v>
      </c>
      <c r="O34" s="10"/>
      <c r="P34" s="10"/>
      <c r="Q34" s="10">
        <v>8</v>
      </c>
      <c r="R34" s="10">
        <f t="shared" si="2"/>
        <v>1118739.7679999999</v>
      </c>
      <c r="S34" s="10"/>
      <c r="T34" s="10">
        <f t="shared" si="12"/>
        <v>0</v>
      </c>
      <c r="U34" s="10"/>
      <c r="V34" s="10"/>
      <c r="W34" s="10"/>
      <c r="X34" s="10"/>
      <c r="Y34" s="10"/>
      <c r="Z34" s="10"/>
      <c r="AA34" s="10"/>
      <c r="AB34" s="10"/>
      <c r="AC34" s="10"/>
      <c r="AD34" s="10">
        <f t="shared" si="3"/>
        <v>0</v>
      </c>
      <c r="AE34" s="10"/>
      <c r="AF34" s="10">
        <f t="shared" si="4"/>
        <v>0</v>
      </c>
      <c r="AG34" s="10"/>
      <c r="AH34" s="10"/>
      <c r="AI34" s="10"/>
      <c r="AJ34" s="10"/>
      <c r="AK34" s="10">
        <v>5</v>
      </c>
      <c r="AL34" s="10">
        <f>SUM(AK34*H34)</f>
        <v>699212.35499999998</v>
      </c>
      <c r="AM34" s="10">
        <f t="shared" si="5"/>
        <v>13</v>
      </c>
      <c r="AN34" s="10">
        <f t="shared" si="6"/>
        <v>1817952.1229999999</v>
      </c>
    </row>
    <row r="35" spans="1:40" ht="15.75" x14ac:dyDescent="0.25">
      <c r="A35" s="166"/>
      <c r="B35" s="6" t="s">
        <v>63</v>
      </c>
      <c r="C35" s="7">
        <v>1.6060000000000001</v>
      </c>
      <c r="D35" s="8">
        <v>224336</v>
      </c>
      <c r="E35" s="9">
        <v>0.15</v>
      </c>
      <c r="F35" s="8">
        <f t="shared" si="8"/>
        <v>190685.6</v>
      </c>
      <c r="G35" s="8">
        <f t="shared" si="9"/>
        <v>33650.400000000001</v>
      </c>
      <c r="H35" s="8">
        <v>244728.14240000001</v>
      </c>
      <c r="I35" s="10"/>
      <c r="J35" s="10">
        <f t="shared" si="0"/>
        <v>0</v>
      </c>
      <c r="K35" s="10"/>
      <c r="L35" s="10">
        <f t="shared" si="1"/>
        <v>0</v>
      </c>
      <c r="M35" s="10"/>
      <c r="N35" s="10">
        <f t="shared" si="7"/>
        <v>0</v>
      </c>
      <c r="O35" s="10"/>
      <c r="P35" s="10"/>
      <c r="Q35" s="10">
        <v>2</v>
      </c>
      <c r="R35" s="10">
        <f t="shared" si="2"/>
        <v>489456.28480000002</v>
      </c>
      <c r="S35" s="10"/>
      <c r="T35" s="10">
        <f t="shared" si="12"/>
        <v>0</v>
      </c>
      <c r="U35" s="10"/>
      <c r="V35" s="10"/>
      <c r="W35" s="10"/>
      <c r="X35" s="10"/>
      <c r="Y35" s="10"/>
      <c r="Z35" s="10"/>
      <c r="AA35" s="10"/>
      <c r="AB35" s="10"/>
      <c r="AC35" s="10"/>
      <c r="AD35" s="10">
        <f t="shared" si="3"/>
        <v>0</v>
      </c>
      <c r="AE35" s="10"/>
      <c r="AF35" s="10">
        <f t="shared" si="4"/>
        <v>0</v>
      </c>
      <c r="AG35" s="10"/>
      <c r="AH35" s="10"/>
      <c r="AI35" s="10"/>
      <c r="AJ35" s="10"/>
      <c r="AK35" s="10"/>
      <c r="AL35" s="10">
        <f>SUM(AK35*H35)</f>
        <v>0</v>
      </c>
      <c r="AM35" s="10">
        <f t="shared" si="5"/>
        <v>2</v>
      </c>
      <c r="AN35" s="10">
        <f t="shared" si="6"/>
        <v>489456.28480000002</v>
      </c>
    </row>
    <row r="36" spans="1:40" ht="15.75" x14ac:dyDescent="0.25">
      <c r="A36" s="164" t="s">
        <v>64</v>
      </c>
      <c r="B36" s="6" t="s">
        <v>65</v>
      </c>
      <c r="C36" s="7">
        <v>1.6060000000000001</v>
      </c>
      <c r="D36" s="8">
        <v>123357</v>
      </c>
      <c r="E36" s="9">
        <v>0.15</v>
      </c>
      <c r="F36" s="8">
        <f t="shared" si="8"/>
        <v>104853.45</v>
      </c>
      <c r="G36" s="8">
        <f t="shared" si="9"/>
        <v>18503.55</v>
      </c>
      <c r="H36" s="8">
        <v>134570.1513</v>
      </c>
      <c r="I36" s="10">
        <v>25</v>
      </c>
      <c r="J36" s="10">
        <f t="shared" si="0"/>
        <v>3364253.7824999997</v>
      </c>
      <c r="K36" s="10">
        <v>458</v>
      </c>
      <c r="L36" s="10">
        <f t="shared" si="1"/>
        <v>61633129.295400001</v>
      </c>
      <c r="M36" s="10"/>
      <c r="N36" s="10">
        <f t="shared" si="7"/>
        <v>0</v>
      </c>
      <c r="O36" s="10"/>
      <c r="P36" s="10"/>
      <c r="Q36" s="10">
        <v>130</v>
      </c>
      <c r="R36" s="10">
        <f t="shared" si="2"/>
        <v>17494119.669</v>
      </c>
      <c r="S36" s="10"/>
      <c r="T36" s="10">
        <f t="shared" si="12"/>
        <v>0</v>
      </c>
      <c r="U36" s="10"/>
      <c r="V36" s="10"/>
      <c r="W36" s="10"/>
      <c r="X36" s="10"/>
      <c r="Y36" s="10"/>
      <c r="Z36" s="10"/>
      <c r="AA36" s="10"/>
      <c r="AB36" s="10"/>
      <c r="AC36" s="10"/>
      <c r="AD36" s="10">
        <f t="shared" si="3"/>
        <v>0</v>
      </c>
      <c r="AE36" s="10">
        <v>130</v>
      </c>
      <c r="AF36" s="10">
        <f t="shared" si="4"/>
        <v>17494119.669</v>
      </c>
      <c r="AG36" s="10"/>
      <c r="AH36" s="10"/>
      <c r="AI36" s="10"/>
      <c r="AJ36" s="10"/>
      <c r="AK36" s="10"/>
      <c r="AL36" s="10">
        <f>SUM(AK36*H36)</f>
        <v>0</v>
      </c>
      <c r="AM36" s="10">
        <f t="shared" si="5"/>
        <v>743</v>
      </c>
      <c r="AN36" s="10">
        <f t="shared" si="6"/>
        <v>99985622.415899992</v>
      </c>
    </row>
    <row r="37" spans="1:40" ht="15.75" x14ac:dyDescent="0.25">
      <c r="A37" s="165"/>
      <c r="B37" s="6" t="s">
        <v>66</v>
      </c>
      <c r="C37" s="7">
        <v>1.6060000000000001</v>
      </c>
      <c r="D37" s="8">
        <v>184490</v>
      </c>
      <c r="E37" s="9">
        <v>0.15</v>
      </c>
      <c r="F37" s="8">
        <f t="shared" si="8"/>
        <v>156816.5</v>
      </c>
      <c r="G37" s="8">
        <f t="shared" si="9"/>
        <v>27673.5</v>
      </c>
      <c r="H37" s="8">
        <v>201260.141</v>
      </c>
      <c r="I37" s="10"/>
      <c r="J37" s="10">
        <f t="shared" si="0"/>
        <v>0</v>
      </c>
      <c r="K37" s="10">
        <f>17+116</f>
        <v>133</v>
      </c>
      <c r="L37" s="10">
        <f t="shared" si="1"/>
        <v>26767598.752999999</v>
      </c>
      <c r="M37" s="10"/>
      <c r="N37" s="10">
        <f t="shared" si="7"/>
        <v>0</v>
      </c>
      <c r="O37" s="10"/>
      <c r="P37" s="10"/>
      <c r="Q37" s="10"/>
      <c r="R37" s="10">
        <f t="shared" si="2"/>
        <v>0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f t="shared" si="3"/>
        <v>0</v>
      </c>
      <c r="AE37" s="10"/>
      <c r="AF37" s="10">
        <f t="shared" si="4"/>
        <v>0</v>
      </c>
      <c r="AG37" s="10"/>
      <c r="AH37" s="10"/>
      <c r="AI37" s="10"/>
      <c r="AJ37" s="10"/>
      <c r="AK37" s="10"/>
      <c r="AL37" s="10">
        <f>SUM(AK37*H37)</f>
        <v>0</v>
      </c>
      <c r="AM37" s="10">
        <f t="shared" si="5"/>
        <v>133</v>
      </c>
      <c r="AN37" s="10">
        <f t="shared" si="6"/>
        <v>26767598.752999999</v>
      </c>
    </row>
    <row r="38" spans="1:40" ht="47.25" x14ac:dyDescent="0.25">
      <c r="A38" s="165"/>
      <c r="B38" s="6" t="s">
        <v>67</v>
      </c>
      <c r="C38" s="7">
        <v>1.6060000000000001</v>
      </c>
      <c r="D38" s="8">
        <v>128657</v>
      </c>
      <c r="E38" s="9">
        <v>0.3</v>
      </c>
      <c r="F38" s="8">
        <f t="shared" si="8"/>
        <v>90059.9</v>
      </c>
      <c r="G38" s="8">
        <f t="shared" si="9"/>
        <v>38597.1</v>
      </c>
      <c r="H38" s="8">
        <v>152046.8426</v>
      </c>
      <c r="I38" s="10"/>
      <c r="J38" s="10">
        <f t="shared" si="0"/>
        <v>0</v>
      </c>
      <c r="K38" s="10">
        <v>92</v>
      </c>
      <c r="L38" s="10">
        <f t="shared" si="1"/>
        <v>13988309.519200001</v>
      </c>
      <c r="M38" s="10"/>
      <c r="N38" s="10">
        <f t="shared" si="7"/>
        <v>0</v>
      </c>
      <c r="O38" s="10"/>
      <c r="P38" s="10"/>
      <c r="Q38" s="10">
        <v>100</v>
      </c>
      <c r="R38" s="10">
        <f t="shared" si="2"/>
        <v>15204684.26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f t="shared" si="3"/>
        <v>0</v>
      </c>
      <c r="AE38" s="10">
        <v>48</v>
      </c>
      <c r="AF38" s="10">
        <f t="shared" si="4"/>
        <v>7298248.4448000006</v>
      </c>
      <c r="AG38" s="10">
        <v>25</v>
      </c>
      <c r="AH38" s="10">
        <f>AG38*H38</f>
        <v>3801171.0649999999</v>
      </c>
      <c r="AI38" s="10"/>
      <c r="AJ38" s="10"/>
      <c r="AK38" s="10">
        <v>5</v>
      </c>
      <c r="AL38" s="10">
        <f>SUM(AK38*H38)</f>
        <v>760234.21299999999</v>
      </c>
      <c r="AM38" s="10">
        <f t="shared" si="5"/>
        <v>270</v>
      </c>
      <c r="AN38" s="10">
        <f t="shared" si="6"/>
        <v>41052647.502000004</v>
      </c>
    </row>
    <row r="39" spans="1:40" ht="15.75" x14ac:dyDescent="0.25">
      <c r="A39" s="166"/>
      <c r="B39" s="6" t="s">
        <v>68</v>
      </c>
      <c r="C39" s="7">
        <v>1.6060000000000001</v>
      </c>
      <c r="D39" s="8">
        <v>308107</v>
      </c>
      <c r="E39" s="9">
        <v>0.15</v>
      </c>
      <c r="F39" s="8">
        <f t="shared" si="8"/>
        <v>261890.95</v>
      </c>
      <c r="G39" s="8">
        <f t="shared" si="9"/>
        <v>46216.049999999996</v>
      </c>
      <c r="H39" s="8">
        <v>336113.92629999999</v>
      </c>
      <c r="I39" s="10">
        <v>3</v>
      </c>
      <c r="J39" s="10">
        <f t="shared" si="0"/>
        <v>1008341.7789</v>
      </c>
      <c r="K39" s="10"/>
      <c r="L39" s="10">
        <f t="shared" si="1"/>
        <v>0</v>
      </c>
      <c r="M39" s="10"/>
      <c r="N39" s="10">
        <f t="shared" si="7"/>
        <v>0</v>
      </c>
      <c r="O39" s="10"/>
      <c r="P39" s="10"/>
      <c r="Q39" s="10">
        <v>2</v>
      </c>
      <c r="R39" s="10">
        <f t="shared" si="2"/>
        <v>672227.85259999998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f t="shared" si="3"/>
        <v>0</v>
      </c>
      <c r="AE39" s="10"/>
      <c r="AF39" s="10">
        <f t="shared" si="4"/>
        <v>0</v>
      </c>
      <c r="AG39" s="10"/>
      <c r="AH39" s="10"/>
      <c r="AI39" s="10"/>
      <c r="AJ39" s="10"/>
      <c r="AK39" s="10"/>
      <c r="AL39" s="10"/>
      <c r="AM39" s="10">
        <f t="shared" si="5"/>
        <v>5</v>
      </c>
      <c r="AN39" s="10">
        <f t="shared" si="6"/>
        <v>1680569.6315000001</v>
      </c>
    </row>
    <row r="40" spans="1:40" ht="15.75" x14ac:dyDescent="0.25">
      <c r="A40" s="164" t="s">
        <v>69</v>
      </c>
      <c r="B40" s="6" t="s">
        <v>70</v>
      </c>
      <c r="C40" s="7">
        <v>1.6060000000000001</v>
      </c>
      <c r="D40" s="8">
        <v>83359</v>
      </c>
      <c r="E40" s="9">
        <v>0.3</v>
      </c>
      <c r="F40" s="8">
        <f t="shared" si="8"/>
        <v>58351.3</v>
      </c>
      <c r="G40" s="8">
        <f t="shared" si="9"/>
        <v>25007.7</v>
      </c>
      <c r="H40" s="8">
        <v>98513.666200000007</v>
      </c>
      <c r="I40" s="10">
        <v>35</v>
      </c>
      <c r="J40" s="10">
        <f t="shared" si="0"/>
        <v>3447978.3170000003</v>
      </c>
      <c r="K40" s="10"/>
      <c r="L40" s="10">
        <f t="shared" si="1"/>
        <v>0</v>
      </c>
      <c r="M40" s="10"/>
      <c r="N40" s="10">
        <f t="shared" si="7"/>
        <v>0</v>
      </c>
      <c r="O40" s="10"/>
      <c r="P40" s="10"/>
      <c r="Q40" s="10">
        <v>35</v>
      </c>
      <c r="R40" s="10">
        <f t="shared" si="2"/>
        <v>3447978.3170000003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28</v>
      </c>
      <c r="AD40" s="10">
        <f t="shared" si="3"/>
        <v>2758382.6536000003</v>
      </c>
      <c r="AE40" s="10">
        <v>46</v>
      </c>
      <c r="AF40" s="10">
        <f t="shared" si="4"/>
        <v>4531628.6452000001</v>
      </c>
      <c r="AG40" s="10"/>
      <c r="AH40" s="10"/>
      <c r="AI40" s="10"/>
      <c r="AJ40" s="10"/>
      <c r="AK40" s="10"/>
      <c r="AL40" s="10"/>
      <c r="AM40" s="10">
        <f t="shared" si="5"/>
        <v>144</v>
      </c>
      <c r="AN40" s="10">
        <f t="shared" si="6"/>
        <v>14185967.932800002</v>
      </c>
    </row>
    <row r="41" spans="1:40" ht="15.75" x14ac:dyDescent="0.25">
      <c r="A41" s="166"/>
      <c r="B41" s="6" t="s">
        <v>71</v>
      </c>
      <c r="C41" s="7">
        <v>1.6060000000000001</v>
      </c>
      <c r="D41" s="8">
        <v>122182</v>
      </c>
      <c r="E41" s="9">
        <v>0.3</v>
      </c>
      <c r="F41" s="8">
        <f t="shared" si="8"/>
        <v>85527.4</v>
      </c>
      <c r="G41" s="8">
        <f t="shared" si="9"/>
        <v>36654.6</v>
      </c>
      <c r="H41" s="8">
        <v>144394.6876</v>
      </c>
      <c r="I41" s="10"/>
      <c r="J41" s="10">
        <f t="shared" si="0"/>
        <v>0</v>
      </c>
      <c r="K41" s="10"/>
      <c r="L41" s="10">
        <f t="shared" si="1"/>
        <v>0</v>
      </c>
      <c r="M41" s="10"/>
      <c r="N41" s="10">
        <f t="shared" si="7"/>
        <v>0</v>
      </c>
      <c r="O41" s="10"/>
      <c r="P41" s="10"/>
      <c r="Q41" s="10"/>
      <c r="R41" s="10">
        <f t="shared" si="2"/>
        <v>0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>
        <v>3</v>
      </c>
      <c r="AD41" s="10">
        <f t="shared" si="3"/>
        <v>433184.06280000001</v>
      </c>
      <c r="AE41" s="10">
        <v>8</v>
      </c>
      <c r="AF41" s="10">
        <f t="shared" si="4"/>
        <v>1155157.5008</v>
      </c>
      <c r="AG41" s="10"/>
      <c r="AH41" s="10"/>
      <c r="AI41" s="10"/>
      <c r="AJ41" s="10"/>
      <c r="AK41" s="10"/>
      <c r="AL41" s="10"/>
      <c r="AM41" s="10">
        <f t="shared" si="5"/>
        <v>11</v>
      </c>
      <c r="AN41" s="10">
        <f t="shared" si="6"/>
        <v>1588341.5636</v>
      </c>
    </row>
    <row r="42" spans="1:40" ht="15.75" x14ac:dyDescent="0.25">
      <c r="A42" s="18" t="s">
        <v>72</v>
      </c>
      <c r="B42" s="6" t="s">
        <v>73</v>
      </c>
      <c r="C42" s="7">
        <v>1.6060000000000001</v>
      </c>
      <c r="D42" s="8">
        <v>108171</v>
      </c>
      <c r="E42" s="9">
        <v>0.3</v>
      </c>
      <c r="F42" s="8">
        <f t="shared" si="8"/>
        <v>75719.7</v>
      </c>
      <c r="G42" s="8">
        <f t="shared" si="9"/>
        <v>32451.3</v>
      </c>
      <c r="H42" s="8">
        <v>127836.4878</v>
      </c>
      <c r="I42" s="10"/>
      <c r="J42" s="10">
        <f t="shared" si="0"/>
        <v>0</v>
      </c>
      <c r="K42" s="10"/>
      <c r="L42" s="10">
        <f t="shared" si="1"/>
        <v>0</v>
      </c>
      <c r="M42" s="10"/>
      <c r="N42" s="10">
        <f t="shared" si="7"/>
        <v>0</v>
      </c>
      <c r="O42" s="10"/>
      <c r="P42" s="10"/>
      <c r="Q42" s="10">
        <v>4</v>
      </c>
      <c r="R42" s="10">
        <f t="shared" si="2"/>
        <v>511345.95120000001</v>
      </c>
      <c r="S42" s="10"/>
      <c r="T42" s="10"/>
      <c r="U42" s="10"/>
      <c r="V42" s="10"/>
      <c r="W42" s="10"/>
      <c r="X42" s="10"/>
      <c r="Y42" s="10">
        <v>15</v>
      </c>
      <c r="Z42" s="10">
        <f>Y42*H42</f>
        <v>1917547.317</v>
      </c>
      <c r="AA42" s="10"/>
      <c r="AB42" s="10"/>
      <c r="AC42" s="10"/>
      <c r="AD42" s="10">
        <f t="shared" si="3"/>
        <v>0</v>
      </c>
      <c r="AE42" s="10"/>
      <c r="AF42" s="10">
        <f t="shared" si="4"/>
        <v>0</v>
      </c>
      <c r="AG42" s="10"/>
      <c r="AH42" s="10"/>
      <c r="AI42" s="10"/>
      <c r="AJ42" s="10"/>
      <c r="AK42" s="10"/>
      <c r="AL42" s="10"/>
      <c r="AM42" s="10">
        <f t="shared" si="5"/>
        <v>19</v>
      </c>
      <c r="AN42" s="10">
        <f t="shared" si="6"/>
        <v>2428893.2681999998</v>
      </c>
    </row>
    <row r="43" spans="1:40" ht="15.75" x14ac:dyDescent="0.25">
      <c r="A43" s="18" t="s">
        <v>74</v>
      </c>
      <c r="B43" s="6" t="s">
        <v>75</v>
      </c>
      <c r="C43" s="7">
        <v>1.6060000000000001</v>
      </c>
      <c r="D43" s="8">
        <v>166495</v>
      </c>
      <c r="E43" s="9">
        <v>0.15</v>
      </c>
      <c r="F43" s="8">
        <f t="shared" si="8"/>
        <v>141520.75</v>
      </c>
      <c r="G43" s="8">
        <f t="shared" si="9"/>
        <v>24974.25</v>
      </c>
      <c r="H43" s="8">
        <v>181629.39549999998</v>
      </c>
      <c r="I43" s="10"/>
      <c r="J43" s="10">
        <f t="shared" si="0"/>
        <v>0</v>
      </c>
      <c r="K43" s="10"/>
      <c r="L43" s="10">
        <f t="shared" si="1"/>
        <v>0</v>
      </c>
      <c r="M43" s="10"/>
      <c r="N43" s="10">
        <f t="shared" si="7"/>
        <v>0</v>
      </c>
      <c r="O43" s="10"/>
      <c r="P43" s="10"/>
      <c r="Q43" s="10">
        <v>8</v>
      </c>
      <c r="R43" s="10">
        <f t="shared" si="2"/>
        <v>1453035.1639999999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f t="shared" si="3"/>
        <v>0</v>
      </c>
      <c r="AE43" s="10"/>
      <c r="AF43" s="10">
        <f t="shared" si="4"/>
        <v>0</v>
      </c>
      <c r="AG43" s="10"/>
      <c r="AH43" s="10"/>
      <c r="AI43" s="10"/>
      <c r="AJ43" s="10"/>
      <c r="AK43" s="10"/>
      <c r="AL43" s="10"/>
      <c r="AM43" s="10">
        <f t="shared" si="5"/>
        <v>8</v>
      </c>
      <c r="AN43" s="10">
        <f t="shared" si="6"/>
        <v>1453035.1639999999</v>
      </c>
    </row>
    <row r="44" spans="1:40" s="14" customFormat="1" ht="15.75" x14ac:dyDescent="0.25">
      <c r="A44" s="29" t="s">
        <v>133</v>
      </c>
      <c r="B44" s="72" t="s">
        <v>76</v>
      </c>
      <c r="C44" s="72"/>
      <c r="D44" s="72"/>
      <c r="E44" s="72"/>
      <c r="F44" s="72"/>
      <c r="G44" s="72"/>
      <c r="H44" s="72"/>
      <c r="I44" s="71">
        <f t="shared" ref="I44:V44" si="13">SUM(I8:I43)</f>
        <v>116</v>
      </c>
      <c r="J44" s="71">
        <f t="shared" si="13"/>
        <v>15638374.4286</v>
      </c>
      <c r="K44" s="71">
        <f t="shared" si="13"/>
        <v>1772</v>
      </c>
      <c r="L44" s="71">
        <f t="shared" si="13"/>
        <v>318340442.73610008</v>
      </c>
      <c r="M44" s="71">
        <f t="shared" si="13"/>
        <v>140</v>
      </c>
      <c r="N44" s="71">
        <f t="shared" si="13"/>
        <v>26759986.140000004</v>
      </c>
      <c r="O44" s="71">
        <f t="shared" si="13"/>
        <v>100</v>
      </c>
      <c r="P44" s="71">
        <f t="shared" si="13"/>
        <v>13243014.440000001</v>
      </c>
      <c r="Q44" s="71">
        <f t="shared" si="13"/>
        <v>1135</v>
      </c>
      <c r="R44" s="71">
        <f t="shared" si="13"/>
        <v>180711195.18640003</v>
      </c>
      <c r="S44" s="71">
        <f t="shared" si="13"/>
        <v>288</v>
      </c>
      <c r="T44" s="71">
        <f t="shared" si="13"/>
        <v>63371167.989800006</v>
      </c>
      <c r="U44" s="71">
        <f t="shared" si="13"/>
        <v>150</v>
      </c>
      <c r="V44" s="71">
        <f t="shared" si="13"/>
        <v>14335692.538399998</v>
      </c>
      <c r="W44" s="71">
        <f t="shared" ref="W44:AB44" si="14">SUM(W8:W43)</f>
        <v>808</v>
      </c>
      <c r="X44" s="71">
        <f t="shared" si="14"/>
        <v>59815540.110399999</v>
      </c>
      <c r="Y44" s="71">
        <f t="shared" si="14"/>
        <v>20</v>
      </c>
      <c r="Z44" s="71">
        <f t="shared" si="14"/>
        <v>2272465.4930000002</v>
      </c>
      <c r="AA44" s="71">
        <f t="shared" si="14"/>
        <v>70</v>
      </c>
      <c r="AB44" s="71">
        <f t="shared" si="14"/>
        <v>7329192.6960000005</v>
      </c>
      <c r="AC44" s="71">
        <f t="shared" ref="AC44:AN44" si="15">SUM(AC8:AC43)</f>
        <v>80</v>
      </c>
      <c r="AD44" s="71">
        <f t="shared" si="15"/>
        <v>10603387.998199999</v>
      </c>
      <c r="AE44" s="71">
        <f t="shared" si="15"/>
        <v>478</v>
      </c>
      <c r="AF44" s="71">
        <f t="shared" si="15"/>
        <v>76998473.189599991</v>
      </c>
      <c r="AG44" s="71">
        <f t="shared" si="15"/>
        <v>25</v>
      </c>
      <c r="AH44" s="71">
        <f t="shared" si="15"/>
        <v>3801171.0649999999</v>
      </c>
      <c r="AI44" s="71">
        <f t="shared" si="15"/>
        <v>100</v>
      </c>
      <c r="AJ44" s="71">
        <f t="shared" si="15"/>
        <v>13641871.940000001</v>
      </c>
      <c r="AK44" s="71">
        <f t="shared" si="15"/>
        <v>10</v>
      </c>
      <c r="AL44" s="71">
        <f t="shared" si="15"/>
        <v>1459446.568</v>
      </c>
      <c r="AM44" s="71">
        <f>SUM(AM8:AM43)</f>
        <v>5292</v>
      </c>
      <c r="AN44" s="71">
        <f t="shared" si="15"/>
        <v>808321422.51950002</v>
      </c>
    </row>
    <row r="45" spans="1:40" x14ac:dyDescent="0.25">
      <c r="AM45" s="15"/>
    </row>
    <row r="46" spans="1:40" x14ac:dyDescent="0.25">
      <c r="AM46" s="15"/>
    </row>
    <row r="47" spans="1:40" x14ac:dyDescent="0.25">
      <c r="AM47" s="16"/>
    </row>
  </sheetData>
  <mergeCells count="36">
    <mergeCell ref="A40:A41"/>
    <mergeCell ref="A21:A22"/>
    <mergeCell ref="A23:A24"/>
    <mergeCell ref="A26:A27"/>
    <mergeCell ref="A29:A33"/>
    <mergeCell ref="A34:A3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</mergeCells>
  <pageMargins left="0" right="0" top="0.35433070866141736" bottom="0.19685039370078741" header="0.11811023622047245" footer="0.11811023622047245"/>
  <pageSetup paperSize="9" scale="4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V74"/>
  <sheetViews>
    <sheetView tabSelected="1" workbookViewId="0">
      <pane xSplit="4" ySplit="6" topLeftCell="AF63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RowHeight="12" x14ac:dyDescent="0.2"/>
  <cols>
    <col min="1" max="1" width="6.42578125" style="73" customWidth="1"/>
    <col min="2" max="2" width="11" style="73" customWidth="1"/>
    <col min="3" max="3" width="41.85546875" style="73" customWidth="1"/>
    <col min="4" max="4" width="8.5703125" style="73" customWidth="1"/>
    <col min="5" max="5" width="41" style="73" customWidth="1"/>
    <col min="6" max="21" width="13" style="73" customWidth="1"/>
    <col min="22" max="22" width="10.85546875" style="73" customWidth="1"/>
    <col min="23" max="25" width="11.7109375" style="73" customWidth="1"/>
    <col min="26" max="29" width="12.42578125" style="73" customWidth="1"/>
    <col min="30" max="30" width="11.7109375" style="73" customWidth="1"/>
    <col min="31" max="31" width="13.140625" style="73" customWidth="1"/>
    <col min="32" max="32" width="10.42578125" style="73" customWidth="1"/>
    <col min="33" max="33" width="13.140625" style="73" customWidth="1"/>
    <col min="34" max="35" width="12.5703125" style="73" customWidth="1"/>
    <col min="36" max="37" width="11.28515625" style="73" customWidth="1"/>
    <col min="38" max="41" width="13.140625" style="73" customWidth="1"/>
    <col min="42" max="42" width="12" style="73" customWidth="1"/>
    <col min="43" max="43" width="13.85546875" style="73" customWidth="1"/>
    <col min="44" max="44" width="9.140625" style="73" customWidth="1"/>
    <col min="45" max="45" width="12.7109375" style="73" customWidth="1"/>
    <col min="46" max="46" width="9.140625" style="73" customWidth="1"/>
    <col min="47" max="47" width="15.28515625" style="73" customWidth="1"/>
    <col min="48" max="48" width="15" style="73" customWidth="1"/>
    <col min="49" max="16384" width="9.140625" style="73"/>
  </cols>
  <sheetData>
    <row r="1" spans="1:47" x14ac:dyDescent="0.2">
      <c r="D1" s="85">
        <v>1</v>
      </c>
      <c r="E1" s="85">
        <v>2</v>
      </c>
      <c r="F1" s="85">
        <v>3</v>
      </c>
      <c r="G1" s="85">
        <v>4</v>
      </c>
      <c r="H1" s="85">
        <v>5</v>
      </c>
      <c r="I1" s="85">
        <v>6</v>
      </c>
      <c r="J1" s="85">
        <v>7</v>
      </c>
      <c r="K1" s="85">
        <v>8</v>
      </c>
      <c r="L1" s="85">
        <v>9</v>
      </c>
      <c r="M1" s="85">
        <v>10</v>
      </c>
      <c r="N1" s="85">
        <v>11</v>
      </c>
      <c r="O1" s="85">
        <v>12</v>
      </c>
      <c r="P1" s="85">
        <v>13</v>
      </c>
      <c r="Q1" s="85">
        <v>14</v>
      </c>
      <c r="R1" s="85">
        <v>15</v>
      </c>
      <c r="S1" s="85">
        <v>16</v>
      </c>
      <c r="T1" s="85">
        <v>17</v>
      </c>
      <c r="U1" s="85">
        <v>18</v>
      </c>
      <c r="V1" s="85">
        <v>19</v>
      </c>
      <c r="W1" s="85">
        <v>20</v>
      </c>
      <c r="X1" s="85">
        <v>21</v>
      </c>
      <c r="Y1" s="85">
        <v>22</v>
      </c>
      <c r="Z1" s="85">
        <v>23</v>
      </c>
      <c r="AA1" s="85">
        <v>24</v>
      </c>
      <c r="AB1" s="85">
        <v>25</v>
      </c>
      <c r="AC1" s="85">
        <v>26</v>
      </c>
      <c r="AD1" s="85">
        <v>27</v>
      </c>
      <c r="AE1" s="85">
        <v>28</v>
      </c>
      <c r="AF1" s="85">
        <v>29</v>
      </c>
      <c r="AG1" s="85">
        <v>30</v>
      </c>
      <c r="AH1" s="85">
        <v>31</v>
      </c>
      <c r="AI1" s="85">
        <v>32</v>
      </c>
      <c r="AJ1" s="85">
        <v>33</v>
      </c>
      <c r="AK1" s="85">
        <v>34</v>
      </c>
      <c r="AL1" s="85">
        <v>35</v>
      </c>
      <c r="AM1" s="85">
        <v>36</v>
      </c>
      <c r="AN1" s="85">
        <v>37</v>
      </c>
      <c r="AO1" s="85">
        <v>38</v>
      </c>
      <c r="AP1" s="85">
        <v>39</v>
      </c>
      <c r="AQ1" s="85">
        <v>40</v>
      </c>
      <c r="AR1" s="85">
        <v>41</v>
      </c>
      <c r="AS1" s="85">
        <v>42</v>
      </c>
      <c r="AT1" s="85">
        <v>43</v>
      </c>
      <c r="AU1" s="85">
        <v>44</v>
      </c>
    </row>
    <row r="2" spans="1:47" x14ac:dyDescent="0.2"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</row>
    <row r="3" spans="1:47" ht="44.25" customHeight="1" x14ac:dyDescent="0.2">
      <c r="A3" s="179" t="s">
        <v>96</v>
      </c>
      <c r="B3" s="179" t="s">
        <v>98</v>
      </c>
      <c r="C3" s="179" t="s">
        <v>97</v>
      </c>
      <c r="D3" s="179" t="s">
        <v>95</v>
      </c>
      <c r="E3" s="179" t="s">
        <v>94</v>
      </c>
      <c r="F3" s="181" t="s">
        <v>106</v>
      </c>
      <c r="G3" s="181"/>
      <c r="H3" s="181" t="s">
        <v>107</v>
      </c>
      <c r="I3" s="181" t="e">
        <v>#N/A</v>
      </c>
      <c r="J3" s="181" t="s">
        <v>108</v>
      </c>
      <c r="K3" s="181"/>
      <c r="L3" s="181"/>
      <c r="M3" s="181"/>
      <c r="N3" s="181" t="s">
        <v>136</v>
      </c>
      <c r="O3" s="181" t="e">
        <v>#N/A</v>
      </c>
      <c r="P3" s="181" t="s">
        <v>109</v>
      </c>
      <c r="Q3" s="181"/>
      <c r="R3" s="181" t="s">
        <v>110</v>
      </c>
      <c r="S3" s="181"/>
      <c r="T3" s="181"/>
      <c r="U3" s="181"/>
      <c r="V3" s="181" t="s">
        <v>111</v>
      </c>
      <c r="W3" s="181"/>
      <c r="X3" s="181"/>
      <c r="Y3" s="181"/>
      <c r="Z3" s="181" t="s">
        <v>112</v>
      </c>
      <c r="AA3" s="181"/>
      <c r="AB3" s="181"/>
      <c r="AC3" s="181"/>
      <c r="AD3" s="181" t="s">
        <v>113</v>
      </c>
      <c r="AE3" s="181"/>
      <c r="AF3" s="181"/>
      <c r="AG3" s="181"/>
      <c r="AH3" s="181" t="s">
        <v>114</v>
      </c>
      <c r="AI3" s="181"/>
      <c r="AJ3" s="181" t="s">
        <v>115</v>
      </c>
      <c r="AK3" s="181"/>
      <c r="AL3" s="181" t="s">
        <v>116</v>
      </c>
      <c r="AM3" s="181"/>
      <c r="AN3" s="181"/>
      <c r="AO3" s="181"/>
      <c r="AP3" s="180" t="s">
        <v>283</v>
      </c>
      <c r="AQ3" s="180"/>
      <c r="AR3" s="180"/>
      <c r="AS3" s="180"/>
      <c r="AT3" s="180"/>
      <c r="AU3" s="180"/>
    </row>
    <row r="4" spans="1:47" x14ac:dyDescent="0.2">
      <c r="A4" s="179"/>
      <c r="B4" s="179"/>
      <c r="C4" s="179"/>
      <c r="D4" s="179"/>
      <c r="E4" s="179"/>
      <c r="F4" s="179" t="s">
        <v>87</v>
      </c>
      <c r="G4" s="179"/>
      <c r="H4" s="179" t="s">
        <v>86</v>
      </c>
      <c r="I4" s="179"/>
      <c r="J4" s="179" t="s">
        <v>99</v>
      </c>
      <c r="K4" s="179"/>
      <c r="L4" s="179"/>
      <c r="M4" s="179"/>
      <c r="N4" s="179" t="s">
        <v>88</v>
      </c>
      <c r="O4" s="179"/>
      <c r="P4" s="179" t="s">
        <v>93</v>
      </c>
      <c r="Q4" s="179"/>
      <c r="R4" s="179" t="s">
        <v>89</v>
      </c>
      <c r="S4" s="179"/>
      <c r="T4" s="179"/>
      <c r="U4" s="179"/>
      <c r="V4" s="179" t="s">
        <v>90</v>
      </c>
      <c r="W4" s="179"/>
      <c r="X4" s="179"/>
      <c r="Y4" s="179"/>
      <c r="Z4" s="179" t="s">
        <v>91</v>
      </c>
      <c r="AA4" s="179"/>
      <c r="AB4" s="179"/>
      <c r="AC4" s="179"/>
      <c r="AD4" s="179" t="s">
        <v>92</v>
      </c>
      <c r="AE4" s="179"/>
      <c r="AF4" s="179"/>
      <c r="AG4" s="179"/>
      <c r="AH4" s="179" t="s">
        <v>100</v>
      </c>
      <c r="AI4" s="179"/>
      <c r="AJ4" s="179" t="s">
        <v>101</v>
      </c>
      <c r="AK4" s="179"/>
      <c r="AL4" s="179" t="s">
        <v>102</v>
      </c>
      <c r="AM4" s="179"/>
      <c r="AN4" s="179"/>
      <c r="AO4" s="179"/>
      <c r="AP4" s="180"/>
      <c r="AQ4" s="180"/>
      <c r="AR4" s="180"/>
      <c r="AS4" s="180"/>
      <c r="AT4" s="180"/>
      <c r="AU4" s="180"/>
    </row>
    <row r="5" spans="1:47" x14ac:dyDescent="0.2">
      <c r="A5" s="179"/>
      <c r="B5" s="179"/>
      <c r="C5" s="179"/>
      <c r="D5" s="179"/>
      <c r="E5" s="179"/>
      <c r="F5" s="69" t="s">
        <v>117</v>
      </c>
      <c r="G5" s="69"/>
      <c r="H5" s="69" t="s">
        <v>117</v>
      </c>
      <c r="I5" s="69"/>
      <c r="J5" s="69" t="s">
        <v>117</v>
      </c>
      <c r="K5" s="69"/>
      <c r="L5" s="69" t="s">
        <v>120</v>
      </c>
      <c r="M5" s="69"/>
      <c r="N5" s="69" t="s">
        <v>117</v>
      </c>
      <c r="O5" s="69"/>
      <c r="P5" s="69" t="s">
        <v>117</v>
      </c>
      <c r="Q5" s="69"/>
      <c r="R5" s="69" t="s">
        <v>117</v>
      </c>
      <c r="S5" s="69"/>
      <c r="T5" s="69" t="s">
        <v>120</v>
      </c>
      <c r="U5" s="69"/>
      <c r="V5" s="69" t="s">
        <v>117</v>
      </c>
      <c r="W5" s="69"/>
      <c r="X5" s="69" t="s">
        <v>120</v>
      </c>
      <c r="Y5" s="69"/>
      <c r="Z5" s="69" t="s">
        <v>117</v>
      </c>
      <c r="AA5" s="69"/>
      <c r="AB5" s="69" t="s">
        <v>120</v>
      </c>
      <c r="AC5" s="69"/>
      <c r="AD5" s="69" t="s">
        <v>117</v>
      </c>
      <c r="AE5" s="69"/>
      <c r="AF5" s="69" t="s">
        <v>120</v>
      </c>
      <c r="AG5" s="69"/>
      <c r="AH5" s="69" t="s">
        <v>117</v>
      </c>
      <c r="AI5" s="69"/>
      <c r="AJ5" s="69" t="s">
        <v>117</v>
      </c>
      <c r="AK5" s="69"/>
      <c r="AL5" s="69" t="s">
        <v>117</v>
      </c>
      <c r="AM5" s="69"/>
      <c r="AN5" s="69" t="s">
        <v>120</v>
      </c>
      <c r="AO5" s="69"/>
      <c r="AP5" s="179" t="s">
        <v>117</v>
      </c>
      <c r="AQ5" s="179"/>
      <c r="AR5" s="179" t="s">
        <v>120</v>
      </c>
      <c r="AS5" s="179"/>
      <c r="AT5" s="179" t="s">
        <v>283</v>
      </c>
      <c r="AU5" s="179"/>
    </row>
    <row r="6" spans="1:47" x14ac:dyDescent="0.2">
      <c r="A6" s="179"/>
      <c r="B6" s="179"/>
      <c r="C6" s="179"/>
      <c r="D6" s="179"/>
      <c r="E6" s="179"/>
      <c r="F6" s="69" t="s">
        <v>118</v>
      </c>
      <c r="G6" s="69" t="s">
        <v>119</v>
      </c>
      <c r="H6" s="69" t="s">
        <v>118</v>
      </c>
      <c r="I6" s="69" t="s">
        <v>119</v>
      </c>
      <c r="J6" s="69" t="s">
        <v>118</v>
      </c>
      <c r="K6" s="69" t="s">
        <v>119</v>
      </c>
      <c r="L6" s="69" t="s">
        <v>118</v>
      </c>
      <c r="M6" s="69" t="s">
        <v>119</v>
      </c>
      <c r="N6" s="69" t="s">
        <v>118</v>
      </c>
      <c r="O6" s="69" t="s">
        <v>119</v>
      </c>
      <c r="P6" s="69" t="s">
        <v>118</v>
      </c>
      <c r="Q6" s="69" t="s">
        <v>119</v>
      </c>
      <c r="R6" s="69" t="s">
        <v>118</v>
      </c>
      <c r="S6" s="69" t="s">
        <v>119</v>
      </c>
      <c r="T6" s="69" t="s">
        <v>118</v>
      </c>
      <c r="U6" s="69" t="s">
        <v>119</v>
      </c>
      <c r="V6" s="69" t="s">
        <v>118</v>
      </c>
      <c r="W6" s="69" t="s">
        <v>119</v>
      </c>
      <c r="X6" s="69" t="s">
        <v>118</v>
      </c>
      <c r="Y6" s="69" t="s">
        <v>119</v>
      </c>
      <c r="Z6" s="69" t="s">
        <v>118</v>
      </c>
      <c r="AA6" s="69" t="s">
        <v>119</v>
      </c>
      <c r="AB6" s="69" t="s">
        <v>118</v>
      </c>
      <c r="AC6" s="69" t="s">
        <v>119</v>
      </c>
      <c r="AD6" s="69" t="s">
        <v>118</v>
      </c>
      <c r="AE6" s="69" t="s">
        <v>119</v>
      </c>
      <c r="AF6" s="69" t="s">
        <v>118</v>
      </c>
      <c r="AG6" s="69" t="s">
        <v>119</v>
      </c>
      <c r="AH6" s="69" t="s">
        <v>118</v>
      </c>
      <c r="AI6" s="69" t="s">
        <v>119</v>
      </c>
      <c r="AJ6" s="69" t="s">
        <v>118</v>
      </c>
      <c r="AK6" s="69" t="s">
        <v>119</v>
      </c>
      <c r="AL6" s="69" t="s">
        <v>118</v>
      </c>
      <c r="AM6" s="69" t="s">
        <v>119</v>
      </c>
      <c r="AN6" s="69" t="s">
        <v>118</v>
      </c>
      <c r="AO6" s="69" t="s">
        <v>119</v>
      </c>
      <c r="AP6" s="69" t="s">
        <v>118</v>
      </c>
      <c r="AQ6" s="69" t="s">
        <v>119</v>
      </c>
      <c r="AR6" s="69" t="s">
        <v>118</v>
      </c>
      <c r="AS6" s="69" t="s">
        <v>119</v>
      </c>
      <c r="AT6" s="69" t="s">
        <v>118</v>
      </c>
      <c r="AU6" s="69" t="s">
        <v>119</v>
      </c>
    </row>
    <row r="7" spans="1:47" ht="41.25" customHeight="1" x14ac:dyDescent="0.2">
      <c r="A7" s="74">
        <v>1</v>
      </c>
      <c r="B7" s="75" t="s">
        <v>137</v>
      </c>
      <c r="C7" s="76" t="s">
        <v>138</v>
      </c>
      <c r="D7" s="77">
        <v>2</v>
      </c>
      <c r="E7" s="76" t="s">
        <v>139</v>
      </c>
      <c r="F7" s="78"/>
      <c r="G7" s="79"/>
      <c r="H7" s="78"/>
      <c r="I7" s="79"/>
      <c r="J7" s="78"/>
      <c r="K7" s="79"/>
      <c r="L7" s="78"/>
      <c r="M7" s="79"/>
      <c r="N7" s="78"/>
      <c r="O7" s="79"/>
      <c r="P7" s="78"/>
      <c r="Q7" s="79"/>
      <c r="R7" s="78"/>
      <c r="S7" s="79"/>
      <c r="T7" s="78"/>
      <c r="U7" s="79"/>
      <c r="V7" s="78"/>
      <c r="W7" s="79"/>
      <c r="X7" s="78"/>
      <c r="Y7" s="79"/>
      <c r="Z7" s="78"/>
      <c r="AA7" s="79"/>
      <c r="AB7" s="78"/>
      <c r="AC7" s="79"/>
      <c r="AD7" s="78"/>
      <c r="AE7" s="79"/>
      <c r="AF7" s="78"/>
      <c r="AG7" s="79"/>
      <c r="AH7" s="78"/>
      <c r="AI7" s="79"/>
      <c r="AJ7" s="78">
        <v>1</v>
      </c>
      <c r="AK7" s="79">
        <v>161459.75</v>
      </c>
      <c r="AL7" s="78"/>
      <c r="AM7" s="79"/>
      <c r="AN7" s="78"/>
      <c r="AO7" s="79"/>
      <c r="AP7" s="80">
        <f>F7+H7+J7+N7+P7+R7+V7+Z7+AD7+AH7+AJ7+AL7</f>
        <v>1</v>
      </c>
      <c r="AQ7" s="81">
        <f>G7+I7+K7+O7+Q7+S7+W7+AA7+AE7+AI7+AK7+AM7</f>
        <v>161459.75</v>
      </c>
      <c r="AR7" s="80">
        <f>L7+T7+X7+AB7+AF7+AN7</f>
        <v>0</v>
      </c>
      <c r="AS7" s="81">
        <f>M7+U7+Y7+AC7+AG7+AO7</f>
        <v>0</v>
      </c>
      <c r="AT7" s="80">
        <f>SUM(AP7+AR7)</f>
        <v>1</v>
      </c>
      <c r="AU7" s="80">
        <f>SUM(AQ7+AS7)</f>
        <v>161459.75</v>
      </c>
    </row>
    <row r="8" spans="1:47" ht="41.25" customHeight="1" x14ac:dyDescent="0.2">
      <c r="A8" s="82">
        <v>1</v>
      </c>
      <c r="B8" s="75" t="s">
        <v>140</v>
      </c>
      <c r="C8" s="76" t="s">
        <v>141</v>
      </c>
      <c r="D8" s="77">
        <v>13</v>
      </c>
      <c r="E8" s="76" t="s">
        <v>142</v>
      </c>
      <c r="F8" s="78"/>
      <c r="G8" s="79"/>
      <c r="H8" s="78"/>
      <c r="I8" s="79"/>
      <c r="J8" s="78"/>
      <c r="K8" s="79"/>
      <c r="L8" s="78"/>
      <c r="M8" s="79"/>
      <c r="N8" s="78"/>
      <c r="O8" s="79"/>
      <c r="P8" s="78"/>
      <c r="Q8" s="79"/>
      <c r="R8" s="78"/>
      <c r="S8" s="79"/>
      <c r="T8" s="78"/>
      <c r="U8" s="79"/>
      <c r="V8" s="78"/>
      <c r="W8" s="79"/>
      <c r="X8" s="78"/>
      <c r="Y8" s="79"/>
      <c r="Z8" s="78"/>
      <c r="AA8" s="79"/>
      <c r="AB8" s="78"/>
      <c r="AC8" s="79"/>
      <c r="AD8" s="78"/>
      <c r="AE8" s="79"/>
      <c r="AF8" s="78"/>
      <c r="AG8" s="79"/>
      <c r="AH8" s="78"/>
      <c r="AI8" s="79"/>
      <c r="AJ8" s="78">
        <v>1</v>
      </c>
      <c r="AK8" s="79">
        <v>161459.75</v>
      </c>
      <c r="AL8" s="78"/>
      <c r="AM8" s="79"/>
      <c r="AN8" s="78"/>
      <c r="AO8" s="79"/>
      <c r="AP8" s="80">
        <f t="shared" ref="AP8:AQ71" si="0">F8+H8+J8+N8+P8+R8+V8+Z8+AD8+AH8+AJ8+AL8</f>
        <v>1</v>
      </c>
      <c r="AQ8" s="81">
        <f t="shared" si="0"/>
        <v>161459.75</v>
      </c>
      <c r="AR8" s="80">
        <f t="shared" ref="AR8:AS71" si="1">L8+T8+X8+AB8+AF8+AN8</f>
        <v>0</v>
      </c>
      <c r="AS8" s="81">
        <f t="shared" si="1"/>
        <v>0</v>
      </c>
      <c r="AT8" s="80">
        <f t="shared" ref="AT8:AT71" si="2">SUM(AP8+AR8)</f>
        <v>1</v>
      </c>
      <c r="AU8" s="80">
        <f t="shared" ref="AU8:AU71" si="3">SUM(AQ8+AS8)</f>
        <v>161459.75</v>
      </c>
    </row>
    <row r="9" spans="1:47" ht="41.25" customHeight="1" x14ac:dyDescent="0.2">
      <c r="A9" s="82">
        <v>5</v>
      </c>
      <c r="B9" s="75" t="s">
        <v>143</v>
      </c>
      <c r="C9" s="76" t="s">
        <v>144</v>
      </c>
      <c r="D9" s="83">
        <v>38</v>
      </c>
      <c r="E9" s="76" t="s">
        <v>145</v>
      </c>
      <c r="F9" s="78"/>
      <c r="G9" s="79"/>
      <c r="H9" s="78"/>
      <c r="I9" s="79"/>
      <c r="J9" s="78"/>
      <c r="K9" s="79"/>
      <c r="L9" s="78"/>
      <c r="M9" s="79"/>
      <c r="N9" s="78"/>
      <c r="O9" s="79"/>
      <c r="P9" s="78"/>
      <c r="Q9" s="79"/>
      <c r="R9" s="78">
        <v>15</v>
      </c>
      <c r="S9" s="79">
        <v>1939647.4500000002</v>
      </c>
      <c r="T9" s="78"/>
      <c r="U9" s="79"/>
      <c r="V9" s="78"/>
      <c r="W9" s="79"/>
      <c r="X9" s="78"/>
      <c r="Y9" s="79"/>
      <c r="Z9" s="78"/>
      <c r="AA9" s="79"/>
      <c r="AB9" s="78"/>
      <c r="AC9" s="79"/>
      <c r="AD9" s="78"/>
      <c r="AE9" s="79"/>
      <c r="AF9" s="78"/>
      <c r="AG9" s="79"/>
      <c r="AH9" s="78"/>
      <c r="AI9" s="79"/>
      <c r="AJ9" s="78"/>
      <c r="AK9" s="79"/>
      <c r="AL9" s="78"/>
      <c r="AM9" s="79"/>
      <c r="AN9" s="78"/>
      <c r="AO9" s="79"/>
      <c r="AP9" s="80">
        <f t="shared" si="0"/>
        <v>15</v>
      </c>
      <c r="AQ9" s="81">
        <f t="shared" si="0"/>
        <v>1939647.4500000002</v>
      </c>
      <c r="AR9" s="80">
        <f t="shared" si="1"/>
        <v>0</v>
      </c>
      <c r="AS9" s="81">
        <f t="shared" si="1"/>
        <v>0</v>
      </c>
      <c r="AT9" s="80">
        <f t="shared" si="2"/>
        <v>15</v>
      </c>
      <c r="AU9" s="80">
        <f t="shared" si="3"/>
        <v>1939647.4500000002</v>
      </c>
    </row>
    <row r="10" spans="1:47" ht="41.25" customHeight="1" x14ac:dyDescent="0.2">
      <c r="A10" s="82">
        <v>9</v>
      </c>
      <c r="B10" s="75" t="s">
        <v>146</v>
      </c>
      <c r="C10" s="76" t="s">
        <v>147</v>
      </c>
      <c r="D10" s="83">
        <v>50</v>
      </c>
      <c r="E10" s="76" t="s">
        <v>148</v>
      </c>
      <c r="F10" s="78"/>
      <c r="G10" s="79"/>
      <c r="H10" s="78"/>
      <c r="I10" s="79"/>
      <c r="J10" s="78"/>
      <c r="K10" s="79"/>
      <c r="L10" s="78"/>
      <c r="M10" s="79"/>
      <c r="N10" s="78"/>
      <c r="O10" s="79"/>
      <c r="P10" s="78">
        <v>16</v>
      </c>
      <c r="Q10" s="79">
        <v>1675244</v>
      </c>
      <c r="R10" s="78"/>
      <c r="S10" s="79"/>
      <c r="T10" s="78"/>
      <c r="U10" s="79"/>
      <c r="V10" s="78"/>
      <c r="W10" s="79"/>
      <c r="X10" s="78"/>
      <c r="Y10" s="79"/>
      <c r="Z10" s="78"/>
      <c r="AA10" s="79"/>
      <c r="AB10" s="78"/>
      <c r="AC10" s="79"/>
      <c r="AD10" s="78"/>
      <c r="AE10" s="79"/>
      <c r="AF10" s="78"/>
      <c r="AG10" s="79"/>
      <c r="AH10" s="78"/>
      <c r="AI10" s="79"/>
      <c r="AJ10" s="78"/>
      <c r="AK10" s="79"/>
      <c r="AL10" s="78"/>
      <c r="AM10" s="79"/>
      <c r="AN10" s="78"/>
      <c r="AO10" s="79"/>
      <c r="AP10" s="80">
        <f t="shared" si="0"/>
        <v>16</v>
      </c>
      <c r="AQ10" s="81">
        <f t="shared" si="0"/>
        <v>1675244</v>
      </c>
      <c r="AR10" s="80">
        <f t="shared" si="1"/>
        <v>0</v>
      </c>
      <c r="AS10" s="81">
        <f t="shared" si="1"/>
        <v>0</v>
      </c>
      <c r="AT10" s="80">
        <f t="shared" si="2"/>
        <v>16</v>
      </c>
      <c r="AU10" s="80">
        <f t="shared" si="3"/>
        <v>1675244</v>
      </c>
    </row>
    <row r="11" spans="1:47" ht="41.25" customHeight="1" x14ac:dyDescent="0.2">
      <c r="A11" s="82">
        <v>9</v>
      </c>
      <c r="B11" s="75" t="s">
        <v>146</v>
      </c>
      <c r="C11" s="76" t="s">
        <v>147</v>
      </c>
      <c r="D11" s="83">
        <v>52</v>
      </c>
      <c r="E11" s="76" t="s">
        <v>149</v>
      </c>
      <c r="F11" s="78"/>
      <c r="G11" s="79"/>
      <c r="H11" s="78"/>
      <c r="I11" s="79"/>
      <c r="J11" s="78"/>
      <c r="K11" s="79"/>
      <c r="L11" s="78"/>
      <c r="M11" s="79"/>
      <c r="N11" s="78"/>
      <c r="O11" s="79"/>
      <c r="P11" s="78">
        <v>1</v>
      </c>
      <c r="Q11" s="79">
        <v>104702.75</v>
      </c>
      <c r="R11" s="78"/>
      <c r="S11" s="79"/>
      <c r="T11" s="78"/>
      <c r="U11" s="79"/>
      <c r="V11" s="78"/>
      <c r="W11" s="79"/>
      <c r="X11" s="78"/>
      <c r="Y11" s="79"/>
      <c r="Z11" s="78"/>
      <c r="AA11" s="79"/>
      <c r="AB11" s="78"/>
      <c r="AC11" s="79"/>
      <c r="AD11" s="78"/>
      <c r="AE11" s="79"/>
      <c r="AF11" s="78"/>
      <c r="AG11" s="79"/>
      <c r="AH11" s="78"/>
      <c r="AI11" s="79"/>
      <c r="AJ11" s="78"/>
      <c r="AK11" s="79"/>
      <c r="AL11" s="78"/>
      <c r="AM11" s="79"/>
      <c r="AN11" s="78"/>
      <c r="AO11" s="79"/>
      <c r="AP11" s="80">
        <f t="shared" si="0"/>
        <v>1</v>
      </c>
      <c r="AQ11" s="81">
        <f t="shared" si="0"/>
        <v>104702.75</v>
      </c>
      <c r="AR11" s="80">
        <f t="shared" si="1"/>
        <v>0</v>
      </c>
      <c r="AS11" s="81">
        <f t="shared" si="1"/>
        <v>0</v>
      </c>
      <c r="AT11" s="80">
        <f t="shared" si="2"/>
        <v>1</v>
      </c>
      <c r="AU11" s="80">
        <f t="shared" si="3"/>
        <v>104702.75</v>
      </c>
    </row>
    <row r="12" spans="1:47" ht="41.25" customHeight="1" x14ac:dyDescent="0.2">
      <c r="A12" s="82">
        <v>10</v>
      </c>
      <c r="B12" s="75" t="s">
        <v>150</v>
      </c>
      <c r="C12" s="76" t="s">
        <v>151</v>
      </c>
      <c r="D12" s="77">
        <v>58</v>
      </c>
      <c r="E12" s="76" t="s">
        <v>152</v>
      </c>
      <c r="F12" s="78"/>
      <c r="G12" s="79"/>
      <c r="H12" s="78"/>
      <c r="I12" s="79"/>
      <c r="J12" s="78">
        <v>1</v>
      </c>
      <c r="K12" s="79">
        <v>169297.58</v>
      </c>
      <c r="L12" s="78">
        <v>1</v>
      </c>
      <c r="M12" s="79">
        <v>169297.58</v>
      </c>
      <c r="N12" s="78"/>
      <c r="O12" s="79"/>
      <c r="P12" s="78"/>
      <c r="Q12" s="79"/>
      <c r="R12" s="78"/>
      <c r="S12" s="79"/>
      <c r="T12" s="78"/>
      <c r="U12" s="79"/>
      <c r="V12" s="78"/>
      <c r="W12" s="79"/>
      <c r="X12" s="78"/>
      <c r="Y12" s="79"/>
      <c r="Z12" s="78"/>
      <c r="AA12" s="79"/>
      <c r="AB12" s="78"/>
      <c r="AC12" s="79"/>
      <c r="AD12" s="78"/>
      <c r="AE12" s="79"/>
      <c r="AF12" s="78"/>
      <c r="AG12" s="79"/>
      <c r="AH12" s="78"/>
      <c r="AI12" s="79"/>
      <c r="AJ12" s="78"/>
      <c r="AK12" s="79"/>
      <c r="AL12" s="78"/>
      <c r="AM12" s="79"/>
      <c r="AN12" s="78"/>
      <c r="AO12" s="79"/>
      <c r="AP12" s="80">
        <f t="shared" si="0"/>
        <v>1</v>
      </c>
      <c r="AQ12" s="81">
        <f t="shared" si="0"/>
        <v>169297.58</v>
      </c>
      <c r="AR12" s="80">
        <f t="shared" si="1"/>
        <v>1</v>
      </c>
      <c r="AS12" s="81">
        <f t="shared" si="1"/>
        <v>169297.58</v>
      </c>
      <c r="AT12" s="80">
        <f t="shared" si="2"/>
        <v>2</v>
      </c>
      <c r="AU12" s="80">
        <f t="shared" si="3"/>
        <v>338595.16</v>
      </c>
    </row>
    <row r="13" spans="1:47" ht="41.25" customHeight="1" x14ac:dyDescent="0.2">
      <c r="A13" s="82">
        <v>10</v>
      </c>
      <c r="B13" s="75" t="s">
        <v>153</v>
      </c>
      <c r="C13" s="76" t="s">
        <v>154</v>
      </c>
      <c r="D13" s="77">
        <v>71</v>
      </c>
      <c r="E13" s="76" t="s">
        <v>152</v>
      </c>
      <c r="F13" s="78"/>
      <c r="G13" s="79"/>
      <c r="H13" s="78"/>
      <c r="I13" s="79"/>
      <c r="J13" s="78">
        <v>1</v>
      </c>
      <c r="K13" s="79">
        <v>169297.58</v>
      </c>
      <c r="L13" s="78"/>
      <c r="M13" s="79"/>
      <c r="N13" s="78"/>
      <c r="O13" s="79"/>
      <c r="P13" s="78"/>
      <c r="Q13" s="79"/>
      <c r="R13" s="78"/>
      <c r="S13" s="79"/>
      <c r="T13" s="78"/>
      <c r="U13" s="79"/>
      <c r="V13" s="78"/>
      <c r="W13" s="79"/>
      <c r="X13" s="78"/>
      <c r="Y13" s="79"/>
      <c r="Z13" s="78"/>
      <c r="AA13" s="79"/>
      <c r="AB13" s="78"/>
      <c r="AC13" s="79"/>
      <c r="AD13" s="78"/>
      <c r="AE13" s="79"/>
      <c r="AF13" s="78"/>
      <c r="AG13" s="79"/>
      <c r="AH13" s="78"/>
      <c r="AI13" s="79"/>
      <c r="AJ13" s="78"/>
      <c r="AK13" s="79"/>
      <c r="AL13" s="78"/>
      <c r="AM13" s="79"/>
      <c r="AN13" s="78"/>
      <c r="AO13" s="79"/>
      <c r="AP13" s="80">
        <f t="shared" si="0"/>
        <v>1</v>
      </c>
      <c r="AQ13" s="81">
        <f t="shared" si="0"/>
        <v>169297.58</v>
      </c>
      <c r="AR13" s="80">
        <f t="shared" si="1"/>
        <v>0</v>
      </c>
      <c r="AS13" s="81">
        <f t="shared" si="1"/>
        <v>0</v>
      </c>
      <c r="AT13" s="80">
        <f t="shared" si="2"/>
        <v>1</v>
      </c>
      <c r="AU13" s="80">
        <f t="shared" si="3"/>
        <v>169297.58</v>
      </c>
    </row>
    <row r="14" spans="1:47" ht="41.25" customHeight="1" x14ac:dyDescent="0.2">
      <c r="A14" s="82">
        <v>10</v>
      </c>
      <c r="B14" s="75" t="s">
        <v>155</v>
      </c>
      <c r="C14" s="76" t="s">
        <v>156</v>
      </c>
      <c r="D14" s="77">
        <v>85</v>
      </c>
      <c r="E14" s="76" t="s">
        <v>157</v>
      </c>
      <c r="F14" s="78"/>
      <c r="G14" s="79"/>
      <c r="H14" s="78"/>
      <c r="I14" s="79"/>
      <c r="J14" s="78">
        <v>5</v>
      </c>
      <c r="K14" s="79">
        <v>846487.89999999991</v>
      </c>
      <c r="L14" s="78"/>
      <c r="M14" s="79"/>
      <c r="N14" s="78"/>
      <c r="O14" s="79"/>
      <c r="P14" s="78"/>
      <c r="Q14" s="79"/>
      <c r="R14" s="78"/>
      <c r="S14" s="79"/>
      <c r="T14" s="78"/>
      <c r="U14" s="79"/>
      <c r="V14" s="78"/>
      <c r="W14" s="79"/>
      <c r="X14" s="78"/>
      <c r="Y14" s="79"/>
      <c r="Z14" s="78"/>
      <c r="AA14" s="79"/>
      <c r="AB14" s="78"/>
      <c r="AC14" s="79"/>
      <c r="AD14" s="78"/>
      <c r="AE14" s="79"/>
      <c r="AF14" s="78"/>
      <c r="AG14" s="79"/>
      <c r="AH14" s="78"/>
      <c r="AI14" s="79"/>
      <c r="AJ14" s="78"/>
      <c r="AK14" s="79"/>
      <c r="AL14" s="78"/>
      <c r="AM14" s="79"/>
      <c r="AN14" s="78"/>
      <c r="AO14" s="79"/>
      <c r="AP14" s="80">
        <f t="shared" si="0"/>
        <v>5</v>
      </c>
      <c r="AQ14" s="81">
        <f t="shared" si="0"/>
        <v>846487.89999999991</v>
      </c>
      <c r="AR14" s="80">
        <f t="shared" si="1"/>
        <v>0</v>
      </c>
      <c r="AS14" s="81">
        <f t="shared" si="1"/>
        <v>0</v>
      </c>
      <c r="AT14" s="80">
        <f t="shared" si="2"/>
        <v>5</v>
      </c>
      <c r="AU14" s="80">
        <f t="shared" si="3"/>
        <v>846487.89999999991</v>
      </c>
    </row>
    <row r="15" spans="1:47" ht="41.25" customHeight="1" x14ac:dyDescent="0.2">
      <c r="A15" s="82">
        <v>10</v>
      </c>
      <c r="B15" s="75" t="s">
        <v>158</v>
      </c>
      <c r="C15" s="76" t="s">
        <v>159</v>
      </c>
      <c r="D15" s="77">
        <v>88</v>
      </c>
      <c r="E15" s="76" t="s">
        <v>160</v>
      </c>
      <c r="F15" s="78"/>
      <c r="G15" s="79"/>
      <c r="H15" s="78"/>
      <c r="I15" s="79"/>
      <c r="J15" s="78">
        <v>2</v>
      </c>
      <c r="K15" s="79">
        <v>338595.16</v>
      </c>
      <c r="L15" s="78"/>
      <c r="M15" s="79"/>
      <c r="N15" s="78"/>
      <c r="O15" s="79"/>
      <c r="P15" s="78"/>
      <c r="Q15" s="79"/>
      <c r="R15" s="78"/>
      <c r="S15" s="79"/>
      <c r="T15" s="78"/>
      <c r="U15" s="79"/>
      <c r="V15" s="78"/>
      <c r="W15" s="79"/>
      <c r="X15" s="78"/>
      <c r="Y15" s="79"/>
      <c r="Z15" s="78"/>
      <c r="AA15" s="79"/>
      <c r="AB15" s="78"/>
      <c r="AC15" s="79"/>
      <c r="AD15" s="78"/>
      <c r="AE15" s="79"/>
      <c r="AF15" s="78"/>
      <c r="AG15" s="79"/>
      <c r="AH15" s="78"/>
      <c r="AI15" s="79"/>
      <c r="AJ15" s="78"/>
      <c r="AK15" s="79"/>
      <c r="AL15" s="78"/>
      <c r="AM15" s="79"/>
      <c r="AN15" s="78"/>
      <c r="AO15" s="79"/>
      <c r="AP15" s="80">
        <f t="shared" si="0"/>
        <v>2</v>
      </c>
      <c r="AQ15" s="81">
        <f t="shared" si="0"/>
        <v>338595.16</v>
      </c>
      <c r="AR15" s="80">
        <f t="shared" si="1"/>
        <v>0</v>
      </c>
      <c r="AS15" s="81">
        <f t="shared" si="1"/>
        <v>0</v>
      </c>
      <c r="AT15" s="80">
        <f t="shared" si="2"/>
        <v>2</v>
      </c>
      <c r="AU15" s="80">
        <f t="shared" si="3"/>
        <v>338595.16</v>
      </c>
    </row>
    <row r="16" spans="1:47" ht="41.25" customHeight="1" x14ac:dyDescent="0.2">
      <c r="A16" s="82">
        <v>10</v>
      </c>
      <c r="B16" s="75" t="s">
        <v>161</v>
      </c>
      <c r="C16" s="76" t="s">
        <v>162</v>
      </c>
      <c r="D16" s="77">
        <v>89</v>
      </c>
      <c r="E16" s="76" t="s">
        <v>163</v>
      </c>
      <c r="F16" s="78"/>
      <c r="G16" s="79"/>
      <c r="H16" s="78"/>
      <c r="I16" s="79"/>
      <c r="J16" s="78">
        <v>3</v>
      </c>
      <c r="K16" s="79">
        <v>507892.74</v>
      </c>
      <c r="L16" s="78"/>
      <c r="M16" s="79"/>
      <c r="N16" s="78"/>
      <c r="O16" s="79"/>
      <c r="P16" s="78"/>
      <c r="Q16" s="79"/>
      <c r="R16" s="78"/>
      <c r="S16" s="79"/>
      <c r="T16" s="78"/>
      <c r="U16" s="79"/>
      <c r="V16" s="78"/>
      <c r="W16" s="79"/>
      <c r="X16" s="78"/>
      <c r="Y16" s="79"/>
      <c r="Z16" s="78"/>
      <c r="AA16" s="79"/>
      <c r="AB16" s="78"/>
      <c r="AC16" s="79"/>
      <c r="AD16" s="78"/>
      <c r="AE16" s="79"/>
      <c r="AF16" s="78"/>
      <c r="AG16" s="79"/>
      <c r="AH16" s="78"/>
      <c r="AI16" s="79"/>
      <c r="AJ16" s="78"/>
      <c r="AK16" s="79"/>
      <c r="AL16" s="78"/>
      <c r="AM16" s="79"/>
      <c r="AN16" s="78"/>
      <c r="AO16" s="79"/>
      <c r="AP16" s="80">
        <f t="shared" si="0"/>
        <v>3</v>
      </c>
      <c r="AQ16" s="81">
        <f t="shared" si="0"/>
        <v>507892.74</v>
      </c>
      <c r="AR16" s="80">
        <f t="shared" si="1"/>
        <v>0</v>
      </c>
      <c r="AS16" s="81">
        <f t="shared" si="1"/>
        <v>0</v>
      </c>
      <c r="AT16" s="80">
        <f t="shared" si="2"/>
        <v>3</v>
      </c>
      <c r="AU16" s="80">
        <f t="shared" si="3"/>
        <v>507892.74</v>
      </c>
    </row>
    <row r="17" spans="1:47" ht="41.25" customHeight="1" x14ac:dyDescent="0.2">
      <c r="A17" s="82">
        <v>14</v>
      </c>
      <c r="B17" s="75" t="s">
        <v>164</v>
      </c>
      <c r="C17" s="76" t="s">
        <v>165</v>
      </c>
      <c r="D17" s="77">
        <v>91</v>
      </c>
      <c r="E17" s="76" t="s">
        <v>166</v>
      </c>
      <c r="F17" s="78"/>
      <c r="G17" s="79"/>
      <c r="H17" s="78">
        <v>3</v>
      </c>
      <c r="I17" s="79">
        <v>725403.78</v>
      </c>
      <c r="J17" s="78"/>
      <c r="K17" s="79"/>
      <c r="L17" s="78"/>
      <c r="M17" s="79"/>
      <c r="N17" s="78"/>
      <c r="O17" s="79"/>
      <c r="P17" s="78"/>
      <c r="Q17" s="79"/>
      <c r="R17" s="78"/>
      <c r="S17" s="79"/>
      <c r="T17" s="78"/>
      <c r="U17" s="79"/>
      <c r="V17" s="78"/>
      <c r="W17" s="79"/>
      <c r="X17" s="78"/>
      <c r="Y17" s="79"/>
      <c r="Z17" s="78"/>
      <c r="AA17" s="79"/>
      <c r="AB17" s="78"/>
      <c r="AC17" s="79"/>
      <c r="AD17" s="78"/>
      <c r="AE17" s="79"/>
      <c r="AF17" s="78"/>
      <c r="AG17" s="79"/>
      <c r="AH17" s="78"/>
      <c r="AI17" s="79"/>
      <c r="AJ17" s="78"/>
      <c r="AK17" s="79"/>
      <c r="AL17" s="78"/>
      <c r="AM17" s="79"/>
      <c r="AN17" s="78"/>
      <c r="AO17" s="79"/>
      <c r="AP17" s="80">
        <f t="shared" si="0"/>
        <v>3</v>
      </c>
      <c r="AQ17" s="81">
        <f t="shared" si="0"/>
        <v>725403.78</v>
      </c>
      <c r="AR17" s="80">
        <f t="shared" si="1"/>
        <v>0</v>
      </c>
      <c r="AS17" s="81">
        <f t="shared" si="1"/>
        <v>0</v>
      </c>
      <c r="AT17" s="80">
        <f t="shared" si="2"/>
        <v>3</v>
      </c>
      <c r="AU17" s="80">
        <f t="shared" si="3"/>
        <v>725403.78</v>
      </c>
    </row>
    <row r="18" spans="1:47" ht="41.25" customHeight="1" x14ac:dyDescent="0.2">
      <c r="A18" s="82">
        <v>16</v>
      </c>
      <c r="B18" s="75" t="s">
        <v>167</v>
      </c>
      <c r="C18" s="76" t="s">
        <v>168</v>
      </c>
      <c r="D18" s="83">
        <v>135</v>
      </c>
      <c r="E18" s="76" t="s">
        <v>169</v>
      </c>
      <c r="F18" s="78"/>
      <c r="G18" s="79"/>
      <c r="H18" s="78"/>
      <c r="I18" s="79"/>
      <c r="J18" s="78"/>
      <c r="K18" s="79"/>
      <c r="L18" s="78"/>
      <c r="M18" s="79"/>
      <c r="N18" s="78"/>
      <c r="O18" s="79"/>
      <c r="P18" s="78"/>
      <c r="Q18" s="79"/>
      <c r="R18" s="78">
        <v>2</v>
      </c>
      <c r="S18" s="79">
        <v>264860.28000000003</v>
      </c>
      <c r="T18" s="78"/>
      <c r="U18" s="79"/>
      <c r="V18" s="78"/>
      <c r="W18" s="79"/>
      <c r="X18" s="78"/>
      <c r="Y18" s="79"/>
      <c r="Z18" s="78"/>
      <c r="AA18" s="79"/>
      <c r="AB18" s="78"/>
      <c r="AC18" s="79"/>
      <c r="AD18" s="78"/>
      <c r="AE18" s="79"/>
      <c r="AF18" s="78"/>
      <c r="AG18" s="79"/>
      <c r="AH18" s="78"/>
      <c r="AI18" s="79"/>
      <c r="AJ18" s="78"/>
      <c r="AK18" s="79"/>
      <c r="AL18" s="78"/>
      <c r="AM18" s="79"/>
      <c r="AN18" s="78"/>
      <c r="AO18" s="79"/>
      <c r="AP18" s="80">
        <f t="shared" si="0"/>
        <v>2</v>
      </c>
      <c r="AQ18" s="81">
        <f t="shared" si="0"/>
        <v>264860.28000000003</v>
      </c>
      <c r="AR18" s="80">
        <f t="shared" si="1"/>
        <v>0</v>
      </c>
      <c r="AS18" s="81">
        <f t="shared" si="1"/>
        <v>0</v>
      </c>
      <c r="AT18" s="80">
        <f t="shared" si="2"/>
        <v>2</v>
      </c>
      <c r="AU18" s="80">
        <f t="shared" si="3"/>
        <v>264860.28000000003</v>
      </c>
    </row>
    <row r="19" spans="1:47" ht="41.25" customHeight="1" x14ac:dyDescent="0.2">
      <c r="A19" s="82">
        <v>16</v>
      </c>
      <c r="B19" s="75" t="s">
        <v>167</v>
      </c>
      <c r="C19" s="76" t="s">
        <v>168</v>
      </c>
      <c r="D19" s="77">
        <v>209</v>
      </c>
      <c r="E19" s="76" t="s">
        <v>170</v>
      </c>
      <c r="F19" s="78"/>
      <c r="G19" s="79"/>
      <c r="H19" s="78"/>
      <c r="I19" s="79"/>
      <c r="J19" s="78"/>
      <c r="K19" s="79"/>
      <c r="L19" s="78"/>
      <c r="M19" s="79"/>
      <c r="N19" s="78"/>
      <c r="O19" s="79"/>
      <c r="P19" s="78"/>
      <c r="Q19" s="79"/>
      <c r="R19" s="78">
        <v>1</v>
      </c>
      <c r="S19" s="79">
        <v>132430.14000000001</v>
      </c>
      <c r="T19" s="78"/>
      <c r="U19" s="79"/>
      <c r="V19" s="78"/>
      <c r="W19" s="79"/>
      <c r="X19" s="78"/>
      <c r="Y19" s="79"/>
      <c r="Z19" s="78"/>
      <c r="AA19" s="79"/>
      <c r="AB19" s="78"/>
      <c r="AC19" s="79"/>
      <c r="AD19" s="78"/>
      <c r="AE19" s="79"/>
      <c r="AF19" s="78"/>
      <c r="AG19" s="79"/>
      <c r="AH19" s="78"/>
      <c r="AI19" s="79"/>
      <c r="AJ19" s="78"/>
      <c r="AK19" s="79"/>
      <c r="AL19" s="78"/>
      <c r="AM19" s="79"/>
      <c r="AN19" s="78"/>
      <c r="AO19" s="79"/>
      <c r="AP19" s="80">
        <f t="shared" si="0"/>
        <v>1</v>
      </c>
      <c r="AQ19" s="81">
        <f t="shared" si="0"/>
        <v>132430.14000000001</v>
      </c>
      <c r="AR19" s="80">
        <f t="shared" si="1"/>
        <v>0</v>
      </c>
      <c r="AS19" s="81">
        <f t="shared" si="1"/>
        <v>0</v>
      </c>
      <c r="AT19" s="80">
        <f t="shared" si="2"/>
        <v>1</v>
      </c>
      <c r="AU19" s="80">
        <f t="shared" si="3"/>
        <v>132430.14000000001</v>
      </c>
    </row>
    <row r="20" spans="1:47" ht="41.25" customHeight="1" x14ac:dyDescent="0.2">
      <c r="A20" s="82">
        <v>16</v>
      </c>
      <c r="B20" s="75" t="s">
        <v>171</v>
      </c>
      <c r="C20" s="76" t="s">
        <v>172</v>
      </c>
      <c r="D20" s="77">
        <v>246</v>
      </c>
      <c r="E20" s="76" t="s">
        <v>173</v>
      </c>
      <c r="F20" s="78"/>
      <c r="G20" s="79"/>
      <c r="H20" s="78"/>
      <c r="I20" s="79"/>
      <c r="J20" s="78"/>
      <c r="K20" s="79"/>
      <c r="L20" s="78"/>
      <c r="M20" s="79"/>
      <c r="N20" s="78">
        <v>1</v>
      </c>
      <c r="O20" s="79">
        <v>132430.14000000001</v>
      </c>
      <c r="P20" s="78"/>
      <c r="Q20" s="79"/>
      <c r="R20" s="78"/>
      <c r="S20" s="79"/>
      <c r="T20" s="78"/>
      <c r="U20" s="79"/>
      <c r="V20" s="78"/>
      <c r="W20" s="79"/>
      <c r="X20" s="78"/>
      <c r="Y20" s="79"/>
      <c r="Z20" s="78"/>
      <c r="AA20" s="79"/>
      <c r="AB20" s="78"/>
      <c r="AC20" s="79"/>
      <c r="AD20" s="78"/>
      <c r="AE20" s="79"/>
      <c r="AF20" s="78"/>
      <c r="AG20" s="79"/>
      <c r="AH20" s="78"/>
      <c r="AI20" s="79"/>
      <c r="AJ20" s="78"/>
      <c r="AK20" s="79"/>
      <c r="AL20" s="78"/>
      <c r="AM20" s="79"/>
      <c r="AN20" s="78"/>
      <c r="AO20" s="79"/>
      <c r="AP20" s="80">
        <f t="shared" si="0"/>
        <v>1</v>
      </c>
      <c r="AQ20" s="81">
        <f t="shared" si="0"/>
        <v>132430.14000000001</v>
      </c>
      <c r="AR20" s="80">
        <f t="shared" si="1"/>
        <v>0</v>
      </c>
      <c r="AS20" s="81">
        <f t="shared" si="1"/>
        <v>0</v>
      </c>
      <c r="AT20" s="80">
        <f t="shared" si="2"/>
        <v>1</v>
      </c>
      <c r="AU20" s="80">
        <f t="shared" si="3"/>
        <v>132430.14000000001</v>
      </c>
    </row>
    <row r="21" spans="1:47" ht="41.25" customHeight="1" x14ac:dyDescent="0.2">
      <c r="A21" s="82">
        <v>16</v>
      </c>
      <c r="B21" s="75" t="s">
        <v>171</v>
      </c>
      <c r="C21" s="76" t="s">
        <v>172</v>
      </c>
      <c r="D21" s="77">
        <v>260</v>
      </c>
      <c r="E21" s="76" t="s">
        <v>174</v>
      </c>
      <c r="F21" s="78"/>
      <c r="G21" s="79"/>
      <c r="H21" s="78"/>
      <c r="I21" s="79"/>
      <c r="J21" s="78"/>
      <c r="K21" s="79"/>
      <c r="L21" s="78"/>
      <c r="M21" s="79"/>
      <c r="N21" s="78"/>
      <c r="O21" s="79"/>
      <c r="P21" s="78"/>
      <c r="Q21" s="79"/>
      <c r="R21" s="78">
        <v>1</v>
      </c>
      <c r="S21" s="79">
        <v>132430.14000000001</v>
      </c>
      <c r="T21" s="78"/>
      <c r="U21" s="79"/>
      <c r="V21" s="78"/>
      <c r="W21" s="79"/>
      <c r="X21" s="78"/>
      <c r="Y21" s="79"/>
      <c r="Z21" s="78"/>
      <c r="AA21" s="79"/>
      <c r="AB21" s="78"/>
      <c r="AC21" s="79"/>
      <c r="AD21" s="78"/>
      <c r="AE21" s="79"/>
      <c r="AF21" s="78"/>
      <c r="AG21" s="79"/>
      <c r="AH21" s="78"/>
      <c r="AI21" s="79"/>
      <c r="AJ21" s="78"/>
      <c r="AK21" s="79"/>
      <c r="AL21" s="78"/>
      <c r="AM21" s="79"/>
      <c r="AN21" s="78"/>
      <c r="AO21" s="79"/>
      <c r="AP21" s="80">
        <f t="shared" si="0"/>
        <v>1</v>
      </c>
      <c r="AQ21" s="81">
        <f t="shared" si="0"/>
        <v>132430.14000000001</v>
      </c>
      <c r="AR21" s="80">
        <f t="shared" si="1"/>
        <v>0</v>
      </c>
      <c r="AS21" s="81">
        <f t="shared" si="1"/>
        <v>0</v>
      </c>
      <c r="AT21" s="80">
        <f t="shared" si="2"/>
        <v>1</v>
      </c>
      <c r="AU21" s="80">
        <f t="shared" si="3"/>
        <v>132430.14000000001</v>
      </c>
    </row>
    <row r="22" spans="1:47" ht="41.25" customHeight="1" x14ac:dyDescent="0.2">
      <c r="A22" s="82">
        <v>16</v>
      </c>
      <c r="B22" s="75" t="s">
        <v>171</v>
      </c>
      <c r="C22" s="76" t="s">
        <v>172</v>
      </c>
      <c r="D22" s="77">
        <v>266</v>
      </c>
      <c r="E22" s="76" t="s">
        <v>175</v>
      </c>
      <c r="F22" s="78"/>
      <c r="G22" s="79"/>
      <c r="H22" s="78"/>
      <c r="I22" s="79"/>
      <c r="J22" s="78"/>
      <c r="K22" s="79"/>
      <c r="L22" s="78"/>
      <c r="M22" s="79"/>
      <c r="N22" s="78">
        <v>1</v>
      </c>
      <c r="O22" s="79">
        <v>132430.14000000001</v>
      </c>
      <c r="P22" s="78"/>
      <c r="Q22" s="79"/>
      <c r="R22" s="78"/>
      <c r="S22" s="79"/>
      <c r="T22" s="78"/>
      <c r="U22" s="79"/>
      <c r="V22" s="78"/>
      <c r="W22" s="79"/>
      <c r="X22" s="78"/>
      <c r="Y22" s="79"/>
      <c r="Z22" s="78"/>
      <c r="AA22" s="79"/>
      <c r="AB22" s="78"/>
      <c r="AC22" s="79"/>
      <c r="AD22" s="78"/>
      <c r="AE22" s="79"/>
      <c r="AF22" s="78"/>
      <c r="AG22" s="79"/>
      <c r="AH22" s="78"/>
      <c r="AI22" s="79"/>
      <c r="AJ22" s="78"/>
      <c r="AK22" s="79"/>
      <c r="AL22" s="78"/>
      <c r="AM22" s="79"/>
      <c r="AN22" s="78"/>
      <c r="AO22" s="79"/>
      <c r="AP22" s="80">
        <f t="shared" si="0"/>
        <v>1</v>
      </c>
      <c r="AQ22" s="81">
        <f t="shared" si="0"/>
        <v>132430.14000000001</v>
      </c>
      <c r="AR22" s="80">
        <f t="shared" si="1"/>
        <v>0</v>
      </c>
      <c r="AS22" s="81">
        <f t="shared" si="1"/>
        <v>0</v>
      </c>
      <c r="AT22" s="80">
        <f t="shared" si="2"/>
        <v>1</v>
      </c>
      <c r="AU22" s="80">
        <f t="shared" si="3"/>
        <v>132430.14000000001</v>
      </c>
    </row>
    <row r="23" spans="1:47" ht="41.25" customHeight="1" x14ac:dyDescent="0.2">
      <c r="A23" s="82">
        <v>16</v>
      </c>
      <c r="B23" s="75" t="s">
        <v>171</v>
      </c>
      <c r="C23" s="76" t="s">
        <v>172</v>
      </c>
      <c r="D23" s="83">
        <v>276</v>
      </c>
      <c r="E23" s="76" t="s">
        <v>176</v>
      </c>
      <c r="F23" s="78"/>
      <c r="G23" s="79"/>
      <c r="H23" s="78"/>
      <c r="I23" s="79"/>
      <c r="J23" s="78"/>
      <c r="K23" s="79"/>
      <c r="L23" s="78"/>
      <c r="M23" s="79"/>
      <c r="N23" s="78"/>
      <c r="O23" s="79"/>
      <c r="P23" s="78"/>
      <c r="Q23" s="79"/>
      <c r="R23" s="78">
        <v>1</v>
      </c>
      <c r="S23" s="79">
        <v>132430.14000000001</v>
      </c>
      <c r="T23" s="78"/>
      <c r="U23" s="79"/>
      <c r="V23" s="78"/>
      <c r="W23" s="79"/>
      <c r="X23" s="78"/>
      <c r="Y23" s="79"/>
      <c r="Z23" s="78"/>
      <c r="AA23" s="79"/>
      <c r="AB23" s="78"/>
      <c r="AC23" s="79"/>
      <c r="AD23" s="78"/>
      <c r="AE23" s="79"/>
      <c r="AF23" s="78"/>
      <c r="AG23" s="79"/>
      <c r="AH23" s="78"/>
      <c r="AI23" s="79"/>
      <c r="AJ23" s="78"/>
      <c r="AK23" s="79"/>
      <c r="AL23" s="78"/>
      <c r="AM23" s="79"/>
      <c r="AN23" s="78"/>
      <c r="AO23" s="79"/>
      <c r="AP23" s="80">
        <f t="shared" si="0"/>
        <v>1</v>
      </c>
      <c r="AQ23" s="81">
        <f t="shared" si="0"/>
        <v>132430.14000000001</v>
      </c>
      <c r="AR23" s="80">
        <f t="shared" si="1"/>
        <v>0</v>
      </c>
      <c r="AS23" s="81">
        <f t="shared" si="1"/>
        <v>0</v>
      </c>
      <c r="AT23" s="80">
        <f t="shared" si="2"/>
        <v>1</v>
      </c>
      <c r="AU23" s="80">
        <f t="shared" si="3"/>
        <v>132430.14000000001</v>
      </c>
    </row>
    <row r="24" spans="1:47" ht="41.25" customHeight="1" x14ac:dyDescent="0.2">
      <c r="A24" s="82">
        <v>16</v>
      </c>
      <c r="B24" s="75" t="s">
        <v>171</v>
      </c>
      <c r="C24" s="76" t="s">
        <v>172</v>
      </c>
      <c r="D24" s="77">
        <v>279</v>
      </c>
      <c r="E24" s="76" t="s">
        <v>177</v>
      </c>
      <c r="F24" s="78"/>
      <c r="G24" s="79"/>
      <c r="H24" s="78"/>
      <c r="I24" s="79"/>
      <c r="J24" s="78"/>
      <c r="K24" s="79"/>
      <c r="L24" s="78"/>
      <c r="M24" s="79"/>
      <c r="N24" s="78">
        <v>1</v>
      </c>
      <c r="O24" s="79">
        <v>132430.14000000001</v>
      </c>
      <c r="P24" s="78"/>
      <c r="Q24" s="79"/>
      <c r="R24" s="78"/>
      <c r="S24" s="79"/>
      <c r="T24" s="78"/>
      <c r="U24" s="79"/>
      <c r="V24" s="78"/>
      <c r="W24" s="79"/>
      <c r="X24" s="78"/>
      <c r="Y24" s="79"/>
      <c r="Z24" s="78"/>
      <c r="AA24" s="79"/>
      <c r="AB24" s="78"/>
      <c r="AC24" s="79"/>
      <c r="AD24" s="78"/>
      <c r="AE24" s="79"/>
      <c r="AF24" s="78"/>
      <c r="AG24" s="79"/>
      <c r="AH24" s="78"/>
      <c r="AI24" s="79"/>
      <c r="AJ24" s="78"/>
      <c r="AK24" s="79"/>
      <c r="AL24" s="78"/>
      <c r="AM24" s="79"/>
      <c r="AN24" s="78"/>
      <c r="AO24" s="79"/>
      <c r="AP24" s="80">
        <f t="shared" si="0"/>
        <v>1</v>
      </c>
      <c r="AQ24" s="81">
        <f t="shared" si="0"/>
        <v>132430.14000000001</v>
      </c>
      <c r="AR24" s="80">
        <f t="shared" si="1"/>
        <v>0</v>
      </c>
      <c r="AS24" s="81">
        <f t="shared" si="1"/>
        <v>0</v>
      </c>
      <c r="AT24" s="80">
        <f t="shared" si="2"/>
        <v>1</v>
      </c>
      <c r="AU24" s="80">
        <f t="shared" si="3"/>
        <v>132430.14000000001</v>
      </c>
    </row>
    <row r="25" spans="1:47" ht="41.25" customHeight="1" x14ac:dyDescent="0.2">
      <c r="A25" s="82">
        <v>16</v>
      </c>
      <c r="B25" s="75" t="s">
        <v>171</v>
      </c>
      <c r="C25" s="76" t="s">
        <v>172</v>
      </c>
      <c r="D25" s="77">
        <v>284</v>
      </c>
      <c r="E25" s="76" t="s">
        <v>178</v>
      </c>
      <c r="F25" s="78"/>
      <c r="G25" s="79"/>
      <c r="H25" s="78"/>
      <c r="I25" s="79"/>
      <c r="J25" s="78"/>
      <c r="K25" s="79"/>
      <c r="L25" s="78"/>
      <c r="M25" s="79"/>
      <c r="N25" s="78">
        <v>1</v>
      </c>
      <c r="O25" s="79">
        <v>132430.14000000001</v>
      </c>
      <c r="P25" s="78"/>
      <c r="Q25" s="79"/>
      <c r="R25" s="78"/>
      <c r="S25" s="79"/>
      <c r="T25" s="78"/>
      <c r="U25" s="79"/>
      <c r="V25" s="78"/>
      <c r="W25" s="79"/>
      <c r="X25" s="78"/>
      <c r="Y25" s="79"/>
      <c r="Z25" s="78"/>
      <c r="AA25" s="79"/>
      <c r="AB25" s="78"/>
      <c r="AC25" s="79"/>
      <c r="AD25" s="78"/>
      <c r="AE25" s="79"/>
      <c r="AF25" s="78"/>
      <c r="AG25" s="79"/>
      <c r="AH25" s="78"/>
      <c r="AI25" s="79"/>
      <c r="AJ25" s="78"/>
      <c r="AK25" s="79"/>
      <c r="AL25" s="78"/>
      <c r="AM25" s="79"/>
      <c r="AN25" s="78"/>
      <c r="AO25" s="79"/>
      <c r="AP25" s="80">
        <f t="shared" si="0"/>
        <v>1</v>
      </c>
      <c r="AQ25" s="81">
        <f t="shared" si="0"/>
        <v>132430.14000000001</v>
      </c>
      <c r="AR25" s="80">
        <f t="shared" si="1"/>
        <v>0</v>
      </c>
      <c r="AS25" s="81">
        <f t="shared" si="1"/>
        <v>0</v>
      </c>
      <c r="AT25" s="80">
        <f t="shared" si="2"/>
        <v>1</v>
      </c>
      <c r="AU25" s="80">
        <f t="shared" si="3"/>
        <v>132430.14000000001</v>
      </c>
    </row>
    <row r="26" spans="1:47" ht="41.25" customHeight="1" x14ac:dyDescent="0.2">
      <c r="A26" s="82">
        <v>16</v>
      </c>
      <c r="B26" s="75" t="s">
        <v>171</v>
      </c>
      <c r="C26" s="76" t="s">
        <v>172</v>
      </c>
      <c r="D26" s="77">
        <v>301</v>
      </c>
      <c r="E26" s="76" t="s">
        <v>179</v>
      </c>
      <c r="F26" s="78"/>
      <c r="G26" s="79"/>
      <c r="H26" s="78"/>
      <c r="I26" s="79"/>
      <c r="J26" s="78"/>
      <c r="K26" s="79"/>
      <c r="L26" s="78"/>
      <c r="M26" s="79"/>
      <c r="N26" s="78">
        <v>2</v>
      </c>
      <c r="O26" s="79">
        <v>264860.28000000003</v>
      </c>
      <c r="P26" s="78"/>
      <c r="Q26" s="79"/>
      <c r="R26" s="78">
        <v>1</v>
      </c>
      <c r="S26" s="79">
        <v>132430.14000000001</v>
      </c>
      <c r="T26" s="78"/>
      <c r="U26" s="79"/>
      <c r="V26" s="78"/>
      <c r="W26" s="79"/>
      <c r="X26" s="78"/>
      <c r="Y26" s="79"/>
      <c r="Z26" s="78"/>
      <c r="AA26" s="79"/>
      <c r="AB26" s="78"/>
      <c r="AC26" s="79"/>
      <c r="AD26" s="78"/>
      <c r="AE26" s="79"/>
      <c r="AF26" s="78"/>
      <c r="AG26" s="79"/>
      <c r="AH26" s="78"/>
      <c r="AI26" s="79"/>
      <c r="AJ26" s="78"/>
      <c r="AK26" s="79"/>
      <c r="AL26" s="78"/>
      <c r="AM26" s="79"/>
      <c r="AN26" s="78"/>
      <c r="AO26" s="79"/>
      <c r="AP26" s="80">
        <f t="shared" si="0"/>
        <v>3</v>
      </c>
      <c r="AQ26" s="81">
        <f t="shared" si="0"/>
        <v>397290.42000000004</v>
      </c>
      <c r="AR26" s="80">
        <f t="shared" si="1"/>
        <v>0</v>
      </c>
      <c r="AS26" s="81">
        <f t="shared" si="1"/>
        <v>0</v>
      </c>
      <c r="AT26" s="80">
        <f t="shared" si="2"/>
        <v>3</v>
      </c>
      <c r="AU26" s="80">
        <f t="shared" si="3"/>
        <v>397290.42000000004</v>
      </c>
    </row>
    <row r="27" spans="1:47" ht="41.25" customHeight="1" x14ac:dyDescent="0.2">
      <c r="A27" s="82">
        <v>16</v>
      </c>
      <c r="B27" s="75" t="s">
        <v>171</v>
      </c>
      <c r="C27" s="76" t="s">
        <v>172</v>
      </c>
      <c r="D27" s="77">
        <v>336</v>
      </c>
      <c r="E27" s="76" t="s">
        <v>180</v>
      </c>
      <c r="F27" s="78"/>
      <c r="G27" s="79"/>
      <c r="H27" s="78"/>
      <c r="I27" s="79"/>
      <c r="J27" s="78"/>
      <c r="K27" s="79"/>
      <c r="L27" s="78"/>
      <c r="M27" s="79"/>
      <c r="N27" s="78">
        <v>2</v>
      </c>
      <c r="O27" s="79">
        <v>264860.28000000003</v>
      </c>
      <c r="P27" s="78"/>
      <c r="Q27" s="79"/>
      <c r="R27" s="78"/>
      <c r="S27" s="79"/>
      <c r="T27" s="78"/>
      <c r="U27" s="79"/>
      <c r="V27" s="78"/>
      <c r="W27" s="79"/>
      <c r="X27" s="78"/>
      <c r="Y27" s="79"/>
      <c r="Z27" s="78"/>
      <c r="AA27" s="79"/>
      <c r="AB27" s="78"/>
      <c r="AC27" s="79"/>
      <c r="AD27" s="78"/>
      <c r="AE27" s="79"/>
      <c r="AF27" s="78"/>
      <c r="AG27" s="79"/>
      <c r="AH27" s="78"/>
      <c r="AI27" s="79"/>
      <c r="AJ27" s="78"/>
      <c r="AK27" s="79"/>
      <c r="AL27" s="78"/>
      <c r="AM27" s="79"/>
      <c r="AN27" s="78"/>
      <c r="AO27" s="79"/>
      <c r="AP27" s="80">
        <f t="shared" si="0"/>
        <v>2</v>
      </c>
      <c r="AQ27" s="81">
        <f t="shared" si="0"/>
        <v>264860.28000000003</v>
      </c>
      <c r="AR27" s="80">
        <f t="shared" si="1"/>
        <v>0</v>
      </c>
      <c r="AS27" s="81">
        <f t="shared" si="1"/>
        <v>0</v>
      </c>
      <c r="AT27" s="80">
        <f t="shared" si="2"/>
        <v>2</v>
      </c>
      <c r="AU27" s="80">
        <f t="shared" si="3"/>
        <v>264860.28000000003</v>
      </c>
    </row>
    <row r="28" spans="1:47" ht="41.25" customHeight="1" x14ac:dyDescent="0.2">
      <c r="A28" s="82">
        <v>16</v>
      </c>
      <c r="B28" s="75" t="s">
        <v>171</v>
      </c>
      <c r="C28" s="76" t="s">
        <v>172</v>
      </c>
      <c r="D28" s="77">
        <v>338</v>
      </c>
      <c r="E28" s="76" t="s">
        <v>181</v>
      </c>
      <c r="F28" s="78"/>
      <c r="G28" s="79"/>
      <c r="H28" s="78"/>
      <c r="I28" s="79"/>
      <c r="J28" s="78"/>
      <c r="K28" s="79"/>
      <c r="L28" s="78"/>
      <c r="M28" s="79"/>
      <c r="N28" s="78">
        <v>5</v>
      </c>
      <c r="O28" s="79">
        <v>662150.70000000007</v>
      </c>
      <c r="P28" s="78"/>
      <c r="Q28" s="79"/>
      <c r="R28" s="78"/>
      <c r="S28" s="79"/>
      <c r="T28" s="78"/>
      <c r="U28" s="79"/>
      <c r="V28" s="78"/>
      <c r="W28" s="79"/>
      <c r="X28" s="78"/>
      <c r="Y28" s="79"/>
      <c r="Z28" s="78"/>
      <c r="AA28" s="79"/>
      <c r="AB28" s="78"/>
      <c r="AC28" s="79"/>
      <c r="AD28" s="78"/>
      <c r="AE28" s="79"/>
      <c r="AF28" s="78"/>
      <c r="AG28" s="79"/>
      <c r="AH28" s="78"/>
      <c r="AI28" s="79"/>
      <c r="AJ28" s="78"/>
      <c r="AK28" s="79"/>
      <c r="AL28" s="78"/>
      <c r="AM28" s="79"/>
      <c r="AN28" s="78"/>
      <c r="AO28" s="79"/>
      <c r="AP28" s="80">
        <f t="shared" si="0"/>
        <v>5</v>
      </c>
      <c r="AQ28" s="81">
        <f t="shared" si="0"/>
        <v>662150.70000000007</v>
      </c>
      <c r="AR28" s="80">
        <f t="shared" si="1"/>
        <v>0</v>
      </c>
      <c r="AS28" s="81">
        <f t="shared" si="1"/>
        <v>0</v>
      </c>
      <c r="AT28" s="80">
        <f t="shared" si="2"/>
        <v>5</v>
      </c>
      <c r="AU28" s="80">
        <f t="shared" si="3"/>
        <v>662150.70000000007</v>
      </c>
    </row>
    <row r="29" spans="1:47" ht="41.25" customHeight="1" x14ac:dyDescent="0.2">
      <c r="A29" s="82">
        <v>18</v>
      </c>
      <c r="B29" s="75" t="s">
        <v>182</v>
      </c>
      <c r="C29" s="76" t="s">
        <v>183</v>
      </c>
      <c r="D29" s="83">
        <v>356</v>
      </c>
      <c r="E29" s="76" t="s">
        <v>184</v>
      </c>
      <c r="F29" s="78">
        <v>6</v>
      </c>
      <c r="G29" s="79">
        <v>834466.61999999988</v>
      </c>
      <c r="H29" s="78"/>
      <c r="I29" s="79"/>
      <c r="J29" s="78"/>
      <c r="K29" s="79"/>
      <c r="L29" s="78"/>
      <c r="M29" s="79"/>
      <c r="N29" s="78"/>
      <c r="O29" s="79"/>
      <c r="P29" s="78"/>
      <c r="Q29" s="79"/>
      <c r="R29" s="78">
        <v>6</v>
      </c>
      <c r="S29" s="79">
        <v>834466.62</v>
      </c>
      <c r="T29" s="78"/>
      <c r="U29" s="79"/>
      <c r="V29" s="78"/>
      <c r="W29" s="79"/>
      <c r="X29" s="78"/>
      <c r="Y29" s="79"/>
      <c r="Z29" s="78"/>
      <c r="AA29" s="79"/>
      <c r="AB29" s="78"/>
      <c r="AC29" s="79"/>
      <c r="AD29" s="78"/>
      <c r="AE29" s="79"/>
      <c r="AF29" s="78"/>
      <c r="AG29" s="79"/>
      <c r="AH29" s="78"/>
      <c r="AI29" s="79"/>
      <c r="AJ29" s="78"/>
      <c r="AK29" s="79"/>
      <c r="AL29" s="78"/>
      <c r="AM29" s="79"/>
      <c r="AN29" s="78"/>
      <c r="AO29" s="79"/>
      <c r="AP29" s="80">
        <f t="shared" si="0"/>
        <v>12</v>
      </c>
      <c r="AQ29" s="81">
        <f t="shared" si="0"/>
        <v>1668933.2399999998</v>
      </c>
      <c r="AR29" s="80">
        <f t="shared" si="1"/>
        <v>0</v>
      </c>
      <c r="AS29" s="81">
        <f t="shared" si="1"/>
        <v>0</v>
      </c>
      <c r="AT29" s="80">
        <f t="shared" si="2"/>
        <v>12</v>
      </c>
      <c r="AU29" s="80">
        <f t="shared" si="3"/>
        <v>1668933.2399999998</v>
      </c>
    </row>
    <row r="30" spans="1:47" ht="41.25" customHeight="1" x14ac:dyDescent="0.2">
      <c r="A30" s="82">
        <v>19</v>
      </c>
      <c r="B30" s="75" t="s">
        <v>185</v>
      </c>
      <c r="C30" s="76" t="s">
        <v>186</v>
      </c>
      <c r="D30" s="83">
        <v>357</v>
      </c>
      <c r="E30" s="76" t="s">
        <v>187</v>
      </c>
      <c r="F30" s="78"/>
      <c r="G30" s="79"/>
      <c r="H30" s="78"/>
      <c r="I30" s="79"/>
      <c r="J30" s="78"/>
      <c r="K30" s="79"/>
      <c r="L30" s="78"/>
      <c r="M30" s="79"/>
      <c r="N30" s="78"/>
      <c r="O30" s="79"/>
      <c r="P30" s="78"/>
      <c r="Q30" s="79"/>
      <c r="R30" s="78">
        <v>2</v>
      </c>
      <c r="S30" s="79">
        <v>237040.72</v>
      </c>
      <c r="T30" s="78"/>
      <c r="U30" s="79"/>
      <c r="V30" s="78"/>
      <c r="W30" s="79"/>
      <c r="X30" s="78"/>
      <c r="Y30" s="79"/>
      <c r="Z30" s="78">
        <v>11</v>
      </c>
      <c r="AA30" s="79">
        <v>1303723.96</v>
      </c>
      <c r="AB30" s="78">
        <v>3</v>
      </c>
      <c r="AC30" s="79">
        <v>355561.08</v>
      </c>
      <c r="AD30" s="78"/>
      <c r="AE30" s="79"/>
      <c r="AF30" s="78"/>
      <c r="AG30" s="79"/>
      <c r="AH30" s="78"/>
      <c r="AI30" s="79"/>
      <c r="AJ30" s="78"/>
      <c r="AK30" s="79"/>
      <c r="AL30" s="78"/>
      <c r="AM30" s="79"/>
      <c r="AN30" s="78"/>
      <c r="AO30" s="79"/>
      <c r="AP30" s="80">
        <f t="shared" si="0"/>
        <v>13</v>
      </c>
      <c r="AQ30" s="81">
        <f t="shared" si="0"/>
        <v>1540764.68</v>
      </c>
      <c r="AR30" s="80">
        <f t="shared" si="1"/>
        <v>3</v>
      </c>
      <c r="AS30" s="81">
        <f t="shared" si="1"/>
        <v>355561.08</v>
      </c>
      <c r="AT30" s="80">
        <f t="shared" si="2"/>
        <v>16</v>
      </c>
      <c r="AU30" s="80">
        <f t="shared" si="3"/>
        <v>1896325.76</v>
      </c>
    </row>
    <row r="31" spans="1:47" ht="41.25" customHeight="1" x14ac:dyDescent="0.2">
      <c r="A31" s="82">
        <v>20</v>
      </c>
      <c r="B31" s="75" t="s">
        <v>188</v>
      </c>
      <c r="C31" s="76" t="s">
        <v>189</v>
      </c>
      <c r="D31" s="83">
        <v>367</v>
      </c>
      <c r="E31" s="76" t="s">
        <v>190</v>
      </c>
      <c r="F31" s="78"/>
      <c r="G31" s="79"/>
      <c r="H31" s="78"/>
      <c r="I31" s="79"/>
      <c r="J31" s="78"/>
      <c r="K31" s="79"/>
      <c r="L31" s="78"/>
      <c r="M31" s="79"/>
      <c r="N31" s="78"/>
      <c r="O31" s="79"/>
      <c r="P31" s="78"/>
      <c r="Q31" s="79"/>
      <c r="R31" s="78">
        <v>3</v>
      </c>
      <c r="S31" s="79">
        <v>212950.91999999998</v>
      </c>
      <c r="T31" s="78"/>
      <c r="U31" s="79"/>
      <c r="V31" s="78"/>
      <c r="W31" s="79"/>
      <c r="X31" s="78"/>
      <c r="Y31" s="79"/>
      <c r="Z31" s="78">
        <v>1</v>
      </c>
      <c r="AA31" s="79">
        <v>70983.64</v>
      </c>
      <c r="AB31" s="78"/>
      <c r="AC31" s="79"/>
      <c r="AD31" s="78"/>
      <c r="AE31" s="79"/>
      <c r="AF31" s="78"/>
      <c r="AG31" s="79"/>
      <c r="AH31" s="78"/>
      <c r="AI31" s="79"/>
      <c r="AJ31" s="78"/>
      <c r="AK31" s="79"/>
      <c r="AL31" s="78"/>
      <c r="AM31" s="79"/>
      <c r="AN31" s="78"/>
      <c r="AO31" s="79"/>
      <c r="AP31" s="80">
        <f t="shared" si="0"/>
        <v>4</v>
      </c>
      <c r="AQ31" s="81">
        <f t="shared" si="0"/>
        <v>283934.56</v>
      </c>
      <c r="AR31" s="80">
        <f t="shared" si="1"/>
        <v>0</v>
      </c>
      <c r="AS31" s="81">
        <f t="shared" si="1"/>
        <v>0</v>
      </c>
      <c r="AT31" s="80">
        <f t="shared" si="2"/>
        <v>4</v>
      </c>
      <c r="AU31" s="80">
        <f t="shared" si="3"/>
        <v>283934.56</v>
      </c>
    </row>
    <row r="32" spans="1:47" ht="41.25" customHeight="1" x14ac:dyDescent="0.2">
      <c r="A32" s="82">
        <v>20</v>
      </c>
      <c r="B32" s="75" t="s">
        <v>191</v>
      </c>
      <c r="C32" s="76" t="s">
        <v>192</v>
      </c>
      <c r="D32" s="83">
        <v>368</v>
      </c>
      <c r="E32" s="76" t="s">
        <v>193</v>
      </c>
      <c r="F32" s="78"/>
      <c r="G32" s="79"/>
      <c r="H32" s="78"/>
      <c r="I32" s="79"/>
      <c r="J32" s="78"/>
      <c r="K32" s="79"/>
      <c r="L32" s="78"/>
      <c r="M32" s="79"/>
      <c r="N32" s="78"/>
      <c r="O32" s="79"/>
      <c r="P32" s="78"/>
      <c r="Q32" s="79"/>
      <c r="R32" s="78">
        <v>3</v>
      </c>
      <c r="S32" s="79">
        <v>212950.91999999998</v>
      </c>
      <c r="T32" s="78"/>
      <c r="U32" s="79"/>
      <c r="V32" s="78"/>
      <c r="W32" s="79"/>
      <c r="X32" s="78"/>
      <c r="Y32" s="79"/>
      <c r="Z32" s="78">
        <v>1</v>
      </c>
      <c r="AA32" s="79">
        <v>70983.64</v>
      </c>
      <c r="AB32" s="78">
        <v>1</v>
      </c>
      <c r="AC32" s="79">
        <v>70983.64</v>
      </c>
      <c r="AD32" s="78"/>
      <c r="AE32" s="79"/>
      <c r="AF32" s="78"/>
      <c r="AG32" s="79"/>
      <c r="AH32" s="78">
        <v>3</v>
      </c>
      <c r="AI32" s="79">
        <v>212950.91999999998</v>
      </c>
      <c r="AJ32" s="78"/>
      <c r="AK32" s="79"/>
      <c r="AL32" s="78"/>
      <c r="AM32" s="79"/>
      <c r="AN32" s="78"/>
      <c r="AO32" s="79"/>
      <c r="AP32" s="80">
        <f t="shared" si="0"/>
        <v>7</v>
      </c>
      <c r="AQ32" s="81">
        <f t="shared" si="0"/>
        <v>496885.48</v>
      </c>
      <c r="AR32" s="80">
        <f t="shared" si="1"/>
        <v>1</v>
      </c>
      <c r="AS32" s="81">
        <f t="shared" si="1"/>
        <v>70983.64</v>
      </c>
      <c r="AT32" s="80">
        <f t="shared" si="2"/>
        <v>8</v>
      </c>
      <c r="AU32" s="80">
        <f t="shared" si="3"/>
        <v>567869.12</v>
      </c>
    </row>
    <row r="33" spans="1:47" ht="41.25" customHeight="1" x14ac:dyDescent="0.2">
      <c r="A33" s="82">
        <v>20</v>
      </c>
      <c r="B33" s="75" t="s">
        <v>191</v>
      </c>
      <c r="C33" s="76" t="s">
        <v>192</v>
      </c>
      <c r="D33" s="83">
        <v>369</v>
      </c>
      <c r="E33" s="76" t="s">
        <v>194</v>
      </c>
      <c r="F33" s="78"/>
      <c r="G33" s="79"/>
      <c r="H33" s="78"/>
      <c r="I33" s="79"/>
      <c r="J33" s="78"/>
      <c r="K33" s="79"/>
      <c r="L33" s="78"/>
      <c r="M33" s="79"/>
      <c r="N33" s="78"/>
      <c r="O33" s="79"/>
      <c r="P33" s="78"/>
      <c r="Q33" s="79"/>
      <c r="R33" s="78"/>
      <c r="S33" s="79"/>
      <c r="T33" s="78"/>
      <c r="U33" s="79"/>
      <c r="V33" s="78"/>
      <c r="W33" s="79"/>
      <c r="X33" s="78"/>
      <c r="Y33" s="79"/>
      <c r="Z33" s="78">
        <v>3</v>
      </c>
      <c r="AA33" s="79">
        <v>212950.91999999998</v>
      </c>
      <c r="AB33" s="78"/>
      <c r="AC33" s="79"/>
      <c r="AD33" s="78"/>
      <c r="AE33" s="79"/>
      <c r="AF33" s="78"/>
      <c r="AG33" s="79"/>
      <c r="AH33" s="78"/>
      <c r="AI33" s="79"/>
      <c r="AJ33" s="78"/>
      <c r="AK33" s="79"/>
      <c r="AL33" s="78"/>
      <c r="AM33" s="79"/>
      <c r="AN33" s="78"/>
      <c r="AO33" s="79"/>
      <c r="AP33" s="80">
        <f t="shared" si="0"/>
        <v>3</v>
      </c>
      <c r="AQ33" s="81">
        <f t="shared" si="0"/>
        <v>212950.91999999998</v>
      </c>
      <c r="AR33" s="80">
        <f t="shared" si="1"/>
        <v>0</v>
      </c>
      <c r="AS33" s="81">
        <f t="shared" si="1"/>
        <v>0</v>
      </c>
      <c r="AT33" s="80">
        <f t="shared" si="2"/>
        <v>3</v>
      </c>
      <c r="AU33" s="80">
        <f t="shared" si="3"/>
        <v>212950.91999999998</v>
      </c>
    </row>
    <row r="34" spans="1:47" ht="41.25" customHeight="1" x14ac:dyDescent="0.2">
      <c r="A34" s="82">
        <v>20</v>
      </c>
      <c r="B34" s="75" t="s">
        <v>195</v>
      </c>
      <c r="C34" s="76" t="s">
        <v>196</v>
      </c>
      <c r="D34" s="83">
        <v>372</v>
      </c>
      <c r="E34" s="76" t="s">
        <v>197</v>
      </c>
      <c r="F34" s="78"/>
      <c r="G34" s="79"/>
      <c r="H34" s="78"/>
      <c r="I34" s="79"/>
      <c r="J34" s="78"/>
      <c r="K34" s="79"/>
      <c r="L34" s="78"/>
      <c r="M34" s="79"/>
      <c r="N34" s="78"/>
      <c r="O34" s="79"/>
      <c r="P34" s="78"/>
      <c r="Q34" s="79"/>
      <c r="R34" s="78">
        <v>1</v>
      </c>
      <c r="S34" s="79">
        <v>70983.64</v>
      </c>
      <c r="T34" s="78"/>
      <c r="U34" s="79"/>
      <c r="V34" s="78"/>
      <c r="W34" s="79"/>
      <c r="X34" s="78"/>
      <c r="Y34" s="79"/>
      <c r="Z34" s="78">
        <v>1</v>
      </c>
      <c r="AA34" s="79">
        <v>70983.64</v>
      </c>
      <c r="AB34" s="78">
        <v>1</v>
      </c>
      <c r="AC34" s="79">
        <v>70983.64</v>
      </c>
      <c r="AD34" s="78"/>
      <c r="AE34" s="79"/>
      <c r="AF34" s="78"/>
      <c r="AG34" s="79"/>
      <c r="AH34" s="78"/>
      <c r="AI34" s="79"/>
      <c r="AJ34" s="78"/>
      <c r="AK34" s="79"/>
      <c r="AL34" s="78"/>
      <c r="AM34" s="79"/>
      <c r="AN34" s="78"/>
      <c r="AO34" s="79"/>
      <c r="AP34" s="80">
        <f t="shared" si="0"/>
        <v>2</v>
      </c>
      <c r="AQ34" s="81">
        <f t="shared" si="0"/>
        <v>141967.28</v>
      </c>
      <c r="AR34" s="80">
        <f t="shared" si="1"/>
        <v>1</v>
      </c>
      <c r="AS34" s="81">
        <f t="shared" si="1"/>
        <v>70983.64</v>
      </c>
      <c r="AT34" s="80">
        <f t="shared" si="2"/>
        <v>3</v>
      </c>
      <c r="AU34" s="80">
        <f t="shared" si="3"/>
        <v>212950.91999999998</v>
      </c>
    </row>
    <row r="35" spans="1:47" ht="41.25" customHeight="1" x14ac:dyDescent="0.2">
      <c r="A35" s="82">
        <v>21</v>
      </c>
      <c r="B35" s="75" t="s">
        <v>198</v>
      </c>
      <c r="C35" s="76" t="s">
        <v>199</v>
      </c>
      <c r="D35" s="77">
        <v>378</v>
      </c>
      <c r="E35" s="76" t="s">
        <v>200</v>
      </c>
      <c r="F35" s="78"/>
      <c r="G35" s="79"/>
      <c r="H35" s="78"/>
      <c r="I35" s="79"/>
      <c r="J35" s="78"/>
      <c r="K35" s="79"/>
      <c r="L35" s="78"/>
      <c r="M35" s="79"/>
      <c r="N35" s="78"/>
      <c r="O35" s="79"/>
      <c r="P35" s="78"/>
      <c r="Q35" s="79"/>
      <c r="R35" s="78"/>
      <c r="S35" s="79"/>
      <c r="T35" s="78"/>
      <c r="U35" s="79"/>
      <c r="V35" s="78"/>
      <c r="W35" s="79"/>
      <c r="X35" s="78"/>
      <c r="Y35" s="79"/>
      <c r="Z35" s="78"/>
      <c r="AA35" s="79"/>
      <c r="AB35" s="78"/>
      <c r="AC35" s="79"/>
      <c r="AD35" s="78"/>
      <c r="AE35" s="79"/>
      <c r="AF35" s="78">
        <v>1</v>
      </c>
      <c r="AG35" s="79">
        <v>74029.13</v>
      </c>
      <c r="AH35" s="78"/>
      <c r="AI35" s="79"/>
      <c r="AJ35" s="78"/>
      <c r="AK35" s="79"/>
      <c r="AL35" s="78"/>
      <c r="AM35" s="79"/>
      <c r="AN35" s="78"/>
      <c r="AO35" s="79"/>
      <c r="AP35" s="80">
        <f t="shared" si="0"/>
        <v>0</v>
      </c>
      <c r="AQ35" s="81">
        <f t="shared" si="0"/>
        <v>0</v>
      </c>
      <c r="AR35" s="80">
        <f t="shared" si="1"/>
        <v>1</v>
      </c>
      <c r="AS35" s="81">
        <f t="shared" si="1"/>
        <v>74029.13</v>
      </c>
      <c r="AT35" s="80">
        <f t="shared" si="2"/>
        <v>1</v>
      </c>
      <c r="AU35" s="80">
        <f t="shared" si="3"/>
        <v>74029.13</v>
      </c>
    </row>
    <row r="36" spans="1:47" ht="41.25" customHeight="1" x14ac:dyDescent="0.2">
      <c r="A36" s="82">
        <v>21</v>
      </c>
      <c r="B36" s="75" t="s">
        <v>198</v>
      </c>
      <c r="C36" s="76" t="s">
        <v>199</v>
      </c>
      <c r="D36" s="83">
        <v>379</v>
      </c>
      <c r="E36" s="76" t="s">
        <v>201</v>
      </c>
      <c r="F36" s="78"/>
      <c r="G36" s="79"/>
      <c r="H36" s="78"/>
      <c r="I36" s="79"/>
      <c r="J36" s="78"/>
      <c r="K36" s="79"/>
      <c r="L36" s="78"/>
      <c r="M36" s="79"/>
      <c r="N36" s="78"/>
      <c r="O36" s="79"/>
      <c r="P36" s="78"/>
      <c r="Q36" s="79"/>
      <c r="R36" s="78"/>
      <c r="S36" s="79"/>
      <c r="T36" s="78"/>
      <c r="U36" s="79"/>
      <c r="V36" s="78"/>
      <c r="W36" s="79"/>
      <c r="X36" s="78"/>
      <c r="Y36" s="79"/>
      <c r="Z36" s="78"/>
      <c r="AA36" s="79"/>
      <c r="AB36" s="78"/>
      <c r="AC36" s="79"/>
      <c r="AD36" s="78">
        <v>83</v>
      </c>
      <c r="AE36" s="79">
        <v>6144417.7899999982</v>
      </c>
      <c r="AF36" s="78">
        <v>46</v>
      </c>
      <c r="AG36" s="79">
        <v>3405339.98</v>
      </c>
      <c r="AH36" s="78"/>
      <c r="AI36" s="79"/>
      <c r="AJ36" s="78"/>
      <c r="AK36" s="79"/>
      <c r="AL36" s="78"/>
      <c r="AM36" s="79"/>
      <c r="AN36" s="78"/>
      <c r="AO36" s="79"/>
      <c r="AP36" s="80">
        <f t="shared" si="0"/>
        <v>83</v>
      </c>
      <c r="AQ36" s="81">
        <f t="shared" si="0"/>
        <v>6144417.7899999982</v>
      </c>
      <c r="AR36" s="80">
        <f t="shared" si="1"/>
        <v>46</v>
      </c>
      <c r="AS36" s="81">
        <f t="shared" si="1"/>
        <v>3405339.98</v>
      </c>
      <c r="AT36" s="80">
        <f t="shared" si="2"/>
        <v>129</v>
      </c>
      <c r="AU36" s="80">
        <f t="shared" si="3"/>
        <v>9549757.7699999977</v>
      </c>
    </row>
    <row r="37" spans="1:47" ht="41.25" customHeight="1" x14ac:dyDescent="0.2">
      <c r="A37" s="82">
        <v>21</v>
      </c>
      <c r="B37" s="75" t="s">
        <v>198</v>
      </c>
      <c r="C37" s="76" t="s">
        <v>199</v>
      </c>
      <c r="D37" s="83">
        <v>380</v>
      </c>
      <c r="E37" s="76" t="s">
        <v>202</v>
      </c>
      <c r="F37" s="78"/>
      <c r="G37" s="79"/>
      <c r="H37" s="78"/>
      <c r="I37" s="79"/>
      <c r="J37" s="78"/>
      <c r="K37" s="79"/>
      <c r="L37" s="78"/>
      <c r="M37" s="79"/>
      <c r="N37" s="78"/>
      <c r="O37" s="79"/>
      <c r="P37" s="78"/>
      <c r="Q37" s="79"/>
      <c r="R37" s="78"/>
      <c r="S37" s="79"/>
      <c r="T37" s="78"/>
      <c r="U37" s="79"/>
      <c r="V37" s="78"/>
      <c r="W37" s="79"/>
      <c r="X37" s="78"/>
      <c r="Y37" s="79"/>
      <c r="Z37" s="78"/>
      <c r="AA37" s="79"/>
      <c r="AB37" s="78"/>
      <c r="AC37" s="79"/>
      <c r="AD37" s="78">
        <v>1</v>
      </c>
      <c r="AE37" s="79">
        <v>74029.13</v>
      </c>
      <c r="AF37" s="78">
        <v>2</v>
      </c>
      <c r="AG37" s="79">
        <v>148058.26</v>
      </c>
      <c r="AH37" s="78"/>
      <c r="AI37" s="79"/>
      <c r="AJ37" s="78"/>
      <c r="AK37" s="79"/>
      <c r="AL37" s="78"/>
      <c r="AM37" s="79"/>
      <c r="AN37" s="78"/>
      <c r="AO37" s="79"/>
      <c r="AP37" s="80">
        <f t="shared" si="0"/>
        <v>1</v>
      </c>
      <c r="AQ37" s="81">
        <f t="shared" si="0"/>
        <v>74029.13</v>
      </c>
      <c r="AR37" s="80">
        <f t="shared" si="1"/>
        <v>2</v>
      </c>
      <c r="AS37" s="81">
        <f t="shared" si="1"/>
        <v>148058.26</v>
      </c>
      <c r="AT37" s="80">
        <f t="shared" si="2"/>
        <v>3</v>
      </c>
      <c r="AU37" s="80">
        <f t="shared" si="3"/>
        <v>222087.39</v>
      </c>
    </row>
    <row r="38" spans="1:47" ht="41.25" customHeight="1" x14ac:dyDescent="0.2">
      <c r="A38" s="82">
        <v>21</v>
      </c>
      <c r="B38" s="75" t="s">
        <v>198</v>
      </c>
      <c r="C38" s="76" t="s">
        <v>199</v>
      </c>
      <c r="D38" s="83">
        <v>381</v>
      </c>
      <c r="E38" s="76" t="s">
        <v>203</v>
      </c>
      <c r="F38" s="78"/>
      <c r="G38" s="79"/>
      <c r="H38" s="78"/>
      <c r="I38" s="79"/>
      <c r="J38" s="78"/>
      <c r="K38" s="79"/>
      <c r="L38" s="78"/>
      <c r="M38" s="79"/>
      <c r="N38" s="78"/>
      <c r="O38" s="79"/>
      <c r="P38" s="78"/>
      <c r="Q38" s="79"/>
      <c r="R38" s="78"/>
      <c r="S38" s="79"/>
      <c r="T38" s="78"/>
      <c r="U38" s="79"/>
      <c r="V38" s="78"/>
      <c r="W38" s="79"/>
      <c r="X38" s="78"/>
      <c r="Y38" s="79"/>
      <c r="Z38" s="78"/>
      <c r="AA38" s="79"/>
      <c r="AB38" s="78"/>
      <c r="AC38" s="79"/>
      <c r="AD38" s="78">
        <v>38</v>
      </c>
      <c r="AE38" s="79">
        <v>2813106.939999999</v>
      </c>
      <c r="AF38" s="78">
        <v>12</v>
      </c>
      <c r="AG38" s="79">
        <v>888349.56</v>
      </c>
      <c r="AH38" s="78"/>
      <c r="AI38" s="79"/>
      <c r="AJ38" s="78"/>
      <c r="AK38" s="79"/>
      <c r="AL38" s="78"/>
      <c r="AM38" s="79"/>
      <c r="AN38" s="78"/>
      <c r="AO38" s="79"/>
      <c r="AP38" s="80">
        <f t="shared" si="0"/>
        <v>38</v>
      </c>
      <c r="AQ38" s="81">
        <f t="shared" si="0"/>
        <v>2813106.939999999</v>
      </c>
      <c r="AR38" s="80">
        <f t="shared" si="1"/>
        <v>12</v>
      </c>
      <c r="AS38" s="81">
        <f t="shared" si="1"/>
        <v>888349.56</v>
      </c>
      <c r="AT38" s="80">
        <f t="shared" si="2"/>
        <v>50</v>
      </c>
      <c r="AU38" s="80">
        <f t="shared" si="3"/>
        <v>3701456.4999999991</v>
      </c>
    </row>
    <row r="39" spans="1:47" ht="41.25" customHeight="1" x14ac:dyDescent="0.2">
      <c r="A39" s="82">
        <v>21</v>
      </c>
      <c r="B39" s="75" t="s">
        <v>204</v>
      </c>
      <c r="C39" s="76" t="s">
        <v>205</v>
      </c>
      <c r="D39" s="83">
        <v>391</v>
      </c>
      <c r="E39" s="76" t="s">
        <v>206</v>
      </c>
      <c r="F39" s="78"/>
      <c r="G39" s="79"/>
      <c r="H39" s="78"/>
      <c r="I39" s="79"/>
      <c r="J39" s="78"/>
      <c r="K39" s="79"/>
      <c r="L39" s="78"/>
      <c r="M39" s="79"/>
      <c r="N39" s="78"/>
      <c r="O39" s="79"/>
      <c r="P39" s="78"/>
      <c r="Q39" s="79"/>
      <c r="R39" s="78"/>
      <c r="S39" s="79"/>
      <c r="T39" s="78"/>
      <c r="U39" s="79"/>
      <c r="V39" s="78"/>
      <c r="W39" s="79"/>
      <c r="X39" s="78"/>
      <c r="Y39" s="79"/>
      <c r="Z39" s="78"/>
      <c r="AA39" s="79"/>
      <c r="AB39" s="78"/>
      <c r="AC39" s="79"/>
      <c r="AD39" s="78">
        <v>5</v>
      </c>
      <c r="AE39" s="79">
        <v>370145.65</v>
      </c>
      <c r="AF39" s="78"/>
      <c r="AG39" s="79"/>
      <c r="AH39" s="78"/>
      <c r="AI39" s="79"/>
      <c r="AJ39" s="78"/>
      <c r="AK39" s="79"/>
      <c r="AL39" s="78"/>
      <c r="AM39" s="79"/>
      <c r="AN39" s="78"/>
      <c r="AO39" s="79"/>
      <c r="AP39" s="80">
        <f t="shared" si="0"/>
        <v>5</v>
      </c>
      <c r="AQ39" s="81">
        <f t="shared" si="0"/>
        <v>370145.65</v>
      </c>
      <c r="AR39" s="80">
        <f t="shared" si="1"/>
        <v>0</v>
      </c>
      <c r="AS39" s="81">
        <f t="shared" si="1"/>
        <v>0</v>
      </c>
      <c r="AT39" s="80">
        <f t="shared" si="2"/>
        <v>5</v>
      </c>
      <c r="AU39" s="80">
        <f t="shared" si="3"/>
        <v>370145.65</v>
      </c>
    </row>
    <row r="40" spans="1:47" ht="41.25" customHeight="1" x14ac:dyDescent="0.2">
      <c r="A40" s="82">
        <v>23</v>
      </c>
      <c r="B40" s="75" t="s">
        <v>207</v>
      </c>
      <c r="C40" s="76" t="s">
        <v>208</v>
      </c>
      <c r="D40" s="77">
        <v>403</v>
      </c>
      <c r="E40" s="76" t="s">
        <v>209</v>
      </c>
      <c r="F40" s="78">
        <v>1</v>
      </c>
      <c r="G40" s="79">
        <v>85275.14</v>
      </c>
      <c r="H40" s="78"/>
      <c r="I40" s="79"/>
      <c r="J40" s="78"/>
      <c r="K40" s="79"/>
      <c r="L40" s="78"/>
      <c r="M40" s="79"/>
      <c r="N40" s="78"/>
      <c r="O40" s="79"/>
      <c r="P40" s="78"/>
      <c r="Q40" s="79"/>
      <c r="R40" s="78"/>
      <c r="S40" s="79"/>
      <c r="T40" s="78"/>
      <c r="U40" s="79"/>
      <c r="V40" s="78"/>
      <c r="W40" s="79"/>
      <c r="X40" s="78"/>
      <c r="Y40" s="79"/>
      <c r="Z40" s="78"/>
      <c r="AA40" s="79"/>
      <c r="AB40" s="78"/>
      <c r="AC40" s="79"/>
      <c r="AD40" s="78"/>
      <c r="AE40" s="79"/>
      <c r="AF40" s="78"/>
      <c r="AG40" s="79"/>
      <c r="AH40" s="78"/>
      <c r="AI40" s="79"/>
      <c r="AJ40" s="78"/>
      <c r="AK40" s="79"/>
      <c r="AL40" s="78"/>
      <c r="AM40" s="79"/>
      <c r="AN40" s="78"/>
      <c r="AO40" s="79"/>
      <c r="AP40" s="80">
        <f t="shared" si="0"/>
        <v>1</v>
      </c>
      <c r="AQ40" s="81">
        <f t="shared" si="0"/>
        <v>85275.14</v>
      </c>
      <c r="AR40" s="80">
        <f t="shared" si="1"/>
        <v>0</v>
      </c>
      <c r="AS40" s="81">
        <f t="shared" si="1"/>
        <v>0</v>
      </c>
      <c r="AT40" s="80">
        <f t="shared" si="2"/>
        <v>1</v>
      </c>
      <c r="AU40" s="80">
        <f t="shared" si="3"/>
        <v>85275.14</v>
      </c>
    </row>
    <row r="41" spans="1:47" ht="41.25" customHeight="1" x14ac:dyDescent="0.2">
      <c r="A41" s="82">
        <v>26</v>
      </c>
      <c r="B41" s="75" t="s">
        <v>210</v>
      </c>
      <c r="C41" s="76" t="s">
        <v>211</v>
      </c>
      <c r="D41" s="83">
        <v>406</v>
      </c>
      <c r="E41" s="76" t="s">
        <v>212</v>
      </c>
      <c r="F41" s="78"/>
      <c r="G41" s="79"/>
      <c r="H41" s="78"/>
      <c r="I41" s="79"/>
      <c r="J41" s="78"/>
      <c r="K41" s="79"/>
      <c r="L41" s="78"/>
      <c r="M41" s="79"/>
      <c r="N41" s="78"/>
      <c r="O41" s="79"/>
      <c r="P41" s="78"/>
      <c r="Q41" s="79"/>
      <c r="R41" s="78">
        <v>10</v>
      </c>
      <c r="S41" s="79">
        <v>1363005.4000000001</v>
      </c>
      <c r="T41" s="78"/>
      <c r="U41" s="79"/>
      <c r="V41" s="78"/>
      <c r="W41" s="79"/>
      <c r="X41" s="78"/>
      <c r="Y41" s="79"/>
      <c r="Z41" s="78"/>
      <c r="AA41" s="79"/>
      <c r="AB41" s="78"/>
      <c r="AC41" s="79"/>
      <c r="AD41" s="78"/>
      <c r="AE41" s="79"/>
      <c r="AF41" s="78"/>
      <c r="AG41" s="79"/>
      <c r="AH41" s="78"/>
      <c r="AI41" s="79"/>
      <c r="AJ41" s="78"/>
      <c r="AK41" s="79"/>
      <c r="AL41" s="78"/>
      <c r="AM41" s="79"/>
      <c r="AN41" s="78"/>
      <c r="AO41" s="79"/>
      <c r="AP41" s="80">
        <f t="shared" si="0"/>
        <v>10</v>
      </c>
      <c r="AQ41" s="81">
        <f t="shared" si="0"/>
        <v>1363005.4000000001</v>
      </c>
      <c r="AR41" s="80">
        <f t="shared" si="1"/>
        <v>0</v>
      </c>
      <c r="AS41" s="81">
        <f t="shared" si="1"/>
        <v>0</v>
      </c>
      <c r="AT41" s="80">
        <f t="shared" si="2"/>
        <v>10</v>
      </c>
      <c r="AU41" s="80">
        <f t="shared" si="3"/>
        <v>1363005.4000000001</v>
      </c>
    </row>
    <row r="42" spans="1:47" ht="41.25" customHeight="1" x14ac:dyDescent="0.2">
      <c r="A42" s="82">
        <v>32</v>
      </c>
      <c r="B42" s="75" t="s">
        <v>213</v>
      </c>
      <c r="C42" s="76" t="s">
        <v>214</v>
      </c>
      <c r="D42" s="83">
        <v>413</v>
      </c>
      <c r="E42" s="76" t="s">
        <v>215</v>
      </c>
      <c r="F42" s="78"/>
      <c r="G42" s="79"/>
      <c r="H42" s="78"/>
      <c r="I42" s="79"/>
      <c r="J42" s="78"/>
      <c r="K42" s="79"/>
      <c r="L42" s="78"/>
      <c r="M42" s="79"/>
      <c r="N42" s="78"/>
      <c r="O42" s="79"/>
      <c r="P42" s="78"/>
      <c r="Q42" s="79"/>
      <c r="R42" s="78">
        <v>4</v>
      </c>
      <c r="S42" s="79">
        <v>559369.88</v>
      </c>
      <c r="T42" s="78">
        <v>1</v>
      </c>
      <c r="U42" s="79">
        <v>139842.47</v>
      </c>
      <c r="V42" s="78"/>
      <c r="W42" s="79"/>
      <c r="X42" s="78"/>
      <c r="Y42" s="79"/>
      <c r="Z42" s="78"/>
      <c r="AA42" s="79"/>
      <c r="AB42" s="78"/>
      <c r="AC42" s="79"/>
      <c r="AD42" s="78"/>
      <c r="AE42" s="79"/>
      <c r="AF42" s="78"/>
      <c r="AG42" s="79"/>
      <c r="AH42" s="78"/>
      <c r="AI42" s="79"/>
      <c r="AJ42" s="78"/>
      <c r="AK42" s="79"/>
      <c r="AL42" s="78"/>
      <c r="AM42" s="79"/>
      <c r="AN42" s="78"/>
      <c r="AO42" s="79"/>
      <c r="AP42" s="80">
        <f t="shared" si="0"/>
        <v>4</v>
      </c>
      <c r="AQ42" s="81">
        <f t="shared" si="0"/>
        <v>559369.88</v>
      </c>
      <c r="AR42" s="80">
        <f t="shared" si="1"/>
        <v>1</v>
      </c>
      <c r="AS42" s="81">
        <f t="shared" si="1"/>
        <v>139842.47</v>
      </c>
      <c r="AT42" s="80">
        <f t="shared" si="2"/>
        <v>5</v>
      </c>
      <c r="AU42" s="80">
        <f t="shared" si="3"/>
        <v>699212.35</v>
      </c>
    </row>
    <row r="43" spans="1:47" ht="41.25" customHeight="1" x14ac:dyDescent="0.2">
      <c r="A43" s="82">
        <v>33</v>
      </c>
      <c r="B43" s="75" t="s">
        <v>216</v>
      </c>
      <c r="C43" s="76" t="s">
        <v>217</v>
      </c>
      <c r="D43" s="77">
        <v>414</v>
      </c>
      <c r="E43" s="76" t="s">
        <v>218</v>
      </c>
      <c r="F43" s="78"/>
      <c r="G43" s="79"/>
      <c r="H43" s="78"/>
      <c r="I43" s="79"/>
      <c r="J43" s="78"/>
      <c r="K43" s="79"/>
      <c r="L43" s="78"/>
      <c r="M43" s="79"/>
      <c r="N43" s="78"/>
      <c r="O43" s="79"/>
      <c r="P43" s="78"/>
      <c r="Q43" s="79"/>
      <c r="R43" s="78">
        <v>1</v>
      </c>
      <c r="S43" s="157">
        <v>244728.14</v>
      </c>
      <c r="T43" s="78"/>
      <c r="U43" s="79"/>
      <c r="V43" s="78"/>
      <c r="W43" s="79"/>
      <c r="X43" s="78"/>
      <c r="Y43" s="79"/>
      <c r="Z43" s="78"/>
      <c r="AA43" s="79"/>
      <c r="AB43" s="78"/>
      <c r="AC43" s="79"/>
      <c r="AD43" s="78"/>
      <c r="AE43" s="79"/>
      <c r="AF43" s="78"/>
      <c r="AG43" s="79"/>
      <c r="AH43" s="78"/>
      <c r="AI43" s="79"/>
      <c r="AJ43" s="78"/>
      <c r="AK43" s="79"/>
      <c r="AL43" s="78"/>
      <c r="AM43" s="79"/>
      <c r="AN43" s="78"/>
      <c r="AO43" s="79"/>
      <c r="AP43" s="80">
        <f t="shared" si="0"/>
        <v>1</v>
      </c>
      <c r="AQ43" s="81">
        <f t="shared" si="0"/>
        <v>244728.14</v>
      </c>
      <c r="AR43" s="80">
        <f t="shared" si="1"/>
        <v>0</v>
      </c>
      <c r="AS43" s="81">
        <f t="shared" si="1"/>
        <v>0</v>
      </c>
      <c r="AT43" s="80">
        <f t="shared" si="2"/>
        <v>1</v>
      </c>
      <c r="AU43" s="80">
        <f t="shared" si="3"/>
        <v>244728.14</v>
      </c>
    </row>
    <row r="44" spans="1:47" ht="41.25" customHeight="1" x14ac:dyDescent="0.2">
      <c r="A44" s="82">
        <v>34</v>
      </c>
      <c r="B44" s="75" t="s">
        <v>219</v>
      </c>
      <c r="C44" s="76" t="s">
        <v>220</v>
      </c>
      <c r="D44" s="83">
        <v>416</v>
      </c>
      <c r="E44" s="76" t="s">
        <v>221</v>
      </c>
      <c r="F44" s="78"/>
      <c r="G44" s="79"/>
      <c r="H44" s="78"/>
      <c r="I44" s="79"/>
      <c r="J44" s="78"/>
      <c r="K44" s="79"/>
      <c r="L44" s="78"/>
      <c r="M44" s="79"/>
      <c r="N44" s="78"/>
      <c r="O44" s="79"/>
      <c r="P44" s="78"/>
      <c r="Q44" s="79"/>
      <c r="R44" s="78"/>
      <c r="S44" s="79"/>
      <c r="T44" s="78"/>
      <c r="U44" s="79"/>
      <c r="V44" s="78"/>
      <c r="W44" s="79"/>
      <c r="X44" s="78"/>
      <c r="Y44" s="79"/>
      <c r="Z44" s="78"/>
      <c r="AA44" s="79"/>
      <c r="AB44" s="78"/>
      <c r="AC44" s="79"/>
      <c r="AD44" s="78"/>
      <c r="AE44" s="79"/>
      <c r="AF44" s="78"/>
      <c r="AG44" s="79"/>
      <c r="AH44" s="78"/>
      <c r="AI44" s="79"/>
      <c r="AJ44" s="78"/>
      <c r="AK44" s="79"/>
      <c r="AL44" s="78">
        <v>1</v>
      </c>
      <c r="AM44" s="79">
        <v>134570.15</v>
      </c>
      <c r="AN44" s="78">
        <v>1</v>
      </c>
      <c r="AO44" s="79">
        <v>134570.15</v>
      </c>
      <c r="AP44" s="80">
        <f t="shared" si="0"/>
        <v>1</v>
      </c>
      <c r="AQ44" s="81">
        <f t="shared" si="0"/>
        <v>134570.15</v>
      </c>
      <c r="AR44" s="80">
        <f t="shared" si="1"/>
        <v>1</v>
      </c>
      <c r="AS44" s="81">
        <f t="shared" si="1"/>
        <v>134570.15</v>
      </c>
      <c r="AT44" s="80">
        <f t="shared" si="2"/>
        <v>2</v>
      </c>
      <c r="AU44" s="80">
        <f t="shared" si="3"/>
        <v>269140.3</v>
      </c>
    </row>
    <row r="45" spans="1:47" ht="41.25" customHeight="1" x14ac:dyDescent="0.2">
      <c r="A45" s="82">
        <v>35</v>
      </c>
      <c r="B45" s="75" t="s">
        <v>222</v>
      </c>
      <c r="C45" s="76" t="s">
        <v>220</v>
      </c>
      <c r="D45" s="83">
        <v>417</v>
      </c>
      <c r="E45" s="76" t="s">
        <v>223</v>
      </c>
      <c r="F45" s="78"/>
      <c r="G45" s="79"/>
      <c r="H45" s="78"/>
      <c r="I45" s="79"/>
      <c r="J45" s="78">
        <v>19</v>
      </c>
      <c r="K45" s="79">
        <v>3823942.6600000006</v>
      </c>
      <c r="L45" s="78"/>
      <c r="M45" s="79"/>
      <c r="N45" s="78"/>
      <c r="O45" s="79"/>
      <c r="P45" s="78"/>
      <c r="Q45" s="79"/>
      <c r="R45" s="78"/>
      <c r="S45" s="79"/>
      <c r="T45" s="78"/>
      <c r="U45" s="79"/>
      <c r="V45" s="78"/>
      <c r="W45" s="79"/>
      <c r="X45" s="78"/>
      <c r="Y45" s="79"/>
      <c r="Z45" s="78"/>
      <c r="AA45" s="79"/>
      <c r="AB45" s="78"/>
      <c r="AC45" s="79"/>
      <c r="AD45" s="78"/>
      <c r="AE45" s="79"/>
      <c r="AF45" s="78"/>
      <c r="AG45" s="79"/>
      <c r="AH45" s="78"/>
      <c r="AI45" s="79"/>
      <c r="AJ45" s="78"/>
      <c r="AK45" s="79"/>
      <c r="AL45" s="78"/>
      <c r="AM45" s="79"/>
      <c r="AN45" s="78"/>
      <c r="AO45" s="79"/>
      <c r="AP45" s="80">
        <f t="shared" si="0"/>
        <v>19</v>
      </c>
      <c r="AQ45" s="81">
        <f t="shared" si="0"/>
        <v>3823942.6600000006</v>
      </c>
      <c r="AR45" s="80">
        <f t="shared" si="1"/>
        <v>0</v>
      </c>
      <c r="AS45" s="81">
        <f t="shared" si="1"/>
        <v>0</v>
      </c>
      <c r="AT45" s="80">
        <f t="shared" si="2"/>
        <v>19</v>
      </c>
      <c r="AU45" s="80">
        <f t="shared" si="3"/>
        <v>3823942.6600000006</v>
      </c>
    </row>
    <row r="46" spans="1:47" ht="41.25" customHeight="1" x14ac:dyDescent="0.2">
      <c r="A46" s="82">
        <v>34</v>
      </c>
      <c r="B46" s="75" t="s">
        <v>224</v>
      </c>
      <c r="C46" s="76" t="s">
        <v>225</v>
      </c>
      <c r="D46" s="83">
        <v>420</v>
      </c>
      <c r="E46" s="76" t="s">
        <v>226</v>
      </c>
      <c r="F46" s="78">
        <v>1</v>
      </c>
      <c r="G46" s="79">
        <v>134570.15</v>
      </c>
      <c r="H46" s="78"/>
      <c r="I46" s="79"/>
      <c r="J46" s="78">
        <v>15</v>
      </c>
      <c r="K46" s="79">
        <v>2018552.2499999995</v>
      </c>
      <c r="L46" s="78"/>
      <c r="M46" s="79"/>
      <c r="N46" s="78"/>
      <c r="O46" s="79"/>
      <c r="P46" s="78"/>
      <c r="Q46" s="79"/>
      <c r="R46" s="78"/>
      <c r="S46" s="79"/>
      <c r="T46" s="78"/>
      <c r="U46" s="79"/>
      <c r="V46" s="78"/>
      <c r="W46" s="79"/>
      <c r="X46" s="78"/>
      <c r="Y46" s="79"/>
      <c r="Z46" s="78"/>
      <c r="AA46" s="79"/>
      <c r="AB46" s="78"/>
      <c r="AC46" s="79"/>
      <c r="AD46" s="78"/>
      <c r="AE46" s="79"/>
      <c r="AF46" s="78"/>
      <c r="AG46" s="79"/>
      <c r="AH46" s="78"/>
      <c r="AI46" s="79"/>
      <c r="AJ46" s="78"/>
      <c r="AK46" s="79"/>
      <c r="AL46" s="78"/>
      <c r="AM46" s="79"/>
      <c r="AN46" s="78"/>
      <c r="AO46" s="79"/>
      <c r="AP46" s="80">
        <f t="shared" si="0"/>
        <v>16</v>
      </c>
      <c r="AQ46" s="81">
        <f t="shared" si="0"/>
        <v>2153122.3999999994</v>
      </c>
      <c r="AR46" s="80">
        <f t="shared" si="1"/>
        <v>0</v>
      </c>
      <c r="AS46" s="81">
        <f t="shared" si="1"/>
        <v>0</v>
      </c>
      <c r="AT46" s="80">
        <f t="shared" si="2"/>
        <v>16</v>
      </c>
      <c r="AU46" s="80">
        <f t="shared" si="3"/>
        <v>2153122.3999999994</v>
      </c>
    </row>
    <row r="47" spans="1:47" ht="41.25" customHeight="1" x14ac:dyDescent="0.2">
      <c r="A47" s="82">
        <v>34</v>
      </c>
      <c r="B47" s="75" t="s">
        <v>227</v>
      </c>
      <c r="C47" s="76" t="s">
        <v>228</v>
      </c>
      <c r="D47" s="83">
        <v>422</v>
      </c>
      <c r="E47" s="76" t="s">
        <v>229</v>
      </c>
      <c r="F47" s="78"/>
      <c r="G47" s="79"/>
      <c r="H47" s="78"/>
      <c r="I47" s="79"/>
      <c r="J47" s="78"/>
      <c r="K47" s="79"/>
      <c r="L47" s="78"/>
      <c r="M47" s="79"/>
      <c r="N47" s="78"/>
      <c r="O47" s="79"/>
      <c r="P47" s="78"/>
      <c r="Q47" s="79"/>
      <c r="R47" s="78">
        <v>1</v>
      </c>
      <c r="S47" s="79">
        <v>134570.15</v>
      </c>
      <c r="T47" s="78"/>
      <c r="U47" s="79"/>
      <c r="V47" s="78"/>
      <c r="W47" s="79"/>
      <c r="X47" s="78"/>
      <c r="Y47" s="79"/>
      <c r="Z47" s="78"/>
      <c r="AA47" s="79"/>
      <c r="AB47" s="78"/>
      <c r="AC47" s="79"/>
      <c r="AD47" s="78"/>
      <c r="AE47" s="79"/>
      <c r="AF47" s="78"/>
      <c r="AG47" s="79"/>
      <c r="AH47" s="78"/>
      <c r="AI47" s="79"/>
      <c r="AJ47" s="78"/>
      <c r="AK47" s="79"/>
      <c r="AL47" s="78"/>
      <c r="AM47" s="79"/>
      <c r="AN47" s="78"/>
      <c r="AO47" s="79"/>
      <c r="AP47" s="80">
        <f t="shared" si="0"/>
        <v>1</v>
      </c>
      <c r="AQ47" s="81">
        <f t="shared" si="0"/>
        <v>134570.15</v>
      </c>
      <c r="AR47" s="80">
        <f t="shared" si="1"/>
        <v>0</v>
      </c>
      <c r="AS47" s="81">
        <f t="shared" si="1"/>
        <v>0</v>
      </c>
      <c r="AT47" s="80">
        <f t="shared" si="2"/>
        <v>1</v>
      </c>
      <c r="AU47" s="80">
        <f t="shared" si="3"/>
        <v>134570.15</v>
      </c>
    </row>
    <row r="48" spans="1:47" ht="41.25" customHeight="1" x14ac:dyDescent="0.2">
      <c r="A48" s="82">
        <v>34</v>
      </c>
      <c r="B48" s="75" t="s">
        <v>227</v>
      </c>
      <c r="C48" s="76" t="s">
        <v>228</v>
      </c>
      <c r="D48" s="83">
        <v>423</v>
      </c>
      <c r="E48" s="76" t="s">
        <v>230</v>
      </c>
      <c r="F48" s="78"/>
      <c r="G48" s="79"/>
      <c r="H48" s="78"/>
      <c r="I48" s="79"/>
      <c r="J48" s="78"/>
      <c r="K48" s="79"/>
      <c r="L48" s="78"/>
      <c r="M48" s="79"/>
      <c r="N48" s="78"/>
      <c r="O48" s="79"/>
      <c r="P48" s="78"/>
      <c r="Q48" s="79"/>
      <c r="R48" s="78"/>
      <c r="S48" s="79"/>
      <c r="T48" s="78"/>
      <c r="U48" s="79"/>
      <c r="V48" s="78"/>
      <c r="W48" s="79"/>
      <c r="X48" s="78"/>
      <c r="Y48" s="79"/>
      <c r="Z48" s="78"/>
      <c r="AA48" s="79"/>
      <c r="AB48" s="78"/>
      <c r="AC48" s="79"/>
      <c r="AD48" s="78"/>
      <c r="AE48" s="79"/>
      <c r="AF48" s="78"/>
      <c r="AG48" s="79"/>
      <c r="AH48" s="78"/>
      <c r="AI48" s="79"/>
      <c r="AJ48" s="78"/>
      <c r="AK48" s="79"/>
      <c r="AL48" s="78">
        <v>8</v>
      </c>
      <c r="AM48" s="79">
        <v>1076561.2</v>
      </c>
      <c r="AN48" s="78"/>
      <c r="AO48" s="79"/>
      <c r="AP48" s="80">
        <f t="shared" si="0"/>
        <v>8</v>
      </c>
      <c r="AQ48" s="81">
        <f t="shared" si="0"/>
        <v>1076561.2</v>
      </c>
      <c r="AR48" s="80">
        <f t="shared" si="1"/>
        <v>0</v>
      </c>
      <c r="AS48" s="81">
        <f t="shared" si="1"/>
        <v>0</v>
      </c>
      <c r="AT48" s="80">
        <f t="shared" si="2"/>
        <v>8</v>
      </c>
      <c r="AU48" s="80">
        <f t="shared" si="3"/>
        <v>1076561.2</v>
      </c>
    </row>
    <row r="49" spans="1:48" ht="41.25" customHeight="1" x14ac:dyDescent="0.2">
      <c r="A49" s="82">
        <v>34</v>
      </c>
      <c r="B49" s="75" t="s">
        <v>227</v>
      </c>
      <c r="C49" s="76" t="s">
        <v>228</v>
      </c>
      <c r="D49" s="83">
        <v>424</v>
      </c>
      <c r="E49" s="76" t="s">
        <v>231</v>
      </c>
      <c r="F49" s="78"/>
      <c r="G49" s="79"/>
      <c r="H49" s="78"/>
      <c r="I49" s="79"/>
      <c r="J49" s="78">
        <v>73</v>
      </c>
      <c r="K49" s="79">
        <v>9823620.9499999974</v>
      </c>
      <c r="L49" s="78">
        <v>1</v>
      </c>
      <c r="M49" s="79">
        <v>134570.15</v>
      </c>
      <c r="N49" s="78"/>
      <c r="O49" s="79"/>
      <c r="P49" s="78"/>
      <c r="Q49" s="79"/>
      <c r="R49" s="78">
        <v>10</v>
      </c>
      <c r="S49" s="79">
        <v>1345701.4999999998</v>
      </c>
      <c r="T49" s="78"/>
      <c r="U49" s="79"/>
      <c r="V49" s="78"/>
      <c r="W49" s="79"/>
      <c r="X49" s="78"/>
      <c r="Y49" s="79"/>
      <c r="Z49" s="78"/>
      <c r="AA49" s="79"/>
      <c r="AB49" s="78"/>
      <c r="AC49" s="79"/>
      <c r="AD49" s="78"/>
      <c r="AE49" s="79"/>
      <c r="AF49" s="78"/>
      <c r="AG49" s="79"/>
      <c r="AH49" s="78"/>
      <c r="AI49" s="79"/>
      <c r="AJ49" s="78"/>
      <c r="AK49" s="79"/>
      <c r="AL49" s="78">
        <v>1</v>
      </c>
      <c r="AM49" s="79">
        <v>134570.15</v>
      </c>
      <c r="AN49" s="78"/>
      <c r="AO49" s="79"/>
      <c r="AP49" s="80">
        <f t="shared" si="0"/>
        <v>84</v>
      </c>
      <c r="AQ49" s="81">
        <f t="shared" si="0"/>
        <v>11303892.599999998</v>
      </c>
      <c r="AR49" s="80">
        <f t="shared" si="1"/>
        <v>1</v>
      </c>
      <c r="AS49" s="81">
        <f t="shared" si="1"/>
        <v>134570.15</v>
      </c>
      <c r="AT49" s="80">
        <f t="shared" si="2"/>
        <v>85</v>
      </c>
      <c r="AU49" s="80">
        <f t="shared" si="3"/>
        <v>11438462.749999998</v>
      </c>
    </row>
    <row r="50" spans="1:48" ht="41.25" customHeight="1" x14ac:dyDescent="0.2">
      <c r="A50" s="82">
        <v>34</v>
      </c>
      <c r="B50" s="75" t="s">
        <v>227</v>
      </c>
      <c r="C50" s="76" t="s">
        <v>228</v>
      </c>
      <c r="D50" s="77">
        <v>425</v>
      </c>
      <c r="E50" s="76" t="s">
        <v>232</v>
      </c>
      <c r="F50" s="78">
        <v>1</v>
      </c>
      <c r="G50" s="79">
        <v>134570.15</v>
      </c>
      <c r="H50" s="78"/>
      <c r="I50" s="79"/>
      <c r="J50" s="78"/>
      <c r="K50" s="79"/>
      <c r="L50" s="78"/>
      <c r="M50" s="79"/>
      <c r="N50" s="78"/>
      <c r="O50" s="79"/>
      <c r="P50" s="78"/>
      <c r="Q50" s="79"/>
      <c r="R50" s="78"/>
      <c r="S50" s="79"/>
      <c r="T50" s="78"/>
      <c r="U50" s="79"/>
      <c r="V50" s="78"/>
      <c r="W50" s="79"/>
      <c r="X50" s="78"/>
      <c r="Y50" s="79"/>
      <c r="Z50" s="78"/>
      <c r="AA50" s="79"/>
      <c r="AB50" s="78"/>
      <c r="AC50" s="79"/>
      <c r="AD50" s="78"/>
      <c r="AE50" s="79"/>
      <c r="AF50" s="78"/>
      <c r="AG50" s="79"/>
      <c r="AH50" s="78"/>
      <c r="AI50" s="79"/>
      <c r="AJ50" s="78"/>
      <c r="AK50" s="79"/>
      <c r="AL50" s="78"/>
      <c r="AM50" s="79"/>
      <c r="AN50" s="78"/>
      <c r="AO50" s="79"/>
      <c r="AP50" s="80">
        <f t="shared" si="0"/>
        <v>1</v>
      </c>
      <c r="AQ50" s="81">
        <f t="shared" si="0"/>
        <v>134570.15</v>
      </c>
      <c r="AR50" s="80">
        <f t="shared" si="1"/>
        <v>0</v>
      </c>
      <c r="AS50" s="81">
        <f t="shared" si="1"/>
        <v>0</v>
      </c>
      <c r="AT50" s="80">
        <f t="shared" si="2"/>
        <v>1</v>
      </c>
      <c r="AU50" s="80">
        <f t="shared" si="3"/>
        <v>134570.15</v>
      </c>
    </row>
    <row r="51" spans="1:48" ht="41.25" customHeight="1" x14ac:dyDescent="0.2">
      <c r="A51" s="82">
        <v>34</v>
      </c>
      <c r="B51" s="75" t="s">
        <v>227</v>
      </c>
      <c r="C51" s="76" t="s">
        <v>228</v>
      </c>
      <c r="D51" s="83">
        <v>426</v>
      </c>
      <c r="E51" s="76" t="s">
        <v>233</v>
      </c>
      <c r="F51" s="78">
        <v>2</v>
      </c>
      <c r="G51" s="79">
        <v>269140.3</v>
      </c>
      <c r="H51" s="78"/>
      <c r="I51" s="79"/>
      <c r="J51" s="78"/>
      <c r="K51" s="79"/>
      <c r="L51" s="78"/>
      <c r="M51" s="79"/>
      <c r="N51" s="78"/>
      <c r="O51" s="79"/>
      <c r="P51" s="78"/>
      <c r="Q51" s="79"/>
      <c r="R51" s="78"/>
      <c r="S51" s="79"/>
      <c r="T51" s="78"/>
      <c r="U51" s="79"/>
      <c r="V51" s="78"/>
      <c r="W51" s="79"/>
      <c r="X51" s="78"/>
      <c r="Y51" s="79"/>
      <c r="Z51" s="78"/>
      <c r="AA51" s="79"/>
      <c r="AB51" s="78"/>
      <c r="AC51" s="79"/>
      <c r="AD51" s="78"/>
      <c r="AE51" s="79"/>
      <c r="AF51" s="78"/>
      <c r="AG51" s="79"/>
      <c r="AH51" s="78"/>
      <c r="AI51" s="79"/>
      <c r="AJ51" s="78"/>
      <c r="AK51" s="79"/>
      <c r="AL51" s="78"/>
      <c r="AM51" s="79"/>
      <c r="AN51" s="78"/>
      <c r="AO51" s="79"/>
      <c r="AP51" s="80">
        <f t="shared" si="0"/>
        <v>2</v>
      </c>
      <c r="AQ51" s="81">
        <f t="shared" si="0"/>
        <v>269140.3</v>
      </c>
      <c r="AR51" s="80">
        <f t="shared" si="1"/>
        <v>0</v>
      </c>
      <c r="AS51" s="81">
        <f t="shared" si="1"/>
        <v>0</v>
      </c>
      <c r="AT51" s="80">
        <f t="shared" si="2"/>
        <v>2</v>
      </c>
      <c r="AU51" s="80">
        <f t="shared" si="3"/>
        <v>269140.3</v>
      </c>
    </row>
    <row r="52" spans="1:48" ht="41.25" customHeight="1" x14ac:dyDescent="0.2">
      <c r="A52" s="82">
        <v>36</v>
      </c>
      <c r="B52" s="75" t="s">
        <v>234</v>
      </c>
      <c r="C52" s="76" t="s">
        <v>235</v>
      </c>
      <c r="D52" s="83">
        <v>428</v>
      </c>
      <c r="E52" s="76" t="s">
        <v>236</v>
      </c>
      <c r="F52" s="78"/>
      <c r="G52" s="79"/>
      <c r="H52" s="78"/>
      <c r="I52" s="79"/>
      <c r="J52" s="78">
        <v>5</v>
      </c>
      <c r="K52" s="79">
        <v>760234.2</v>
      </c>
      <c r="L52" s="78"/>
      <c r="M52" s="79"/>
      <c r="N52" s="78"/>
      <c r="O52" s="79"/>
      <c r="P52" s="78"/>
      <c r="Q52" s="79"/>
      <c r="R52" s="78"/>
      <c r="S52" s="79"/>
      <c r="T52" s="78"/>
      <c r="U52" s="79"/>
      <c r="V52" s="78"/>
      <c r="W52" s="79"/>
      <c r="X52" s="78"/>
      <c r="Y52" s="79"/>
      <c r="Z52" s="78"/>
      <c r="AA52" s="79"/>
      <c r="AB52" s="78"/>
      <c r="AC52" s="79"/>
      <c r="AD52" s="78"/>
      <c r="AE52" s="79"/>
      <c r="AF52" s="78"/>
      <c r="AG52" s="79"/>
      <c r="AH52" s="78"/>
      <c r="AI52" s="79"/>
      <c r="AJ52" s="78"/>
      <c r="AK52" s="79"/>
      <c r="AL52" s="78"/>
      <c r="AM52" s="79"/>
      <c r="AN52" s="78"/>
      <c r="AO52" s="79"/>
      <c r="AP52" s="80">
        <f t="shared" si="0"/>
        <v>5</v>
      </c>
      <c r="AQ52" s="81">
        <f t="shared" si="0"/>
        <v>760234.2</v>
      </c>
      <c r="AR52" s="80">
        <f t="shared" si="1"/>
        <v>0</v>
      </c>
      <c r="AS52" s="81">
        <f t="shared" si="1"/>
        <v>0</v>
      </c>
      <c r="AT52" s="80">
        <f t="shared" si="2"/>
        <v>5</v>
      </c>
      <c r="AU52" s="80">
        <f t="shared" si="3"/>
        <v>760234.2</v>
      </c>
    </row>
    <row r="53" spans="1:48" ht="41.25" customHeight="1" x14ac:dyDescent="0.2">
      <c r="A53" s="82">
        <v>38</v>
      </c>
      <c r="B53" s="75" t="s">
        <v>237</v>
      </c>
      <c r="C53" s="76" t="s">
        <v>238</v>
      </c>
      <c r="D53" s="83">
        <v>432</v>
      </c>
      <c r="E53" s="76" t="s">
        <v>239</v>
      </c>
      <c r="F53" s="78"/>
      <c r="G53" s="79"/>
      <c r="H53" s="78"/>
      <c r="I53" s="79"/>
      <c r="J53" s="78"/>
      <c r="K53" s="79"/>
      <c r="L53" s="78"/>
      <c r="M53" s="79"/>
      <c r="N53" s="78"/>
      <c r="O53" s="79"/>
      <c r="P53" s="78"/>
      <c r="Q53" s="79"/>
      <c r="R53" s="78"/>
      <c r="S53" s="79"/>
      <c r="T53" s="78"/>
      <c r="U53" s="79"/>
      <c r="V53" s="78"/>
      <c r="W53" s="79"/>
      <c r="X53" s="78"/>
      <c r="Y53" s="79"/>
      <c r="Z53" s="78"/>
      <c r="AA53" s="79"/>
      <c r="AB53" s="78"/>
      <c r="AC53" s="79"/>
      <c r="AD53" s="78"/>
      <c r="AE53" s="79"/>
      <c r="AF53" s="78"/>
      <c r="AG53" s="79"/>
      <c r="AH53" s="78"/>
      <c r="AI53" s="79"/>
      <c r="AJ53" s="78">
        <v>4</v>
      </c>
      <c r="AK53" s="79">
        <v>394054.68</v>
      </c>
      <c r="AL53" s="78"/>
      <c r="AM53" s="79"/>
      <c r="AN53" s="78"/>
      <c r="AO53" s="79"/>
      <c r="AP53" s="80">
        <f t="shared" si="0"/>
        <v>4</v>
      </c>
      <c r="AQ53" s="81">
        <f t="shared" si="0"/>
        <v>394054.68</v>
      </c>
      <c r="AR53" s="80">
        <f t="shared" si="1"/>
        <v>0</v>
      </c>
      <c r="AS53" s="81">
        <f t="shared" si="1"/>
        <v>0</v>
      </c>
      <c r="AT53" s="80">
        <f t="shared" si="2"/>
        <v>4</v>
      </c>
      <c r="AU53" s="80">
        <f t="shared" si="3"/>
        <v>394054.68</v>
      </c>
    </row>
    <row r="54" spans="1:48" ht="41.25" customHeight="1" x14ac:dyDescent="0.2">
      <c r="A54" s="82">
        <v>38</v>
      </c>
      <c r="B54" s="75" t="s">
        <v>237</v>
      </c>
      <c r="C54" s="76" t="s">
        <v>238</v>
      </c>
      <c r="D54" s="83">
        <v>435</v>
      </c>
      <c r="E54" s="76" t="s">
        <v>240</v>
      </c>
      <c r="F54" s="78"/>
      <c r="G54" s="79"/>
      <c r="H54" s="78"/>
      <c r="I54" s="79"/>
      <c r="J54" s="78"/>
      <c r="K54" s="79"/>
      <c r="L54" s="78"/>
      <c r="M54" s="79"/>
      <c r="N54" s="78"/>
      <c r="O54" s="79"/>
      <c r="P54" s="78"/>
      <c r="Q54" s="79"/>
      <c r="R54" s="78">
        <v>8</v>
      </c>
      <c r="S54" s="79">
        <v>788109.3600000001</v>
      </c>
      <c r="T54" s="78">
        <v>2</v>
      </c>
      <c r="U54" s="79">
        <v>197027.34</v>
      </c>
      <c r="V54" s="78"/>
      <c r="W54" s="79"/>
      <c r="X54" s="78"/>
      <c r="Y54" s="79"/>
      <c r="Z54" s="78"/>
      <c r="AA54" s="79"/>
      <c r="AB54" s="78"/>
      <c r="AC54" s="79"/>
      <c r="AD54" s="78"/>
      <c r="AE54" s="79"/>
      <c r="AF54" s="78"/>
      <c r="AG54" s="79"/>
      <c r="AH54" s="78"/>
      <c r="AI54" s="79"/>
      <c r="AJ54" s="78">
        <v>5</v>
      </c>
      <c r="AK54" s="79">
        <v>492568.35</v>
      </c>
      <c r="AL54" s="78"/>
      <c r="AM54" s="79"/>
      <c r="AN54" s="78"/>
      <c r="AO54" s="79"/>
      <c r="AP54" s="80">
        <f t="shared" si="0"/>
        <v>13</v>
      </c>
      <c r="AQ54" s="81">
        <f t="shared" si="0"/>
        <v>1280677.71</v>
      </c>
      <c r="AR54" s="80">
        <f t="shared" si="1"/>
        <v>2</v>
      </c>
      <c r="AS54" s="81">
        <f t="shared" si="1"/>
        <v>197027.34</v>
      </c>
      <c r="AT54" s="80">
        <f t="shared" si="2"/>
        <v>15</v>
      </c>
      <c r="AU54" s="80">
        <f t="shared" si="3"/>
        <v>1477705.05</v>
      </c>
    </row>
    <row r="55" spans="1:48" ht="41.25" customHeight="1" x14ac:dyDescent="0.2">
      <c r="A55" s="82">
        <v>38</v>
      </c>
      <c r="B55" s="75" t="s">
        <v>241</v>
      </c>
      <c r="C55" s="76" t="s">
        <v>242</v>
      </c>
      <c r="D55" s="83">
        <v>439</v>
      </c>
      <c r="E55" s="76" t="s">
        <v>243</v>
      </c>
      <c r="F55" s="78"/>
      <c r="G55" s="79"/>
      <c r="H55" s="78"/>
      <c r="I55" s="79"/>
      <c r="J55" s="78"/>
      <c r="K55" s="79"/>
      <c r="L55" s="78"/>
      <c r="M55" s="79"/>
      <c r="N55" s="78"/>
      <c r="O55" s="79"/>
      <c r="P55" s="78"/>
      <c r="Q55" s="79"/>
      <c r="R55" s="78"/>
      <c r="S55" s="79"/>
      <c r="T55" s="78"/>
      <c r="U55" s="79"/>
      <c r="V55" s="78"/>
      <c r="W55" s="79"/>
      <c r="X55" s="78"/>
      <c r="Y55" s="79"/>
      <c r="Z55" s="78"/>
      <c r="AA55" s="79"/>
      <c r="AB55" s="78"/>
      <c r="AC55" s="79"/>
      <c r="AD55" s="78"/>
      <c r="AE55" s="79"/>
      <c r="AF55" s="78"/>
      <c r="AG55" s="79"/>
      <c r="AH55" s="78"/>
      <c r="AI55" s="79"/>
      <c r="AJ55" s="78">
        <v>1</v>
      </c>
      <c r="AK55" s="79">
        <v>98513.67</v>
      </c>
      <c r="AL55" s="78">
        <v>5</v>
      </c>
      <c r="AM55" s="79">
        <v>492568.35</v>
      </c>
      <c r="AN55" s="78"/>
      <c r="AO55" s="79"/>
      <c r="AP55" s="80">
        <f t="shared" si="0"/>
        <v>6</v>
      </c>
      <c r="AQ55" s="81">
        <f t="shared" si="0"/>
        <v>591082.02</v>
      </c>
      <c r="AR55" s="80">
        <f t="shared" si="1"/>
        <v>0</v>
      </c>
      <c r="AS55" s="81">
        <f t="shared" si="1"/>
        <v>0</v>
      </c>
      <c r="AT55" s="80">
        <f t="shared" si="2"/>
        <v>6</v>
      </c>
      <c r="AU55" s="80">
        <f t="shared" si="3"/>
        <v>591082.02</v>
      </c>
    </row>
    <row r="56" spans="1:48" ht="41.25" customHeight="1" x14ac:dyDescent="0.2">
      <c r="A56" s="82">
        <v>40</v>
      </c>
      <c r="B56" s="75" t="s">
        <v>244</v>
      </c>
      <c r="C56" s="76" t="s">
        <v>245</v>
      </c>
      <c r="D56" s="77">
        <v>440</v>
      </c>
      <c r="E56" s="76" t="s">
        <v>246</v>
      </c>
      <c r="F56" s="78"/>
      <c r="G56" s="79"/>
      <c r="H56" s="78"/>
      <c r="I56" s="79"/>
      <c r="J56" s="78"/>
      <c r="K56" s="79"/>
      <c r="L56" s="78"/>
      <c r="M56" s="79"/>
      <c r="N56" s="78"/>
      <c r="O56" s="79"/>
      <c r="P56" s="78"/>
      <c r="Q56" s="79"/>
      <c r="R56" s="78">
        <v>1</v>
      </c>
      <c r="S56" s="79">
        <v>127836.49</v>
      </c>
      <c r="T56" s="78"/>
      <c r="U56" s="79"/>
      <c r="V56" s="78"/>
      <c r="W56" s="79"/>
      <c r="X56" s="78"/>
      <c r="Y56" s="79"/>
      <c r="Z56" s="78"/>
      <c r="AA56" s="79"/>
      <c r="AB56" s="78"/>
      <c r="AC56" s="79"/>
      <c r="AD56" s="78"/>
      <c r="AE56" s="79"/>
      <c r="AF56" s="78"/>
      <c r="AG56" s="79"/>
      <c r="AH56" s="78">
        <v>1</v>
      </c>
      <c r="AI56" s="79">
        <v>127836.49</v>
      </c>
      <c r="AJ56" s="78"/>
      <c r="AK56" s="79"/>
      <c r="AL56" s="78"/>
      <c r="AM56" s="79"/>
      <c r="AN56" s="78"/>
      <c r="AO56" s="79"/>
      <c r="AP56" s="80">
        <f t="shared" si="0"/>
        <v>2</v>
      </c>
      <c r="AQ56" s="81">
        <f t="shared" si="0"/>
        <v>255672.98</v>
      </c>
      <c r="AR56" s="80">
        <f t="shared" si="1"/>
        <v>0</v>
      </c>
      <c r="AS56" s="81">
        <f t="shared" si="1"/>
        <v>0</v>
      </c>
      <c r="AT56" s="80">
        <f t="shared" si="2"/>
        <v>2</v>
      </c>
      <c r="AU56" s="80">
        <f t="shared" si="3"/>
        <v>255672.98</v>
      </c>
    </row>
    <row r="57" spans="1:48" ht="41.25" customHeight="1" x14ac:dyDescent="0.2">
      <c r="A57" s="82">
        <v>40</v>
      </c>
      <c r="B57" s="75" t="s">
        <v>244</v>
      </c>
      <c r="C57" s="76" t="s">
        <v>245</v>
      </c>
      <c r="D57" s="77">
        <v>442</v>
      </c>
      <c r="E57" s="76" t="s">
        <v>247</v>
      </c>
      <c r="F57" s="78"/>
      <c r="G57" s="79"/>
      <c r="H57" s="78"/>
      <c r="I57" s="79"/>
      <c r="J57" s="78"/>
      <c r="K57" s="79"/>
      <c r="L57" s="78"/>
      <c r="M57" s="79"/>
      <c r="N57" s="78"/>
      <c r="O57" s="79"/>
      <c r="P57" s="78"/>
      <c r="Q57" s="79"/>
      <c r="R57" s="78"/>
      <c r="S57" s="79"/>
      <c r="T57" s="78"/>
      <c r="U57" s="79"/>
      <c r="V57" s="78"/>
      <c r="W57" s="79"/>
      <c r="X57" s="78"/>
      <c r="Y57" s="79"/>
      <c r="Z57" s="78"/>
      <c r="AA57" s="79"/>
      <c r="AB57" s="78"/>
      <c r="AC57" s="79"/>
      <c r="AD57" s="78"/>
      <c r="AE57" s="79"/>
      <c r="AF57" s="78"/>
      <c r="AG57" s="79"/>
      <c r="AH57" s="78">
        <v>1</v>
      </c>
      <c r="AI57" s="79">
        <v>127836.49</v>
      </c>
      <c r="AJ57" s="78"/>
      <c r="AK57" s="79"/>
      <c r="AL57" s="78"/>
      <c r="AM57" s="79"/>
      <c r="AN57" s="78"/>
      <c r="AO57" s="79"/>
      <c r="AP57" s="80">
        <f t="shared" si="0"/>
        <v>1</v>
      </c>
      <c r="AQ57" s="81">
        <f t="shared" si="0"/>
        <v>127836.49</v>
      </c>
      <c r="AR57" s="80">
        <f t="shared" si="1"/>
        <v>0</v>
      </c>
      <c r="AS57" s="81">
        <f t="shared" si="1"/>
        <v>0</v>
      </c>
      <c r="AT57" s="80">
        <f t="shared" si="2"/>
        <v>1</v>
      </c>
      <c r="AU57" s="80">
        <f t="shared" si="3"/>
        <v>127836.49</v>
      </c>
    </row>
    <row r="58" spans="1:48" ht="41.25" customHeight="1" x14ac:dyDescent="0.2">
      <c r="A58" s="82">
        <v>40</v>
      </c>
      <c r="B58" s="75" t="s">
        <v>244</v>
      </c>
      <c r="C58" s="76" t="s">
        <v>245</v>
      </c>
      <c r="D58" s="77">
        <v>443</v>
      </c>
      <c r="E58" s="76" t="s">
        <v>248</v>
      </c>
      <c r="F58" s="78"/>
      <c r="G58" s="79"/>
      <c r="H58" s="78"/>
      <c r="I58" s="79"/>
      <c r="J58" s="78"/>
      <c r="K58" s="79"/>
      <c r="L58" s="78"/>
      <c r="M58" s="79"/>
      <c r="N58" s="78"/>
      <c r="O58" s="79"/>
      <c r="P58" s="78"/>
      <c r="Q58" s="79"/>
      <c r="R58" s="78">
        <v>2</v>
      </c>
      <c r="S58" s="79">
        <v>255672.98</v>
      </c>
      <c r="T58" s="78"/>
      <c r="U58" s="79"/>
      <c r="V58" s="78"/>
      <c r="W58" s="79"/>
      <c r="X58" s="78"/>
      <c r="Y58" s="79"/>
      <c r="Z58" s="78"/>
      <c r="AA58" s="79"/>
      <c r="AB58" s="78"/>
      <c r="AC58" s="79"/>
      <c r="AD58" s="78"/>
      <c r="AE58" s="79"/>
      <c r="AF58" s="78"/>
      <c r="AG58" s="79"/>
      <c r="AH58" s="78"/>
      <c r="AI58" s="79"/>
      <c r="AJ58" s="78"/>
      <c r="AK58" s="79"/>
      <c r="AL58" s="78"/>
      <c r="AM58" s="79"/>
      <c r="AN58" s="78"/>
      <c r="AO58" s="79"/>
      <c r="AP58" s="80">
        <f t="shared" si="0"/>
        <v>2</v>
      </c>
      <c r="AQ58" s="81">
        <f t="shared" si="0"/>
        <v>255672.98</v>
      </c>
      <c r="AR58" s="80">
        <f t="shared" si="1"/>
        <v>0</v>
      </c>
      <c r="AS58" s="81">
        <f t="shared" si="1"/>
        <v>0</v>
      </c>
      <c r="AT58" s="80">
        <f t="shared" si="2"/>
        <v>2</v>
      </c>
      <c r="AU58" s="80">
        <f t="shared" si="3"/>
        <v>255672.98</v>
      </c>
    </row>
    <row r="59" spans="1:48" ht="41.25" customHeight="1" x14ac:dyDescent="0.2">
      <c r="A59" s="82">
        <v>40</v>
      </c>
      <c r="B59" s="75" t="s">
        <v>244</v>
      </c>
      <c r="C59" s="76" t="s">
        <v>245</v>
      </c>
      <c r="D59" s="77">
        <v>444</v>
      </c>
      <c r="E59" s="76" t="s">
        <v>249</v>
      </c>
      <c r="F59" s="78"/>
      <c r="G59" s="79"/>
      <c r="H59" s="78"/>
      <c r="I59" s="79"/>
      <c r="J59" s="78"/>
      <c r="K59" s="79"/>
      <c r="L59" s="78"/>
      <c r="M59" s="79"/>
      <c r="N59" s="78"/>
      <c r="O59" s="79"/>
      <c r="P59" s="78"/>
      <c r="Q59" s="79"/>
      <c r="R59" s="78">
        <v>1</v>
      </c>
      <c r="S59" s="79">
        <v>127836.49</v>
      </c>
      <c r="T59" s="78"/>
      <c r="U59" s="79"/>
      <c r="V59" s="78"/>
      <c r="W59" s="79"/>
      <c r="X59" s="78"/>
      <c r="Y59" s="79"/>
      <c r="Z59" s="78"/>
      <c r="AA59" s="79"/>
      <c r="AB59" s="78"/>
      <c r="AC59" s="79"/>
      <c r="AD59" s="78"/>
      <c r="AE59" s="79"/>
      <c r="AF59" s="78"/>
      <c r="AG59" s="79"/>
      <c r="AH59" s="78"/>
      <c r="AI59" s="79"/>
      <c r="AJ59" s="78"/>
      <c r="AK59" s="79"/>
      <c r="AL59" s="78"/>
      <c r="AM59" s="79"/>
      <c r="AN59" s="78"/>
      <c r="AO59" s="79"/>
      <c r="AP59" s="80">
        <f t="shared" si="0"/>
        <v>1</v>
      </c>
      <c r="AQ59" s="81">
        <f t="shared" si="0"/>
        <v>127836.49</v>
      </c>
      <c r="AR59" s="80">
        <f t="shared" si="1"/>
        <v>0</v>
      </c>
      <c r="AS59" s="81">
        <f t="shared" si="1"/>
        <v>0</v>
      </c>
      <c r="AT59" s="80">
        <f t="shared" si="2"/>
        <v>1</v>
      </c>
      <c r="AU59" s="80">
        <f t="shared" si="3"/>
        <v>127836.49</v>
      </c>
    </row>
    <row r="60" spans="1:48" ht="41.25" customHeight="1" x14ac:dyDescent="0.2">
      <c r="A60" s="82">
        <v>40</v>
      </c>
      <c r="B60" s="75" t="s">
        <v>250</v>
      </c>
      <c r="C60" s="76" t="s">
        <v>251</v>
      </c>
      <c r="D60" s="83">
        <v>449</v>
      </c>
      <c r="E60" s="76" t="s">
        <v>252</v>
      </c>
      <c r="F60" s="78"/>
      <c r="G60" s="79"/>
      <c r="H60" s="78"/>
      <c r="I60" s="79"/>
      <c r="J60" s="78"/>
      <c r="K60" s="79"/>
      <c r="L60" s="78"/>
      <c r="M60" s="79"/>
      <c r="N60" s="78"/>
      <c r="O60" s="79"/>
      <c r="P60" s="78"/>
      <c r="Q60" s="79"/>
      <c r="R60" s="78">
        <v>1</v>
      </c>
      <c r="S60" s="79">
        <v>127836.49</v>
      </c>
      <c r="T60" s="78"/>
      <c r="U60" s="79"/>
      <c r="V60" s="78"/>
      <c r="W60" s="79"/>
      <c r="X60" s="78"/>
      <c r="Y60" s="79"/>
      <c r="Z60" s="78"/>
      <c r="AA60" s="79"/>
      <c r="AB60" s="78"/>
      <c r="AC60" s="79"/>
      <c r="AD60" s="78"/>
      <c r="AE60" s="79"/>
      <c r="AF60" s="78"/>
      <c r="AG60" s="79"/>
      <c r="AH60" s="78">
        <v>6</v>
      </c>
      <c r="AI60" s="79">
        <v>767018.94000000006</v>
      </c>
      <c r="AJ60" s="78"/>
      <c r="AK60" s="79"/>
      <c r="AL60" s="78"/>
      <c r="AM60" s="79"/>
      <c r="AN60" s="78"/>
      <c r="AO60" s="79"/>
      <c r="AP60" s="80">
        <f t="shared" si="0"/>
        <v>7</v>
      </c>
      <c r="AQ60" s="81">
        <f t="shared" si="0"/>
        <v>894855.43</v>
      </c>
      <c r="AR60" s="80">
        <f t="shared" si="1"/>
        <v>0</v>
      </c>
      <c r="AS60" s="81">
        <f t="shared" si="1"/>
        <v>0</v>
      </c>
      <c r="AT60" s="80">
        <f t="shared" si="2"/>
        <v>7</v>
      </c>
      <c r="AU60" s="80">
        <f t="shared" si="3"/>
        <v>894855.43</v>
      </c>
    </row>
    <row r="61" spans="1:48" ht="41.25" customHeight="1" x14ac:dyDescent="0.2">
      <c r="A61" s="82">
        <v>1</v>
      </c>
      <c r="B61" s="75" t="s">
        <v>140</v>
      </c>
      <c r="C61" s="76" t="s">
        <v>141</v>
      </c>
      <c r="D61" s="83">
        <v>464</v>
      </c>
      <c r="E61" s="76" t="s">
        <v>253</v>
      </c>
      <c r="F61" s="78"/>
      <c r="G61" s="79"/>
      <c r="H61" s="78"/>
      <c r="I61" s="79"/>
      <c r="J61" s="78"/>
      <c r="K61" s="79"/>
      <c r="L61" s="78"/>
      <c r="M61" s="79"/>
      <c r="N61" s="78"/>
      <c r="O61" s="79"/>
      <c r="P61" s="78"/>
      <c r="Q61" s="79"/>
      <c r="R61" s="78"/>
      <c r="S61" s="79"/>
      <c r="T61" s="78"/>
      <c r="U61" s="79"/>
      <c r="V61" s="78"/>
      <c r="W61" s="79"/>
      <c r="X61" s="78"/>
      <c r="Y61" s="79"/>
      <c r="Z61" s="78"/>
      <c r="AA61" s="79"/>
      <c r="AB61" s="78"/>
      <c r="AC61" s="79"/>
      <c r="AD61" s="78"/>
      <c r="AE61" s="79"/>
      <c r="AF61" s="78"/>
      <c r="AG61" s="79"/>
      <c r="AH61" s="78"/>
      <c r="AI61" s="79"/>
      <c r="AJ61" s="78">
        <v>10</v>
      </c>
      <c r="AK61" s="79">
        <v>1614597.5</v>
      </c>
      <c r="AL61" s="78"/>
      <c r="AM61" s="79"/>
      <c r="AN61" s="78"/>
      <c r="AO61" s="79"/>
      <c r="AP61" s="80">
        <f t="shared" si="0"/>
        <v>10</v>
      </c>
      <c r="AQ61" s="81">
        <f t="shared" si="0"/>
        <v>1614597.5</v>
      </c>
      <c r="AR61" s="80">
        <f t="shared" si="1"/>
        <v>0</v>
      </c>
      <c r="AS61" s="81">
        <f t="shared" si="1"/>
        <v>0</v>
      </c>
      <c r="AT61" s="80">
        <f t="shared" si="2"/>
        <v>10</v>
      </c>
      <c r="AU61" s="80">
        <f t="shared" si="3"/>
        <v>1614597.5</v>
      </c>
    </row>
    <row r="62" spans="1:48" ht="41.25" customHeight="1" x14ac:dyDescent="0.2">
      <c r="A62" s="82">
        <v>1</v>
      </c>
      <c r="B62" s="75" t="s">
        <v>140</v>
      </c>
      <c r="C62" s="76" t="s">
        <v>141</v>
      </c>
      <c r="D62" s="83">
        <v>470</v>
      </c>
      <c r="E62" s="76" t="s">
        <v>254</v>
      </c>
      <c r="F62" s="78"/>
      <c r="G62" s="79"/>
      <c r="H62" s="78"/>
      <c r="I62" s="79"/>
      <c r="J62" s="78"/>
      <c r="K62" s="79"/>
      <c r="L62" s="78"/>
      <c r="M62" s="79"/>
      <c r="N62" s="78"/>
      <c r="O62" s="79"/>
      <c r="P62" s="78"/>
      <c r="Q62" s="79"/>
      <c r="R62" s="78">
        <v>1</v>
      </c>
      <c r="S62" s="79">
        <v>161459.75</v>
      </c>
      <c r="T62" s="78"/>
      <c r="U62" s="79"/>
      <c r="V62" s="78"/>
      <c r="W62" s="79"/>
      <c r="X62" s="78"/>
      <c r="Y62" s="79"/>
      <c r="Z62" s="78"/>
      <c r="AA62" s="79"/>
      <c r="AB62" s="78"/>
      <c r="AC62" s="79"/>
      <c r="AD62" s="78"/>
      <c r="AE62" s="79"/>
      <c r="AF62" s="78"/>
      <c r="AG62" s="79"/>
      <c r="AH62" s="78"/>
      <c r="AI62" s="79"/>
      <c r="AJ62" s="78">
        <v>2</v>
      </c>
      <c r="AK62" s="79">
        <v>322919.5</v>
      </c>
      <c r="AL62" s="78"/>
      <c r="AM62" s="79"/>
      <c r="AN62" s="78"/>
      <c r="AO62" s="79"/>
      <c r="AP62" s="80">
        <f t="shared" si="0"/>
        <v>3</v>
      </c>
      <c r="AQ62" s="81">
        <f t="shared" si="0"/>
        <v>484379.25</v>
      </c>
      <c r="AR62" s="80">
        <f t="shared" si="1"/>
        <v>0</v>
      </c>
      <c r="AS62" s="81">
        <f t="shared" si="1"/>
        <v>0</v>
      </c>
      <c r="AT62" s="80">
        <f t="shared" si="2"/>
        <v>3</v>
      </c>
      <c r="AU62" s="80">
        <f t="shared" si="3"/>
        <v>484379.25</v>
      </c>
    </row>
    <row r="63" spans="1:48" ht="41.25" customHeight="1" x14ac:dyDescent="0.2">
      <c r="A63" s="82">
        <v>2</v>
      </c>
      <c r="B63" s="75" t="s">
        <v>255</v>
      </c>
      <c r="C63" s="76" t="s">
        <v>256</v>
      </c>
      <c r="D63" s="83">
        <v>481</v>
      </c>
      <c r="E63" s="76" t="s">
        <v>257</v>
      </c>
      <c r="F63" s="78">
        <v>1</v>
      </c>
      <c r="G63" s="79">
        <v>186800.04</v>
      </c>
      <c r="H63" s="78"/>
      <c r="I63" s="79"/>
      <c r="J63" s="78"/>
      <c r="K63" s="79"/>
      <c r="L63" s="78"/>
      <c r="M63" s="79"/>
      <c r="N63" s="78"/>
      <c r="O63" s="79"/>
      <c r="P63" s="78"/>
      <c r="Q63" s="79"/>
      <c r="R63" s="78">
        <v>2</v>
      </c>
      <c r="S63" s="79">
        <v>373600.08</v>
      </c>
      <c r="T63" s="78"/>
      <c r="U63" s="79"/>
      <c r="V63" s="78"/>
      <c r="W63" s="79"/>
      <c r="X63" s="78"/>
      <c r="Y63" s="79"/>
      <c r="Z63" s="78"/>
      <c r="AA63" s="79"/>
      <c r="AB63" s="78"/>
      <c r="AC63" s="79"/>
      <c r="AD63" s="78"/>
      <c r="AE63" s="79"/>
      <c r="AF63" s="78"/>
      <c r="AG63" s="79"/>
      <c r="AH63" s="78"/>
      <c r="AI63" s="79"/>
      <c r="AJ63" s="78"/>
      <c r="AK63" s="79"/>
      <c r="AL63" s="78"/>
      <c r="AM63" s="79"/>
      <c r="AN63" s="78"/>
      <c r="AO63" s="79"/>
      <c r="AP63" s="80">
        <f t="shared" si="0"/>
        <v>3</v>
      </c>
      <c r="AQ63" s="81">
        <f t="shared" si="0"/>
        <v>560400.12</v>
      </c>
      <c r="AR63" s="80">
        <f t="shared" si="1"/>
        <v>0</v>
      </c>
      <c r="AS63" s="81">
        <f t="shared" si="1"/>
        <v>0</v>
      </c>
      <c r="AT63" s="80">
        <f t="shared" si="2"/>
        <v>3</v>
      </c>
      <c r="AU63" s="80">
        <f t="shared" si="3"/>
        <v>560400.12</v>
      </c>
    </row>
    <row r="64" spans="1:48" ht="41.25" customHeight="1" x14ac:dyDescent="0.2">
      <c r="A64" s="146">
        <v>12</v>
      </c>
      <c r="B64" s="75" t="s">
        <v>258</v>
      </c>
      <c r="C64" s="76" t="s">
        <v>259</v>
      </c>
      <c r="D64" s="147">
        <v>486</v>
      </c>
      <c r="E64" s="148" t="s">
        <v>260</v>
      </c>
      <c r="F64" s="78"/>
      <c r="G64" s="79"/>
      <c r="H64" s="78"/>
      <c r="I64" s="79"/>
      <c r="J64" s="78">
        <v>2</v>
      </c>
      <c r="K64" s="152">
        <v>309606.14720000001</v>
      </c>
      <c r="L64" s="78"/>
      <c r="M64" s="79"/>
      <c r="N64" s="78"/>
      <c r="O64" s="79"/>
      <c r="P64" s="78"/>
      <c r="Q64" s="79"/>
      <c r="R64" s="78"/>
      <c r="S64" s="79"/>
      <c r="T64" s="78"/>
      <c r="U64" s="79"/>
      <c r="V64" s="78"/>
      <c r="W64" s="79"/>
      <c r="X64" s="78"/>
      <c r="Y64" s="79"/>
      <c r="Z64" s="78"/>
      <c r="AA64" s="79"/>
      <c r="AB64" s="78"/>
      <c r="AC64" s="79"/>
      <c r="AD64" s="78"/>
      <c r="AE64" s="79"/>
      <c r="AF64" s="78"/>
      <c r="AG64" s="79"/>
      <c r="AH64" s="78"/>
      <c r="AI64" s="79"/>
      <c r="AJ64" s="78"/>
      <c r="AK64" s="79"/>
      <c r="AL64" s="78"/>
      <c r="AM64" s="79"/>
      <c r="AN64" s="78"/>
      <c r="AO64" s="79"/>
      <c r="AP64" s="80">
        <f t="shared" si="0"/>
        <v>2</v>
      </c>
      <c r="AQ64" s="81">
        <f t="shared" si="0"/>
        <v>309606.14720000001</v>
      </c>
      <c r="AR64" s="80">
        <f t="shared" si="1"/>
        <v>0</v>
      </c>
      <c r="AS64" s="81">
        <f t="shared" si="1"/>
        <v>0</v>
      </c>
      <c r="AT64" s="80">
        <f t="shared" si="2"/>
        <v>2</v>
      </c>
      <c r="AU64" s="80">
        <f t="shared" si="3"/>
        <v>309606.14720000001</v>
      </c>
      <c r="AV64" s="149">
        <f>SUM(AQ64/AP64)</f>
        <v>154803.0736</v>
      </c>
    </row>
    <row r="65" spans="1:48" ht="41.25" customHeight="1" x14ac:dyDescent="0.2">
      <c r="A65" s="146">
        <v>13</v>
      </c>
      <c r="B65" s="75" t="s">
        <v>261</v>
      </c>
      <c r="C65" s="76" t="s">
        <v>262</v>
      </c>
      <c r="D65" s="147">
        <v>487</v>
      </c>
      <c r="E65" s="148" t="s">
        <v>260</v>
      </c>
      <c r="F65" s="78"/>
      <c r="G65" s="79"/>
      <c r="H65" s="78"/>
      <c r="I65" s="79"/>
      <c r="J65" s="78">
        <v>4</v>
      </c>
      <c r="K65" s="79">
        <v>890231.12</v>
      </c>
      <c r="L65" s="78"/>
      <c r="M65" s="79"/>
      <c r="N65" s="78"/>
      <c r="O65" s="79"/>
      <c r="P65" s="78"/>
      <c r="Q65" s="79"/>
      <c r="R65" s="78"/>
      <c r="S65" s="79"/>
      <c r="T65" s="78"/>
      <c r="U65" s="79"/>
      <c r="V65" s="78"/>
      <c r="W65" s="79"/>
      <c r="X65" s="78"/>
      <c r="Y65" s="79"/>
      <c r="Z65" s="78"/>
      <c r="AA65" s="79"/>
      <c r="AB65" s="78"/>
      <c r="AC65" s="79"/>
      <c r="AD65" s="78"/>
      <c r="AE65" s="79"/>
      <c r="AF65" s="78"/>
      <c r="AG65" s="79"/>
      <c r="AH65" s="78"/>
      <c r="AI65" s="79"/>
      <c r="AJ65" s="78"/>
      <c r="AK65" s="79"/>
      <c r="AL65" s="78"/>
      <c r="AM65" s="79"/>
      <c r="AN65" s="78"/>
      <c r="AO65" s="79"/>
      <c r="AP65" s="80">
        <f t="shared" si="0"/>
        <v>4</v>
      </c>
      <c r="AQ65" s="81">
        <f t="shared" si="0"/>
        <v>890231.12</v>
      </c>
      <c r="AR65" s="80">
        <f t="shared" si="1"/>
        <v>0</v>
      </c>
      <c r="AS65" s="81">
        <f t="shared" si="1"/>
        <v>0</v>
      </c>
      <c r="AT65" s="80">
        <f t="shared" si="2"/>
        <v>4</v>
      </c>
      <c r="AU65" s="80">
        <f t="shared" si="3"/>
        <v>890231.12</v>
      </c>
      <c r="AV65" s="149">
        <f>SUM(AQ65/AP65)</f>
        <v>222557.78</v>
      </c>
    </row>
    <row r="66" spans="1:48" ht="41.25" customHeight="1" x14ac:dyDescent="0.2">
      <c r="A66" s="82">
        <v>27</v>
      </c>
      <c r="B66" s="75" t="s">
        <v>263</v>
      </c>
      <c r="C66" s="76" t="s">
        <v>264</v>
      </c>
      <c r="D66" s="83">
        <v>498</v>
      </c>
      <c r="E66" s="76" t="s">
        <v>265</v>
      </c>
      <c r="F66" s="78"/>
      <c r="G66" s="79"/>
      <c r="H66" s="78"/>
      <c r="I66" s="79"/>
      <c r="J66" s="78">
        <v>101</v>
      </c>
      <c r="K66" s="79">
        <v>21156536.940000005</v>
      </c>
      <c r="L66" s="78">
        <v>8</v>
      </c>
      <c r="M66" s="79">
        <v>1675936.56</v>
      </c>
      <c r="N66" s="78"/>
      <c r="O66" s="79"/>
      <c r="P66" s="78"/>
      <c r="Q66" s="79"/>
      <c r="R66" s="78">
        <v>4</v>
      </c>
      <c r="S66" s="79">
        <v>837968.28</v>
      </c>
      <c r="T66" s="78"/>
      <c r="U66" s="79"/>
      <c r="V66" s="78"/>
      <c r="W66" s="79"/>
      <c r="X66" s="78"/>
      <c r="Y66" s="79"/>
      <c r="Z66" s="78"/>
      <c r="AA66" s="79"/>
      <c r="AB66" s="78"/>
      <c r="AC66" s="79"/>
      <c r="AD66" s="78"/>
      <c r="AE66" s="79"/>
      <c r="AF66" s="78"/>
      <c r="AG66" s="79"/>
      <c r="AH66" s="78"/>
      <c r="AI66" s="79"/>
      <c r="AJ66" s="78"/>
      <c r="AK66" s="79"/>
      <c r="AL66" s="78">
        <v>3</v>
      </c>
      <c r="AM66" s="79">
        <v>628476.21</v>
      </c>
      <c r="AN66" s="78"/>
      <c r="AO66" s="79"/>
      <c r="AP66" s="80">
        <f t="shared" si="0"/>
        <v>108</v>
      </c>
      <c r="AQ66" s="81">
        <f t="shared" si="0"/>
        <v>22622981.430000007</v>
      </c>
      <c r="AR66" s="80">
        <f t="shared" si="1"/>
        <v>8</v>
      </c>
      <c r="AS66" s="81">
        <f t="shared" si="1"/>
        <v>1675936.56</v>
      </c>
      <c r="AT66" s="80">
        <f t="shared" si="2"/>
        <v>116</v>
      </c>
      <c r="AU66" s="80">
        <f t="shared" si="3"/>
        <v>24298917.990000006</v>
      </c>
    </row>
    <row r="67" spans="1:48" ht="41.25" customHeight="1" x14ac:dyDescent="0.2">
      <c r="A67" s="82">
        <v>28</v>
      </c>
      <c r="B67" s="75" t="s">
        <v>266</v>
      </c>
      <c r="C67" s="76" t="s">
        <v>264</v>
      </c>
      <c r="D67" s="83">
        <v>499</v>
      </c>
      <c r="E67" s="76" t="s">
        <v>265</v>
      </c>
      <c r="F67" s="78"/>
      <c r="G67" s="79"/>
      <c r="H67" s="78"/>
      <c r="I67" s="79"/>
      <c r="J67" s="78">
        <v>48</v>
      </c>
      <c r="K67" s="79">
        <v>8965836.4800000004</v>
      </c>
      <c r="L67" s="78">
        <v>3</v>
      </c>
      <c r="M67" s="79">
        <v>560364.78</v>
      </c>
      <c r="N67" s="78"/>
      <c r="O67" s="79"/>
      <c r="P67" s="78"/>
      <c r="Q67" s="79"/>
      <c r="R67" s="78">
        <v>4</v>
      </c>
      <c r="S67" s="79">
        <v>747153.04</v>
      </c>
      <c r="T67" s="78"/>
      <c r="U67" s="79"/>
      <c r="V67" s="78">
        <v>1</v>
      </c>
      <c r="W67" s="79">
        <v>184386.39</v>
      </c>
      <c r="X67" s="78"/>
      <c r="Y67" s="79"/>
      <c r="Z67" s="78"/>
      <c r="AA67" s="79"/>
      <c r="AB67" s="78"/>
      <c r="AC67" s="79"/>
      <c r="AD67" s="78"/>
      <c r="AE67" s="79"/>
      <c r="AF67" s="78"/>
      <c r="AG67" s="79"/>
      <c r="AH67" s="78"/>
      <c r="AI67" s="79"/>
      <c r="AJ67" s="78"/>
      <c r="AK67" s="79"/>
      <c r="AL67" s="78">
        <v>14</v>
      </c>
      <c r="AM67" s="79">
        <v>2615035.64</v>
      </c>
      <c r="AN67" s="78">
        <v>4</v>
      </c>
      <c r="AO67" s="79">
        <v>747153.04</v>
      </c>
      <c r="AP67" s="80">
        <f t="shared" si="0"/>
        <v>67</v>
      </c>
      <c r="AQ67" s="81">
        <f t="shared" si="0"/>
        <v>12512411.550000001</v>
      </c>
      <c r="AR67" s="80">
        <f t="shared" si="1"/>
        <v>7</v>
      </c>
      <c r="AS67" s="81">
        <f t="shared" si="1"/>
        <v>1307517.82</v>
      </c>
      <c r="AT67" s="80">
        <f t="shared" si="2"/>
        <v>74</v>
      </c>
      <c r="AU67" s="80">
        <f t="shared" si="3"/>
        <v>13819929.370000001</v>
      </c>
    </row>
    <row r="68" spans="1:48" ht="41.25" customHeight="1" x14ac:dyDescent="0.2">
      <c r="A68" s="82">
        <v>29</v>
      </c>
      <c r="B68" s="75" t="s">
        <v>267</v>
      </c>
      <c r="C68" s="76" t="s">
        <v>268</v>
      </c>
      <c r="D68" s="83">
        <v>500</v>
      </c>
      <c r="E68" s="76" t="s">
        <v>269</v>
      </c>
      <c r="F68" s="78"/>
      <c r="G68" s="79"/>
      <c r="H68" s="78"/>
      <c r="I68" s="79"/>
      <c r="J68" s="78"/>
      <c r="K68" s="79"/>
      <c r="L68" s="78"/>
      <c r="M68" s="79"/>
      <c r="N68" s="78"/>
      <c r="O68" s="79"/>
      <c r="P68" s="78"/>
      <c r="Q68" s="79"/>
      <c r="R68" s="78">
        <v>42</v>
      </c>
      <c r="S68" s="79">
        <v>6174271.7400000012</v>
      </c>
      <c r="T68" s="78"/>
      <c r="U68" s="79"/>
      <c r="V68" s="78">
        <v>16</v>
      </c>
      <c r="W68" s="79">
        <v>2352103.52</v>
      </c>
      <c r="X68" s="78">
        <v>4</v>
      </c>
      <c r="Y68" s="79">
        <v>588025.88</v>
      </c>
      <c r="Z68" s="78"/>
      <c r="AA68" s="79"/>
      <c r="AB68" s="78"/>
      <c r="AC68" s="79"/>
      <c r="AD68" s="78"/>
      <c r="AE68" s="79"/>
      <c r="AF68" s="78"/>
      <c r="AG68" s="79"/>
      <c r="AH68" s="78"/>
      <c r="AI68" s="79"/>
      <c r="AJ68" s="78"/>
      <c r="AK68" s="79"/>
      <c r="AL68" s="78"/>
      <c r="AM68" s="79"/>
      <c r="AN68" s="78"/>
      <c r="AO68" s="79"/>
      <c r="AP68" s="80">
        <f t="shared" si="0"/>
        <v>58</v>
      </c>
      <c r="AQ68" s="81">
        <f t="shared" si="0"/>
        <v>8526375.2600000016</v>
      </c>
      <c r="AR68" s="80">
        <f t="shared" si="1"/>
        <v>4</v>
      </c>
      <c r="AS68" s="81">
        <f t="shared" si="1"/>
        <v>588025.88</v>
      </c>
      <c r="AT68" s="80">
        <f t="shared" si="2"/>
        <v>62</v>
      </c>
      <c r="AU68" s="80">
        <f t="shared" si="3"/>
        <v>9114401.1400000025</v>
      </c>
    </row>
    <row r="69" spans="1:48" ht="41.25" customHeight="1" x14ac:dyDescent="0.2">
      <c r="A69" s="82">
        <v>36</v>
      </c>
      <c r="B69" s="75" t="s">
        <v>234</v>
      </c>
      <c r="C69" s="76" t="s">
        <v>235</v>
      </c>
      <c r="D69" s="77">
        <v>521</v>
      </c>
      <c r="E69" s="76" t="s">
        <v>236</v>
      </c>
      <c r="F69" s="78"/>
      <c r="G69" s="79"/>
      <c r="H69" s="78"/>
      <c r="I69" s="79"/>
      <c r="J69" s="78">
        <v>1</v>
      </c>
      <c r="K69" s="79">
        <v>152046.84</v>
      </c>
      <c r="L69" s="78"/>
      <c r="M69" s="79"/>
      <c r="N69" s="78"/>
      <c r="O69" s="79"/>
      <c r="P69" s="78"/>
      <c r="Q69" s="79"/>
      <c r="R69" s="78">
        <v>2</v>
      </c>
      <c r="S69" s="79">
        <v>304093.68</v>
      </c>
      <c r="T69" s="78"/>
      <c r="U69" s="79"/>
      <c r="V69" s="78"/>
      <c r="W69" s="79"/>
      <c r="X69" s="78"/>
      <c r="Y69" s="79"/>
      <c r="Z69" s="78"/>
      <c r="AA69" s="79"/>
      <c r="AB69" s="78"/>
      <c r="AC69" s="79"/>
      <c r="AD69" s="78"/>
      <c r="AE69" s="79"/>
      <c r="AF69" s="78"/>
      <c r="AG69" s="79"/>
      <c r="AH69" s="78"/>
      <c r="AI69" s="79"/>
      <c r="AJ69" s="78"/>
      <c r="AK69" s="79"/>
      <c r="AL69" s="78">
        <v>5</v>
      </c>
      <c r="AM69" s="79">
        <v>760234.2</v>
      </c>
      <c r="AN69" s="78"/>
      <c r="AO69" s="79"/>
      <c r="AP69" s="80">
        <f t="shared" si="0"/>
        <v>8</v>
      </c>
      <c r="AQ69" s="81">
        <f t="shared" si="0"/>
        <v>1216374.72</v>
      </c>
      <c r="AR69" s="80">
        <f t="shared" si="1"/>
        <v>0</v>
      </c>
      <c r="AS69" s="81">
        <f t="shared" si="1"/>
        <v>0</v>
      </c>
      <c r="AT69" s="80">
        <f t="shared" si="2"/>
        <v>8</v>
      </c>
      <c r="AU69" s="80">
        <f t="shared" si="3"/>
        <v>1216374.72</v>
      </c>
    </row>
    <row r="70" spans="1:48" ht="41.25" customHeight="1" x14ac:dyDescent="0.2">
      <c r="A70" s="82">
        <v>3</v>
      </c>
      <c r="B70" s="75" t="s">
        <v>270</v>
      </c>
      <c r="C70" s="76" t="s">
        <v>271</v>
      </c>
      <c r="D70" s="83">
        <v>523</v>
      </c>
      <c r="E70" s="76" t="s">
        <v>272</v>
      </c>
      <c r="F70" s="78"/>
      <c r="G70" s="79"/>
      <c r="H70" s="78">
        <v>2</v>
      </c>
      <c r="I70" s="79">
        <v>264111.02</v>
      </c>
      <c r="J70" s="78"/>
      <c r="K70" s="79"/>
      <c r="L70" s="78"/>
      <c r="M70" s="79"/>
      <c r="N70" s="78"/>
      <c r="O70" s="79"/>
      <c r="P70" s="78"/>
      <c r="Q70" s="79"/>
      <c r="R70" s="78"/>
      <c r="S70" s="79"/>
      <c r="T70" s="78"/>
      <c r="U70" s="79"/>
      <c r="V70" s="78"/>
      <c r="W70" s="79"/>
      <c r="X70" s="78"/>
      <c r="Y70" s="79"/>
      <c r="Z70" s="78"/>
      <c r="AA70" s="79"/>
      <c r="AB70" s="78"/>
      <c r="AC70" s="79"/>
      <c r="AD70" s="78"/>
      <c r="AE70" s="79"/>
      <c r="AF70" s="78"/>
      <c r="AG70" s="79"/>
      <c r="AH70" s="78"/>
      <c r="AI70" s="79"/>
      <c r="AJ70" s="78"/>
      <c r="AK70" s="79"/>
      <c r="AL70" s="78"/>
      <c r="AM70" s="79"/>
      <c r="AN70" s="78"/>
      <c r="AO70" s="79"/>
      <c r="AP70" s="80">
        <f t="shared" si="0"/>
        <v>2</v>
      </c>
      <c r="AQ70" s="81">
        <f t="shared" si="0"/>
        <v>264111.02</v>
      </c>
      <c r="AR70" s="80">
        <f t="shared" si="1"/>
        <v>0</v>
      </c>
      <c r="AS70" s="81">
        <f t="shared" si="1"/>
        <v>0</v>
      </c>
      <c r="AT70" s="80">
        <f t="shared" si="2"/>
        <v>2</v>
      </c>
      <c r="AU70" s="80">
        <f t="shared" si="3"/>
        <v>264111.02</v>
      </c>
    </row>
    <row r="71" spans="1:48" ht="41.25" customHeight="1" x14ac:dyDescent="0.2">
      <c r="A71" s="82">
        <v>4</v>
      </c>
      <c r="B71" s="75" t="s">
        <v>273</v>
      </c>
      <c r="C71" s="76" t="s">
        <v>274</v>
      </c>
      <c r="D71" s="77">
        <v>525</v>
      </c>
      <c r="E71" s="76" t="s">
        <v>275</v>
      </c>
      <c r="F71" s="78"/>
      <c r="G71" s="79"/>
      <c r="H71" s="78"/>
      <c r="I71" s="79"/>
      <c r="J71" s="78"/>
      <c r="K71" s="79"/>
      <c r="L71" s="78"/>
      <c r="M71" s="79"/>
      <c r="N71" s="78"/>
      <c r="O71" s="79"/>
      <c r="P71" s="78"/>
      <c r="Q71" s="79"/>
      <c r="R71" s="78">
        <v>2</v>
      </c>
      <c r="S71" s="79">
        <v>397791.52</v>
      </c>
      <c r="T71" s="78"/>
      <c r="U71" s="79"/>
      <c r="V71" s="78"/>
      <c r="W71" s="79"/>
      <c r="X71" s="78"/>
      <c r="Y71" s="79"/>
      <c r="Z71" s="78"/>
      <c r="AA71" s="79"/>
      <c r="AB71" s="78"/>
      <c r="AC71" s="79"/>
      <c r="AD71" s="78"/>
      <c r="AE71" s="79"/>
      <c r="AF71" s="78"/>
      <c r="AG71" s="79"/>
      <c r="AH71" s="78"/>
      <c r="AI71" s="79"/>
      <c r="AJ71" s="78"/>
      <c r="AK71" s="79"/>
      <c r="AL71" s="78"/>
      <c r="AM71" s="79"/>
      <c r="AN71" s="78"/>
      <c r="AO71" s="79"/>
      <c r="AP71" s="80">
        <f t="shared" si="0"/>
        <v>2</v>
      </c>
      <c r="AQ71" s="81">
        <f t="shared" si="0"/>
        <v>397791.52</v>
      </c>
      <c r="AR71" s="80">
        <f t="shared" si="1"/>
        <v>0</v>
      </c>
      <c r="AS71" s="81">
        <f t="shared" si="1"/>
        <v>0</v>
      </c>
      <c r="AT71" s="80">
        <f t="shared" si="2"/>
        <v>2</v>
      </c>
      <c r="AU71" s="80">
        <f t="shared" si="3"/>
        <v>397791.52</v>
      </c>
    </row>
    <row r="72" spans="1:48" ht="41.25" customHeight="1" x14ac:dyDescent="0.2">
      <c r="A72" s="82">
        <v>31</v>
      </c>
      <c r="B72" s="75" t="s">
        <v>276</v>
      </c>
      <c r="C72" s="76" t="s">
        <v>277</v>
      </c>
      <c r="D72" s="77">
        <v>527</v>
      </c>
      <c r="E72" s="76" t="s">
        <v>278</v>
      </c>
      <c r="F72" s="78"/>
      <c r="G72" s="79"/>
      <c r="H72" s="78"/>
      <c r="I72" s="79"/>
      <c r="J72" s="78"/>
      <c r="K72" s="79"/>
      <c r="L72" s="78"/>
      <c r="M72" s="79"/>
      <c r="N72" s="78"/>
      <c r="O72" s="79"/>
      <c r="P72" s="78"/>
      <c r="Q72" s="79"/>
      <c r="R72" s="78"/>
      <c r="S72" s="79"/>
      <c r="T72" s="78"/>
      <c r="U72" s="79"/>
      <c r="V72" s="78">
        <v>21</v>
      </c>
      <c r="W72" s="79">
        <v>5096211.120000002</v>
      </c>
      <c r="X72" s="78">
        <v>19</v>
      </c>
      <c r="Y72" s="79">
        <v>4610857.6800000016</v>
      </c>
      <c r="Z72" s="78"/>
      <c r="AA72" s="79"/>
      <c r="AB72" s="78"/>
      <c r="AC72" s="79"/>
      <c r="AD72" s="78"/>
      <c r="AE72" s="79"/>
      <c r="AF72" s="78"/>
      <c r="AG72" s="79"/>
      <c r="AH72" s="78"/>
      <c r="AI72" s="79"/>
      <c r="AJ72" s="78"/>
      <c r="AK72" s="79"/>
      <c r="AL72" s="78"/>
      <c r="AM72" s="79"/>
      <c r="AN72" s="78"/>
      <c r="AO72" s="79"/>
      <c r="AP72" s="80">
        <f t="shared" ref="AP72:AQ73" si="4">F72+H72+J72+N72+P72+R72+V72+Z72+AD72+AH72+AJ72+AL72</f>
        <v>21</v>
      </c>
      <c r="AQ72" s="81">
        <f t="shared" si="4"/>
        <v>5096211.120000002</v>
      </c>
      <c r="AR72" s="80">
        <f t="shared" ref="AR72:AS73" si="5">L72+T72+X72+AB72+AF72+AN72</f>
        <v>19</v>
      </c>
      <c r="AS72" s="81">
        <f t="shared" si="5"/>
        <v>4610857.6800000016</v>
      </c>
      <c r="AT72" s="80">
        <f t="shared" ref="AT72:AT73" si="6">SUM(AP72+AR72)</f>
        <v>40</v>
      </c>
      <c r="AU72" s="80">
        <f t="shared" ref="AU72:AU73" si="7">SUM(AQ72+AS72)</f>
        <v>9707068.8000000045</v>
      </c>
    </row>
    <row r="73" spans="1:48" ht="41.25" customHeight="1" x14ac:dyDescent="0.2">
      <c r="A73" s="82">
        <v>39</v>
      </c>
      <c r="B73" s="75" t="s">
        <v>279</v>
      </c>
      <c r="C73" s="76" t="s">
        <v>280</v>
      </c>
      <c r="D73" s="77">
        <v>528</v>
      </c>
      <c r="E73" s="76" t="s">
        <v>281</v>
      </c>
      <c r="F73" s="78"/>
      <c r="G73" s="79"/>
      <c r="H73" s="78"/>
      <c r="I73" s="79"/>
      <c r="J73" s="78"/>
      <c r="K73" s="79"/>
      <c r="L73" s="78"/>
      <c r="M73" s="79"/>
      <c r="N73" s="78"/>
      <c r="O73" s="79"/>
      <c r="P73" s="78"/>
      <c r="Q73" s="79"/>
      <c r="R73" s="78"/>
      <c r="S73" s="79"/>
      <c r="T73" s="78"/>
      <c r="U73" s="79"/>
      <c r="V73" s="78"/>
      <c r="W73" s="79"/>
      <c r="X73" s="78"/>
      <c r="Y73" s="79"/>
      <c r="Z73" s="78"/>
      <c r="AA73" s="79"/>
      <c r="AB73" s="78"/>
      <c r="AC73" s="79"/>
      <c r="AD73" s="78"/>
      <c r="AE73" s="79"/>
      <c r="AF73" s="78"/>
      <c r="AG73" s="79"/>
      <c r="AH73" s="78"/>
      <c r="AI73" s="79"/>
      <c r="AJ73" s="78"/>
      <c r="AK73" s="79"/>
      <c r="AL73" s="78">
        <v>2</v>
      </c>
      <c r="AM73" s="79">
        <v>288789.38</v>
      </c>
      <c r="AN73" s="78"/>
      <c r="AO73" s="79"/>
      <c r="AP73" s="80">
        <f t="shared" si="4"/>
        <v>2</v>
      </c>
      <c r="AQ73" s="81">
        <f t="shared" si="4"/>
        <v>288789.38</v>
      </c>
      <c r="AR73" s="80">
        <f t="shared" si="5"/>
        <v>0</v>
      </c>
      <c r="AS73" s="81">
        <f t="shared" si="5"/>
        <v>0</v>
      </c>
      <c r="AT73" s="80">
        <f t="shared" si="6"/>
        <v>2</v>
      </c>
      <c r="AU73" s="80">
        <f t="shared" si="7"/>
        <v>288789.38</v>
      </c>
    </row>
    <row r="74" spans="1:48" x14ac:dyDescent="0.2">
      <c r="A74" s="82"/>
      <c r="B74" s="75" t="s">
        <v>282</v>
      </c>
      <c r="C74" s="76"/>
      <c r="D74" s="84"/>
      <c r="E74" s="76"/>
      <c r="F74" s="80">
        <f>SUM(F7:F73)</f>
        <v>12</v>
      </c>
      <c r="G74" s="80">
        <f t="shared" ref="G74:AU74" si="8">SUM(G7:G73)</f>
        <v>1644822.4</v>
      </c>
      <c r="H74" s="80">
        <f t="shared" si="8"/>
        <v>5</v>
      </c>
      <c r="I74" s="80">
        <f t="shared" si="8"/>
        <v>989514.8</v>
      </c>
      <c r="J74" s="80">
        <f t="shared" si="8"/>
        <v>280</v>
      </c>
      <c r="K74" s="158">
        <f t="shared" si="8"/>
        <v>49932178.547200009</v>
      </c>
      <c r="L74" s="80">
        <f t="shared" si="8"/>
        <v>13</v>
      </c>
      <c r="M74" s="80">
        <f t="shared" si="8"/>
        <v>2540169.0700000003</v>
      </c>
      <c r="N74" s="80">
        <f t="shared" si="8"/>
        <v>13</v>
      </c>
      <c r="O74" s="80">
        <f t="shared" si="8"/>
        <v>1721591.8200000003</v>
      </c>
      <c r="P74" s="80">
        <f t="shared" si="8"/>
        <v>17</v>
      </c>
      <c r="Q74" s="80">
        <f t="shared" si="8"/>
        <v>1779946.75</v>
      </c>
      <c r="R74" s="80">
        <f t="shared" si="8"/>
        <v>132</v>
      </c>
      <c r="S74" s="80">
        <f t="shared" si="8"/>
        <v>18373626.080000002</v>
      </c>
      <c r="T74" s="80">
        <f t="shared" si="8"/>
        <v>3</v>
      </c>
      <c r="U74" s="80">
        <f t="shared" si="8"/>
        <v>336869.81</v>
      </c>
      <c r="V74" s="80">
        <f t="shared" si="8"/>
        <v>38</v>
      </c>
      <c r="W74" s="80">
        <f t="shared" si="8"/>
        <v>7632701.0300000021</v>
      </c>
      <c r="X74" s="80">
        <f t="shared" si="8"/>
        <v>23</v>
      </c>
      <c r="Y74" s="80">
        <f t="shared" si="8"/>
        <v>5198883.5600000015</v>
      </c>
      <c r="Z74" s="80">
        <f t="shared" si="8"/>
        <v>17</v>
      </c>
      <c r="AA74" s="80">
        <f t="shared" si="8"/>
        <v>1729625.7999999996</v>
      </c>
      <c r="AB74" s="80">
        <f t="shared" si="8"/>
        <v>5</v>
      </c>
      <c r="AC74" s="80">
        <f t="shared" si="8"/>
        <v>497528.36000000004</v>
      </c>
      <c r="AD74" s="80">
        <f t="shared" si="8"/>
        <v>127</v>
      </c>
      <c r="AE74" s="80">
        <f t="shared" si="8"/>
        <v>9401699.5099999979</v>
      </c>
      <c r="AF74" s="80">
        <f t="shared" si="8"/>
        <v>61</v>
      </c>
      <c r="AG74" s="80">
        <f t="shared" si="8"/>
        <v>4515776.93</v>
      </c>
      <c r="AH74" s="80">
        <f t="shared" si="8"/>
        <v>11</v>
      </c>
      <c r="AI74" s="80">
        <f t="shared" si="8"/>
        <v>1235642.8400000001</v>
      </c>
      <c r="AJ74" s="80">
        <f t="shared" si="8"/>
        <v>24</v>
      </c>
      <c r="AK74" s="80">
        <f t="shared" si="8"/>
        <v>3245573.1999999997</v>
      </c>
      <c r="AL74" s="80">
        <f t="shared" si="8"/>
        <v>39</v>
      </c>
      <c r="AM74" s="80">
        <f t="shared" si="8"/>
        <v>6130805.2799999993</v>
      </c>
      <c r="AN74" s="80">
        <f t="shared" si="8"/>
        <v>5</v>
      </c>
      <c r="AO74" s="80">
        <f t="shared" si="8"/>
        <v>881723.19000000006</v>
      </c>
      <c r="AP74" s="80">
        <f t="shared" si="8"/>
        <v>715</v>
      </c>
      <c r="AQ74" s="80">
        <f t="shared" si="8"/>
        <v>103817728.05719998</v>
      </c>
      <c r="AR74" s="80">
        <f t="shared" si="8"/>
        <v>110</v>
      </c>
      <c r="AS74" s="80">
        <f t="shared" si="8"/>
        <v>13970950.920000002</v>
      </c>
      <c r="AT74" s="80">
        <f t="shared" si="8"/>
        <v>825</v>
      </c>
      <c r="AU74" s="80">
        <f t="shared" si="8"/>
        <v>117788678.9772</v>
      </c>
    </row>
  </sheetData>
  <autoFilter ref="A6:AU74"/>
  <sortState ref="A5:Z40">
    <sortCondition ref="A5:A40"/>
  </sortState>
  <mergeCells count="33">
    <mergeCell ref="AH3:AI3"/>
    <mergeCell ref="AJ3:AK3"/>
    <mergeCell ref="AD3:AG3"/>
    <mergeCell ref="AL3:AO3"/>
    <mergeCell ref="J3:M3"/>
    <mergeCell ref="R3:U3"/>
    <mergeCell ref="V3:Y3"/>
    <mergeCell ref="Z3:AC3"/>
    <mergeCell ref="F3:G3"/>
    <mergeCell ref="H3:I3"/>
    <mergeCell ref="P3:Q3"/>
    <mergeCell ref="N3:O3"/>
    <mergeCell ref="A3:A6"/>
    <mergeCell ref="B3:B6"/>
    <mergeCell ref="C3:C6"/>
    <mergeCell ref="D3:D6"/>
    <mergeCell ref="E3:E6"/>
    <mergeCell ref="AP5:AQ5"/>
    <mergeCell ref="AR5:AS5"/>
    <mergeCell ref="AT5:AU5"/>
    <mergeCell ref="AP3:AU4"/>
    <mergeCell ref="F4:G4"/>
    <mergeCell ref="H4:I4"/>
    <mergeCell ref="J4:M4"/>
    <mergeCell ref="P4:Q4"/>
    <mergeCell ref="R4:U4"/>
    <mergeCell ref="V4:Y4"/>
    <mergeCell ref="Z4:AC4"/>
    <mergeCell ref="AD4:AG4"/>
    <mergeCell ref="AH4:AI4"/>
    <mergeCell ref="AJ4:AK4"/>
    <mergeCell ref="AL4:AO4"/>
    <mergeCell ref="N4:O4"/>
  </mergeCells>
  <pageMargins left="0" right="0" top="0.35433070866141736" bottom="0.15748031496062992" header="0.11811023622047245" footer="0.11811023622047245"/>
  <pageSetup paperSize="9" scale="75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S180"/>
  <sheetViews>
    <sheetView topLeftCell="A2" workbookViewId="0">
      <pane xSplit="7" ySplit="8" topLeftCell="BP109" activePane="bottomRight" state="frozen"/>
      <selection activeCell="A2" sqref="A2"/>
      <selection pane="topRight" activeCell="H2" sqref="H2"/>
      <selection pane="bottomLeft" activeCell="A10" sqref="A10"/>
      <selection pane="bottomRight" activeCell="GV4" sqref="GV4"/>
    </sheetView>
  </sheetViews>
  <sheetFormatPr defaultRowHeight="12" x14ac:dyDescent="0.2"/>
  <cols>
    <col min="1" max="1" width="3.42578125" style="88" customWidth="1"/>
    <col min="2" max="2" width="11.5703125" style="88" customWidth="1"/>
    <col min="3" max="3" width="24.5703125" style="88" customWidth="1"/>
    <col min="4" max="4" width="6.140625" style="88" customWidth="1"/>
    <col min="5" max="5" width="24.140625" style="88" customWidth="1"/>
    <col min="6" max="6" width="6.5703125" style="88" customWidth="1"/>
    <col min="7" max="7" width="10.85546875" style="88" customWidth="1"/>
    <col min="8" max="8" width="9.140625" style="88" hidden="1" customWidth="1"/>
    <col min="9" max="9" width="14.7109375" style="88" hidden="1" customWidth="1"/>
    <col min="10" max="10" width="6.85546875" style="88" hidden="1" customWidth="1"/>
    <col min="11" max="11" width="11.85546875" style="88" hidden="1" customWidth="1"/>
    <col min="12" max="12" width="9.5703125" style="88" hidden="1" customWidth="1"/>
    <col min="13" max="13" width="13.140625" style="88" hidden="1" customWidth="1"/>
    <col min="14" max="14" width="9.42578125" style="88" hidden="1" customWidth="1"/>
    <col min="15" max="15" width="13.140625" style="88" hidden="1" customWidth="1"/>
    <col min="16" max="16" width="10.28515625" style="88" hidden="1" customWidth="1"/>
    <col min="17" max="17" width="13.140625" style="88" hidden="1" customWidth="1"/>
    <col min="18" max="18" width="9.42578125" style="88" hidden="1" customWidth="1"/>
    <col min="19" max="19" width="11.5703125" style="88" hidden="1" customWidth="1"/>
    <col min="20" max="20" width="10.85546875" style="88" hidden="1" customWidth="1"/>
    <col min="21" max="21" width="14.5703125" style="88" hidden="1" customWidth="1"/>
    <col min="22" max="22" width="12" style="88" hidden="1" customWidth="1"/>
    <col min="23" max="23" width="14.42578125" style="88" hidden="1" customWidth="1"/>
    <col min="24" max="24" width="9.5703125" style="88" hidden="1" customWidth="1"/>
    <col min="25" max="25" width="13.140625" style="88" hidden="1" customWidth="1"/>
    <col min="26" max="26" width="9.42578125" style="88" hidden="1" customWidth="1"/>
    <col min="27" max="27" width="13.140625" style="88" hidden="1" customWidth="1"/>
    <col min="28" max="28" width="10.28515625" style="88" hidden="1" customWidth="1"/>
    <col min="29" max="29" width="13.140625" style="88" hidden="1" customWidth="1"/>
    <col min="30" max="30" width="9.42578125" style="88" hidden="1" customWidth="1"/>
    <col min="31" max="31" width="11.5703125" style="88" hidden="1" customWidth="1"/>
    <col min="32" max="32" width="10.140625" style="88" hidden="1" customWidth="1"/>
    <col min="33" max="33" width="14.5703125" style="88" hidden="1" customWidth="1"/>
    <col min="34" max="34" width="11.28515625" style="88" hidden="1" customWidth="1"/>
    <col min="35" max="35" width="16" style="88" hidden="1" customWidth="1"/>
    <col min="36" max="36" width="9.5703125" style="88" hidden="1" customWidth="1"/>
    <col min="37" max="37" width="13.140625" style="88" hidden="1" customWidth="1"/>
    <col min="38" max="38" width="9.42578125" style="88" hidden="1" customWidth="1"/>
    <col min="39" max="39" width="13.140625" style="88" hidden="1" customWidth="1"/>
    <col min="40" max="40" width="10.28515625" style="88" hidden="1" customWidth="1"/>
    <col min="41" max="41" width="13.140625" style="88" hidden="1" customWidth="1"/>
    <col min="42" max="42" width="9.42578125" style="88" hidden="1" customWidth="1"/>
    <col min="43" max="43" width="11.5703125" style="88" hidden="1" customWidth="1"/>
    <col min="44" max="44" width="11.42578125" style="88" hidden="1" customWidth="1"/>
    <col min="45" max="45" width="15.28515625" style="88" hidden="1" customWidth="1"/>
    <col min="46" max="46" width="11.85546875" style="88" hidden="1" customWidth="1"/>
    <col min="47" max="47" width="15.28515625" style="88" hidden="1" customWidth="1"/>
    <col min="48" max="48" width="9.5703125" style="88" hidden="1" customWidth="1"/>
    <col min="49" max="49" width="13.140625" style="88" hidden="1" customWidth="1"/>
    <col min="50" max="50" width="9.42578125" style="88" hidden="1" customWidth="1"/>
    <col min="51" max="51" width="13.140625" style="88" hidden="1" customWidth="1"/>
    <col min="52" max="52" width="10.28515625" style="88" hidden="1" customWidth="1"/>
    <col min="53" max="53" width="13.140625" style="88" hidden="1" customWidth="1"/>
    <col min="54" max="54" width="9.42578125" style="88" hidden="1" customWidth="1"/>
    <col min="55" max="55" width="11.5703125" style="88" hidden="1" customWidth="1"/>
    <col min="56" max="56" width="8.140625" style="88" hidden="1" customWidth="1"/>
    <col min="57" max="57" width="15.42578125" style="88" hidden="1" customWidth="1"/>
    <col min="58" max="58" width="10.28515625" style="88" hidden="1" customWidth="1"/>
    <col min="59" max="59" width="15.42578125" style="88" hidden="1" customWidth="1"/>
    <col min="60" max="60" width="9.5703125" style="88" hidden="1" customWidth="1"/>
    <col min="61" max="61" width="13.140625" style="88" hidden="1" customWidth="1"/>
    <col min="62" max="62" width="9.42578125" style="88" hidden="1" customWidth="1"/>
    <col min="63" max="63" width="13.140625" style="88" hidden="1" customWidth="1"/>
    <col min="64" max="64" width="10.28515625" style="88" hidden="1" customWidth="1"/>
    <col min="65" max="65" width="13.140625" style="88" hidden="1" customWidth="1"/>
    <col min="66" max="66" width="9.42578125" style="88" hidden="1" customWidth="1"/>
    <col min="67" max="67" width="11.5703125" style="88" hidden="1" customWidth="1"/>
    <col min="68" max="68" width="7.42578125" style="88" customWidth="1"/>
    <col min="69" max="69" width="13" style="88" customWidth="1"/>
    <col min="70" max="70" width="7.85546875" style="88" customWidth="1"/>
    <col min="71" max="71" width="13.28515625" style="88" customWidth="1"/>
    <col min="72" max="72" width="9.5703125" style="88" customWidth="1"/>
    <col min="73" max="73" width="13.140625" style="88" customWidth="1"/>
    <col min="74" max="74" width="7.28515625" style="88" customWidth="1"/>
    <col min="75" max="75" width="11.7109375" style="88" customWidth="1"/>
    <col min="76" max="76" width="8.42578125" style="88" customWidth="1"/>
    <col min="77" max="77" width="11.28515625" style="88" customWidth="1"/>
    <col min="78" max="78" width="8" style="88" customWidth="1"/>
    <col min="79" max="79" width="11.5703125" style="88" customWidth="1"/>
    <col min="80" max="80" width="10.140625" style="88" hidden="1" customWidth="1"/>
    <col min="81" max="81" width="14.5703125" style="88" hidden="1" customWidth="1"/>
    <col min="82" max="82" width="11" style="88" hidden="1" customWidth="1"/>
    <col min="83" max="83" width="14.42578125" style="88" hidden="1" customWidth="1"/>
    <col min="84" max="84" width="9.5703125" style="88" hidden="1" customWidth="1"/>
    <col min="85" max="85" width="13.140625" style="88" hidden="1" customWidth="1"/>
    <col min="86" max="86" width="9.42578125" style="88" hidden="1" customWidth="1"/>
    <col min="87" max="87" width="13.140625" style="88" hidden="1" customWidth="1"/>
    <col min="88" max="88" width="10.28515625" style="88" hidden="1" customWidth="1"/>
    <col min="89" max="89" width="13.140625" style="88" hidden="1" customWidth="1"/>
    <col min="90" max="90" width="9.42578125" style="88" hidden="1" customWidth="1"/>
    <col min="91" max="91" width="11.5703125" style="88" hidden="1" customWidth="1"/>
    <col min="92" max="92" width="12.140625" style="88" hidden="1" customWidth="1"/>
    <col min="93" max="93" width="14.42578125" style="88" hidden="1" customWidth="1"/>
    <col min="94" max="94" width="11.7109375" style="88" hidden="1" customWidth="1"/>
    <col min="95" max="95" width="14.42578125" style="88" hidden="1" customWidth="1"/>
    <col min="96" max="96" width="9.5703125" style="88" hidden="1" customWidth="1"/>
    <col min="97" max="97" width="13.140625" style="88" hidden="1" customWidth="1"/>
    <col min="98" max="98" width="9.42578125" style="88" hidden="1" customWidth="1"/>
    <col min="99" max="99" width="13.140625" style="88" hidden="1" customWidth="1"/>
    <col min="100" max="100" width="10.28515625" style="88" hidden="1" customWidth="1"/>
    <col min="101" max="101" width="13.140625" style="88" hidden="1" customWidth="1"/>
    <col min="102" max="102" width="9.42578125" style="88" hidden="1" customWidth="1"/>
    <col min="103" max="104" width="11.5703125" style="88" hidden="1" customWidth="1"/>
    <col min="105" max="105" width="14.28515625" style="88" hidden="1" customWidth="1"/>
    <col min="106" max="106" width="10.85546875" style="88" hidden="1" customWidth="1"/>
    <col min="107" max="107" width="14.28515625" style="88" hidden="1" customWidth="1"/>
    <col min="108" max="108" width="9.5703125" style="88" hidden="1" customWidth="1"/>
    <col min="109" max="109" width="13.140625" style="88" hidden="1" customWidth="1"/>
    <col min="110" max="110" width="9.42578125" style="88" hidden="1" customWidth="1"/>
    <col min="111" max="111" width="13.140625" style="88" hidden="1" customWidth="1"/>
    <col min="112" max="112" width="10.28515625" style="88" hidden="1" customWidth="1"/>
    <col min="113" max="113" width="13.140625" style="88" hidden="1" customWidth="1"/>
    <col min="114" max="114" width="9.42578125" style="88" hidden="1" customWidth="1"/>
    <col min="115" max="115" width="11.5703125" style="88" hidden="1" customWidth="1"/>
    <col min="116" max="116" width="10.85546875" style="88" hidden="1" customWidth="1"/>
    <col min="117" max="117" width="14.28515625" style="88" hidden="1" customWidth="1"/>
    <col min="118" max="118" width="10.85546875" style="88" hidden="1" customWidth="1"/>
    <col min="119" max="119" width="14.28515625" style="88" hidden="1" customWidth="1"/>
    <col min="120" max="120" width="9.5703125" style="88" hidden="1" customWidth="1"/>
    <col min="121" max="121" width="13.140625" style="88" hidden="1" customWidth="1"/>
    <col min="122" max="122" width="9.42578125" style="88" hidden="1" customWidth="1"/>
    <col min="123" max="123" width="13.140625" style="88" hidden="1" customWidth="1"/>
    <col min="124" max="124" width="10.28515625" style="88" hidden="1" customWidth="1"/>
    <col min="125" max="125" width="13.140625" style="88" hidden="1" customWidth="1"/>
    <col min="126" max="126" width="9.42578125" style="88" hidden="1" customWidth="1"/>
    <col min="127" max="127" width="11.5703125" style="88" hidden="1" customWidth="1"/>
    <col min="128" max="128" width="10.28515625" style="88" hidden="1" customWidth="1"/>
    <col min="129" max="129" width="14.28515625" style="88" hidden="1" customWidth="1"/>
    <col min="130" max="130" width="11.5703125" style="88" hidden="1" customWidth="1"/>
    <col min="131" max="131" width="12" style="88" hidden="1" customWidth="1"/>
    <col min="132" max="132" width="9.5703125" style="88" hidden="1" customWidth="1"/>
    <col min="133" max="133" width="13.140625" style="88" hidden="1" customWidth="1"/>
    <col min="134" max="134" width="9.42578125" style="88" hidden="1" customWidth="1"/>
    <col min="135" max="135" width="13.140625" style="88" hidden="1" customWidth="1"/>
    <col min="136" max="136" width="10.28515625" style="88" hidden="1" customWidth="1"/>
    <col min="137" max="137" width="13.140625" style="88" hidden="1" customWidth="1"/>
    <col min="138" max="138" width="9.42578125" style="88" hidden="1" customWidth="1"/>
    <col min="139" max="139" width="11.5703125" style="88" hidden="1" customWidth="1"/>
    <col min="140" max="140" width="14" style="88" hidden="1" customWidth="1"/>
    <col min="141" max="141" width="15.7109375" style="88" hidden="1" customWidth="1"/>
    <col min="142" max="142" width="12" style="88" hidden="1" customWidth="1"/>
    <col min="143" max="143" width="15.7109375" style="88" hidden="1" customWidth="1"/>
    <col min="144" max="144" width="9.5703125" style="88" hidden="1" customWidth="1"/>
    <col min="145" max="145" width="13.140625" style="88" hidden="1" customWidth="1"/>
    <col min="146" max="146" width="9.42578125" style="88" hidden="1" customWidth="1"/>
    <col min="147" max="147" width="13.140625" style="88" hidden="1" customWidth="1"/>
    <col min="148" max="148" width="10.28515625" style="88" hidden="1" customWidth="1"/>
    <col min="149" max="149" width="13.140625" style="88" hidden="1" customWidth="1"/>
    <col min="150" max="150" width="9.42578125" style="88" hidden="1" customWidth="1"/>
    <col min="151" max="151" width="11.5703125" style="88" hidden="1" customWidth="1"/>
    <col min="152" max="152" width="10.85546875" style="88" hidden="1" customWidth="1"/>
    <col min="153" max="155" width="14.28515625" style="88" hidden="1" customWidth="1"/>
    <col min="156" max="156" width="9.5703125" style="88" hidden="1" customWidth="1"/>
    <col min="157" max="157" width="13.140625" style="88" hidden="1" customWidth="1"/>
    <col min="158" max="158" width="9.42578125" style="88" hidden="1" customWidth="1"/>
    <col min="159" max="159" width="13.140625" style="88" hidden="1" customWidth="1"/>
    <col min="160" max="160" width="10.28515625" style="88" hidden="1" customWidth="1"/>
    <col min="161" max="161" width="13.140625" style="88" hidden="1" customWidth="1"/>
    <col min="162" max="162" width="9.42578125" style="88" hidden="1" customWidth="1"/>
    <col min="163" max="164" width="11.5703125" style="88" hidden="1" customWidth="1"/>
    <col min="165" max="165" width="14.28515625" style="88" hidden="1" customWidth="1"/>
    <col min="166" max="166" width="9.140625" style="88" hidden="1" customWidth="1"/>
    <col min="167" max="167" width="12.42578125" style="88" hidden="1" customWidth="1"/>
    <col min="168" max="168" width="9.5703125" style="88" hidden="1" customWidth="1"/>
    <col min="169" max="169" width="13.140625" style="88" hidden="1" customWidth="1"/>
    <col min="170" max="170" width="9.42578125" style="88" hidden="1" customWidth="1"/>
    <col min="171" max="171" width="13.140625" style="88" hidden="1" customWidth="1"/>
    <col min="172" max="172" width="10.28515625" style="88" hidden="1" customWidth="1"/>
    <col min="173" max="173" width="13.140625" style="88" hidden="1" customWidth="1"/>
    <col min="174" max="174" width="9.42578125" style="88" hidden="1" customWidth="1"/>
    <col min="175" max="176" width="11.5703125" style="88" hidden="1" customWidth="1"/>
    <col min="177" max="177" width="14.28515625" style="88" hidden="1" customWidth="1"/>
    <col min="178" max="178" width="11" style="88" hidden="1" customWidth="1"/>
    <col min="179" max="179" width="11.140625" style="88" hidden="1" customWidth="1"/>
    <col min="180" max="180" width="9.5703125" style="88" hidden="1" customWidth="1"/>
    <col min="181" max="181" width="13.140625" style="88" hidden="1" customWidth="1"/>
    <col min="182" max="182" width="9.42578125" style="88" hidden="1" customWidth="1"/>
    <col min="183" max="183" width="13.140625" style="88" hidden="1" customWidth="1"/>
    <col min="184" max="184" width="10.28515625" style="88" hidden="1" customWidth="1"/>
    <col min="185" max="185" width="13.140625" style="88" hidden="1" customWidth="1"/>
    <col min="186" max="186" width="9.42578125" style="88" hidden="1" customWidth="1"/>
    <col min="187" max="187" width="11.5703125" style="88" hidden="1" customWidth="1"/>
    <col min="188" max="188" width="11.7109375" style="88" hidden="1" customWidth="1"/>
    <col min="189" max="189" width="16.5703125" style="88" hidden="1" customWidth="1"/>
    <col min="190" max="190" width="10.140625" style="88" hidden="1" customWidth="1"/>
    <col min="191" max="191" width="14.7109375" style="88" hidden="1" customWidth="1"/>
    <col min="192" max="192" width="9.5703125" style="88" hidden="1" customWidth="1"/>
    <col min="193" max="193" width="13.140625" style="88" hidden="1" customWidth="1"/>
    <col min="194" max="194" width="9.42578125" style="88" hidden="1" customWidth="1"/>
    <col min="195" max="195" width="13.140625" style="88" hidden="1" customWidth="1"/>
    <col min="196" max="196" width="10.28515625" style="88" hidden="1" customWidth="1"/>
    <col min="197" max="197" width="13.140625" style="88" hidden="1" customWidth="1"/>
    <col min="198" max="198" width="8.7109375" style="88" hidden="1" customWidth="1"/>
    <col min="199" max="199" width="13.85546875" style="88" hidden="1" customWidth="1"/>
    <col min="200" max="200" width="6.85546875" style="88" customWidth="1"/>
    <col min="201" max="201" width="8.85546875" style="88" customWidth="1"/>
    <col min="202" max="16384" width="9.140625" style="88"/>
  </cols>
  <sheetData>
    <row r="1" spans="1:201" ht="15.75" hidden="1" customHeight="1" x14ac:dyDescent="0.2">
      <c r="AS1" s="193" t="s">
        <v>79</v>
      </c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95"/>
      <c r="BG1" s="95"/>
    </row>
    <row r="2" spans="1:201" ht="18" customHeight="1" x14ac:dyDescent="0.2">
      <c r="A2" s="96">
        <v>2</v>
      </c>
      <c r="B2" s="96"/>
      <c r="AS2" s="194" t="s">
        <v>77</v>
      </c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F2" s="97"/>
      <c r="BG2" s="97"/>
    </row>
    <row r="3" spans="1:201" x14ac:dyDescent="0.2">
      <c r="I3" s="98"/>
    </row>
    <row r="4" spans="1:201" s="99" customFormat="1" ht="52.5" customHeight="1" x14ac:dyDescent="0.2">
      <c r="C4" s="195" t="s">
        <v>80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234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  <c r="CB4" s="235"/>
      <c r="CC4" s="235"/>
      <c r="CD4" s="235"/>
      <c r="CE4" s="235"/>
      <c r="CF4" s="235"/>
      <c r="CG4" s="235"/>
      <c r="CH4" s="235"/>
      <c r="CI4" s="235"/>
      <c r="CJ4" s="235"/>
      <c r="CK4" s="235"/>
      <c r="CL4" s="235"/>
      <c r="CM4" s="235"/>
      <c r="CN4" s="235"/>
      <c r="CO4" s="235"/>
      <c r="CP4" s="235"/>
      <c r="CQ4" s="235"/>
      <c r="CR4" s="235"/>
      <c r="CS4" s="235"/>
      <c r="CT4" s="235"/>
      <c r="CU4" s="235"/>
      <c r="CV4" s="235"/>
      <c r="CW4" s="235"/>
      <c r="CX4" s="235"/>
      <c r="CY4" s="235"/>
      <c r="CZ4" s="235"/>
      <c r="DA4" s="235"/>
      <c r="DB4" s="235"/>
      <c r="DC4" s="235"/>
      <c r="DD4" s="235"/>
      <c r="DE4" s="235"/>
      <c r="DF4" s="235"/>
      <c r="DG4" s="235"/>
      <c r="DH4" s="235"/>
      <c r="DI4" s="235"/>
      <c r="DJ4" s="235"/>
      <c r="DK4" s="235"/>
      <c r="DL4" s="235"/>
      <c r="DM4" s="235"/>
      <c r="DN4" s="235"/>
      <c r="DO4" s="235"/>
      <c r="DP4" s="235"/>
      <c r="DQ4" s="235"/>
      <c r="DR4" s="235"/>
      <c r="DS4" s="235"/>
      <c r="DT4" s="235"/>
      <c r="DU4" s="235"/>
      <c r="DV4" s="235"/>
      <c r="DW4" s="235"/>
      <c r="DX4" s="235"/>
      <c r="DY4" s="235"/>
      <c r="DZ4" s="235"/>
      <c r="EA4" s="235"/>
      <c r="EB4" s="235"/>
      <c r="EC4" s="235"/>
      <c r="ED4" s="235"/>
      <c r="EE4" s="235"/>
      <c r="EF4" s="235"/>
      <c r="EG4" s="235"/>
      <c r="EH4" s="235"/>
      <c r="EI4" s="235"/>
      <c r="EJ4" s="235"/>
      <c r="EK4" s="235"/>
      <c r="EL4" s="235"/>
      <c r="EM4" s="235"/>
      <c r="EN4" s="235"/>
      <c r="EO4" s="235"/>
      <c r="EP4" s="235"/>
      <c r="EQ4" s="235"/>
      <c r="ER4" s="235"/>
      <c r="ES4" s="235"/>
      <c r="ET4" s="235"/>
      <c r="EU4" s="235"/>
      <c r="EV4" s="235"/>
      <c r="EW4" s="100"/>
      <c r="EX4" s="100"/>
      <c r="EY4" s="100"/>
      <c r="EZ4" s="100"/>
      <c r="FA4" s="100"/>
      <c r="FB4" s="235"/>
      <c r="FC4" s="235"/>
      <c r="FD4" s="235"/>
      <c r="FE4" s="235"/>
      <c r="FF4" s="100"/>
      <c r="FG4" s="100"/>
      <c r="FH4" s="100"/>
      <c r="FI4" s="100"/>
      <c r="FJ4" s="100"/>
      <c r="FK4" s="100"/>
      <c r="FL4" s="100"/>
      <c r="FM4" s="100"/>
      <c r="FN4" s="235"/>
      <c r="FO4" s="235"/>
      <c r="FP4" s="235"/>
      <c r="FQ4" s="235"/>
      <c r="FR4" s="100"/>
      <c r="FS4" s="100"/>
      <c r="FT4" s="100"/>
      <c r="FU4" s="100"/>
      <c r="FV4" s="100"/>
      <c r="FW4" s="100"/>
      <c r="FX4" s="100"/>
      <c r="FY4" s="100"/>
      <c r="FZ4" s="235"/>
      <c r="GA4" s="235"/>
      <c r="GB4" s="235"/>
      <c r="GC4" s="235"/>
      <c r="GD4" s="100"/>
      <c r="GE4" s="100"/>
      <c r="GL4" s="235"/>
      <c r="GM4" s="235"/>
      <c r="GN4" s="235"/>
      <c r="GO4" s="235"/>
    </row>
    <row r="5" spans="1:201" s="23" customFormat="1" ht="21.75" customHeight="1" x14ac:dyDescent="0.2">
      <c r="B5" s="179" t="s">
        <v>98</v>
      </c>
      <c r="C5" s="179" t="s">
        <v>97</v>
      </c>
      <c r="D5" s="179" t="s">
        <v>95</v>
      </c>
      <c r="E5" s="179" t="s">
        <v>94</v>
      </c>
      <c r="F5" s="179" t="s">
        <v>96</v>
      </c>
      <c r="G5" s="196" t="s">
        <v>5</v>
      </c>
      <c r="H5" s="187" t="s">
        <v>6</v>
      </c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9"/>
      <c r="T5" s="187" t="s">
        <v>7</v>
      </c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9"/>
      <c r="AF5" s="187" t="s">
        <v>8</v>
      </c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9"/>
      <c r="AR5" s="187" t="s">
        <v>9</v>
      </c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9"/>
      <c r="BD5" s="187" t="s">
        <v>10</v>
      </c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9"/>
      <c r="BP5" s="236" t="s">
        <v>81</v>
      </c>
      <c r="BQ5" s="236"/>
      <c r="BR5" s="236"/>
      <c r="BS5" s="236"/>
      <c r="BT5" s="236"/>
      <c r="BU5" s="236"/>
      <c r="BV5" s="236"/>
      <c r="BW5" s="236"/>
      <c r="BX5" s="236"/>
      <c r="BY5" s="236"/>
      <c r="BZ5" s="236"/>
      <c r="CA5" s="236"/>
      <c r="CB5" s="236" t="s">
        <v>11</v>
      </c>
      <c r="CC5" s="236"/>
      <c r="CD5" s="236"/>
      <c r="CE5" s="236"/>
      <c r="CF5" s="236"/>
      <c r="CG5" s="236"/>
      <c r="CH5" s="236"/>
      <c r="CI5" s="236"/>
      <c r="CJ5" s="236"/>
      <c r="CK5" s="236"/>
      <c r="CL5" s="236"/>
      <c r="CM5" s="236"/>
      <c r="CN5" s="236" t="s">
        <v>82</v>
      </c>
      <c r="CO5" s="236"/>
      <c r="CP5" s="236"/>
      <c r="CQ5" s="236"/>
      <c r="CR5" s="236"/>
      <c r="CS5" s="236"/>
      <c r="CT5" s="236"/>
      <c r="CU5" s="236"/>
      <c r="CV5" s="236"/>
      <c r="CW5" s="236"/>
      <c r="CX5" s="236"/>
      <c r="CY5" s="236"/>
      <c r="CZ5" s="236" t="s">
        <v>12</v>
      </c>
      <c r="DA5" s="236"/>
      <c r="DB5" s="236"/>
      <c r="DC5" s="236"/>
      <c r="DD5" s="236"/>
      <c r="DE5" s="236"/>
      <c r="DF5" s="236"/>
      <c r="DG5" s="236"/>
      <c r="DH5" s="236"/>
      <c r="DI5" s="236"/>
      <c r="DJ5" s="236"/>
      <c r="DK5" s="236"/>
      <c r="DL5" s="236" t="s">
        <v>13</v>
      </c>
      <c r="DM5" s="236"/>
      <c r="DN5" s="236"/>
      <c r="DO5" s="236"/>
      <c r="DP5" s="236"/>
      <c r="DQ5" s="236"/>
      <c r="DR5" s="236"/>
      <c r="DS5" s="236"/>
      <c r="DT5" s="236"/>
      <c r="DU5" s="236"/>
      <c r="DV5" s="236"/>
      <c r="DW5" s="236"/>
      <c r="DX5" s="236" t="s">
        <v>14</v>
      </c>
      <c r="DY5" s="236"/>
      <c r="DZ5" s="236"/>
      <c r="EA5" s="236"/>
      <c r="EB5" s="236"/>
      <c r="EC5" s="236"/>
      <c r="ED5" s="236"/>
      <c r="EE5" s="236"/>
      <c r="EF5" s="236"/>
      <c r="EG5" s="236"/>
      <c r="EH5" s="236"/>
      <c r="EI5" s="236"/>
      <c r="EJ5" s="236" t="s">
        <v>15</v>
      </c>
      <c r="EK5" s="236"/>
      <c r="EL5" s="236"/>
      <c r="EM5" s="236"/>
      <c r="EN5" s="236"/>
      <c r="EO5" s="236"/>
      <c r="EP5" s="236"/>
      <c r="EQ5" s="236"/>
      <c r="ER5" s="236"/>
      <c r="ES5" s="236"/>
      <c r="ET5" s="236"/>
      <c r="EU5" s="236"/>
      <c r="EV5" s="182" t="s">
        <v>16</v>
      </c>
      <c r="EW5" s="182"/>
      <c r="EX5" s="182"/>
      <c r="EY5" s="182"/>
      <c r="EZ5" s="182"/>
      <c r="FA5" s="182"/>
      <c r="FB5" s="182"/>
      <c r="FC5" s="182"/>
      <c r="FD5" s="182"/>
      <c r="FE5" s="182"/>
      <c r="FF5" s="182"/>
      <c r="FG5" s="182"/>
      <c r="FH5" s="237" t="s">
        <v>17</v>
      </c>
      <c r="FI5" s="237"/>
      <c r="FJ5" s="237"/>
      <c r="FK5" s="237"/>
      <c r="FL5" s="237"/>
      <c r="FM5" s="237"/>
      <c r="FN5" s="237"/>
      <c r="FO5" s="237"/>
      <c r="FP5" s="237"/>
      <c r="FQ5" s="237"/>
      <c r="FR5" s="237"/>
      <c r="FS5" s="237"/>
      <c r="FT5" s="182" t="s">
        <v>18</v>
      </c>
      <c r="FU5" s="182"/>
      <c r="FV5" s="182"/>
      <c r="FW5" s="182"/>
      <c r="FX5" s="182"/>
      <c r="FY5" s="182"/>
      <c r="FZ5" s="182"/>
      <c r="GA5" s="182"/>
      <c r="GB5" s="182"/>
      <c r="GC5" s="182"/>
      <c r="GD5" s="182"/>
      <c r="GE5" s="182"/>
      <c r="GF5" s="182" t="s">
        <v>19</v>
      </c>
      <c r="GG5" s="182"/>
      <c r="GH5" s="182"/>
      <c r="GI5" s="182"/>
      <c r="GJ5" s="182"/>
      <c r="GK5" s="182"/>
      <c r="GL5" s="182"/>
      <c r="GM5" s="182"/>
      <c r="GN5" s="182"/>
      <c r="GO5" s="182"/>
      <c r="GP5" s="182"/>
      <c r="GQ5" s="182"/>
      <c r="GR5" s="238"/>
      <c r="GS5" s="238"/>
    </row>
    <row r="6" spans="1:201" s="101" customFormat="1" ht="15.75" customHeight="1" x14ac:dyDescent="0.2">
      <c r="B6" s="179"/>
      <c r="C6" s="179"/>
      <c r="D6" s="179"/>
      <c r="E6" s="179"/>
      <c r="F6" s="179"/>
      <c r="G6" s="196"/>
      <c r="H6" s="198" t="s">
        <v>87</v>
      </c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200"/>
      <c r="T6" s="190" t="s">
        <v>99</v>
      </c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2"/>
      <c r="AF6" s="198" t="s">
        <v>86</v>
      </c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200"/>
      <c r="AR6" s="190" t="s">
        <v>88</v>
      </c>
      <c r="AS6" s="191"/>
      <c r="AT6" s="191"/>
      <c r="AU6" s="191"/>
      <c r="AV6" s="191"/>
      <c r="AW6" s="191"/>
      <c r="AX6" s="191"/>
      <c r="AY6" s="191"/>
      <c r="AZ6" s="191"/>
      <c r="BA6" s="191"/>
      <c r="BB6" s="191"/>
      <c r="BC6" s="192"/>
      <c r="BD6" s="190" t="s">
        <v>89</v>
      </c>
      <c r="BE6" s="191"/>
      <c r="BF6" s="191"/>
      <c r="BG6" s="191"/>
      <c r="BH6" s="191"/>
      <c r="BI6" s="191"/>
      <c r="BJ6" s="191"/>
      <c r="BK6" s="191"/>
      <c r="BL6" s="191"/>
      <c r="BM6" s="191"/>
      <c r="BN6" s="191"/>
      <c r="BO6" s="192"/>
      <c r="BP6" s="239" t="s">
        <v>90</v>
      </c>
      <c r="BQ6" s="239"/>
      <c r="BR6" s="239"/>
      <c r="BS6" s="239"/>
      <c r="BT6" s="239"/>
      <c r="BU6" s="239"/>
      <c r="BV6" s="239"/>
      <c r="BW6" s="239"/>
      <c r="BX6" s="239"/>
      <c r="BY6" s="239"/>
      <c r="BZ6" s="239"/>
      <c r="CA6" s="239"/>
      <c r="CB6" s="239" t="s">
        <v>91</v>
      </c>
      <c r="CC6" s="239"/>
      <c r="CD6" s="239"/>
      <c r="CE6" s="239"/>
      <c r="CF6" s="239"/>
      <c r="CG6" s="239"/>
      <c r="CH6" s="239"/>
      <c r="CI6" s="239"/>
      <c r="CJ6" s="239"/>
      <c r="CK6" s="239"/>
      <c r="CL6" s="239"/>
      <c r="CM6" s="239"/>
      <c r="CN6" s="239" t="s">
        <v>92</v>
      </c>
      <c r="CO6" s="239"/>
      <c r="CP6" s="239"/>
      <c r="CQ6" s="239"/>
      <c r="CR6" s="239"/>
      <c r="CS6" s="239"/>
      <c r="CT6" s="239"/>
      <c r="CU6" s="239"/>
      <c r="CV6" s="239"/>
      <c r="CW6" s="239"/>
      <c r="CX6" s="239"/>
      <c r="CY6" s="239"/>
      <c r="CZ6" s="239" t="s">
        <v>100</v>
      </c>
      <c r="DA6" s="239"/>
      <c r="DB6" s="239"/>
      <c r="DC6" s="239"/>
      <c r="DD6" s="239"/>
      <c r="DE6" s="239"/>
      <c r="DF6" s="239"/>
      <c r="DG6" s="239"/>
      <c r="DH6" s="239"/>
      <c r="DI6" s="239"/>
      <c r="DJ6" s="239"/>
      <c r="DK6" s="239"/>
      <c r="DL6" s="239" t="s">
        <v>93</v>
      </c>
      <c r="DM6" s="239"/>
      <c r="DN6" s="239"/>
      <c r="DO6" s="239"/>
      <c r="DP6" s="239"/>
      <c r="DQ6" s="239"/>
      <c r="DR6" s="239"/>
      <c r="DS6" s="239"/>
      <c r="DT6" s="239"/>
      <c r="DU6" s="239"/>
      <c r="DV6" s="239"/>
      <c r="DW6" s="239"/>
      <c r="DX6" s="239" t="s">
        <v>101</v>
      </c>
      <c r="DY6" s="239"/>
      <c r="DZ6" s="239"/>
      <c r="EA6" s="239"/>
      <c r="EB6" s="239"/>
      <c r="EC6" s="239"/>
      <c r="ED6" s="239"/>
      <c r="EE6" s="239"/>
      <c r="EF6" s="239"/>
      <c r="EG6" s="239"/>
      <c r="EH6" s="239"/>
      <c r="EI6" s="239"/>
      <c r="EJ6" s="239" t="s">
        <v>102</v>
      </c>
      <c r="EK6" s="239"/>
      <c r="EL6" s="239"/>
      <c r="EM6" s="239"/>
      <c r="EN6" s="239"/>
      <c r="EO6" s="239"/>
      <c r="EP6" s="239"/>
      <c r="EQ6" s="239"/>
      <c r="ER6" s="239"/>
      <c r="ES6" s="239"/>
      <c r="ET6" s="239"/>
      <c r="EU6" s="239"/>
      <c r="EV6" s="186" t="s">
        <v>104</v>
      </c>
      <c r="EW6" s="186"/>
      <c r="EX6" s="186"/>
      <c r="EY6" s="186"/>
      <c r="EZ6" s="186"/>
      <c r="FA6" s="186"/>
      <c r="FB6" s="186"/>
      <c r="FC6" s="186"/>
      <c r="FD6" s="186"/>
      <c r="FE6" s="186"/>
      <c r="FF6" s="186"/>
      <c r="FG6" s="186"/>
      <c r="FH6" s="240" t="s">
        <v>103</v>
      </c>
      <c r="FI6" s="240"/>
      <c r="FJ6" s="240"/>
      <c r="FK6" s="240"/>
      <c r="FL6" s="240"/>
      <c r="FM6" s="240"/>
      <c r="FN6" s="240"/>
      <c r="FO6" s="240"/>
      <c r="FP6" s="240"/>
      <c r="FQ6" s="240"/>
      <c r="FR6" s="240"/>
      <c r="FS6" s="240"/>
      <c r="FT6" s="186" t="s">
        <v>105</v>
      </c>
      <c r="FU6" s="186"/>
      <c r="FV6" s="186"/>
      <c r="FW6" s="186"/>
      <c r="FX6" s="186"/>
      <c r="FY6" s="186"/>
      <c r="FZ6" s="186"/>
      <c r="GA6" s="186"/>
      <c r="GB6" s="186"/>
      <c r="GC6" s="186"/>
      <c r="GD6" s="186"/>
      <c r="GE6" s="186"/>
      <c r="GF6" s="186"/>
      <c r="GG6" s="186"/>
      <c r="GH6" s="186"/>
      <c r="GI6" s="186"/>
      <c r="GJ6" s="186"/>
      <c r="GK6" s="186"/>
      <c r="GL6" s="186"/>
      <c r="GM6" s="186"/>
      <c r="GN6" s="186"/>
      <c r="GO6" s="186"/>
      <c r="GP6" s="186"/>
      <c r="GQ6" s="186"/>
      <c r="GR6" s="241"/>
      <c r="GS6" s="241"/>
    </row>
    <row r="7" spans="1:201" s="23" customFormat="1" ht="23.25" customHeight="1" x14ac:dyDescent="0.2">
      <c r="B7" s="179"/>
      <c r="C7" s="179"/>
      <c r="D7" s="179"/>
      <c r="E7" s="179"/>
      <c r="F7" s="179"/>
      <c r="G7" s="196"/>
      <c r="H7" s="183" t="s">
        <v>83</v>
      </c>
      <c r="I7" s="183"/>
      <c r="J7" s="183" t="s">
        <v>134</v>
      </c>
      <c r="K7" s="183"/>
      <c r="L7" s="184" t="s">
        <v>123</v>
      </c>
      <c r="M7" s="185"/>
      <c r="N7" s="184" t="s">
        <v>121</v>
      </c>
      <c r="O7" s="185"/>
      <c r="P7" s="184" t="s">
        <v>122</v>
      </c>
      <c r="Q7" s="185"/>
      <c r="R7" s="183" t="s">
        <v>84</v>
      </c>
      <c r="S7" s="183"/>
      <c r="T7" s="183" t="s">
        <v>83</v>
      </c>
      <c r="U7" s="183"/>
      <c r="V7" s="183" t="s">
        <v>134</v>
      </c>
      <c r="W7" s="183"/>
      <c r="X7" s="184" t="s">
        <v>123</v>
      </c>
      <c r="Y7" s="185"/>
      <c r="Z7" s="184" t="s">
        <v>121</v>
      </c>
      <c r="AA7" s="185"/>
      <c r="AB7" s="184" t="s">
        <v>122</v>
      </c>
      <c r="AC7" s="185"/>
      <c r="AD7" s="183" t="s">
        <v>84</v>
      </c>
      <c r="AE7" s="183"/>
      <c r="AF7" s="183" t="s">
        <v>83</v>
      </c>
      <c r="AG7" s="183"/>
      <c r="AH7" s="183" t="s">
        <v>134</v>
      </c>
      <c r="AI7" s="183"/>
      <c r="AJ7" s="184" t="s">
        <v>123</v>
      </c>
      <c r="AK7" s="185"/>
      <c r="AL7" s="184" t="s">
        <v>121</v>
      </c>
      <c r="AM7" s="185"/>
      <c r="AN7" s="184" t="s">
        <v>122</v>
      </c>
      <c r="AO7" s="185"/>
      <c r="AP7" s="183" t="s">
        <v>84</v>
      </c>
      <c r="AQ7" s="183"/>
      <c r="AR7" s="183" t="s">
        <v>83</v>
      </c>
      <c r="AS7" s="183"/>
      <c r="AT7" s="183" t="s">
        <v>134</v>
      </c>
      <c r="AU7" s="183"/>
      <c r="AV7" s="184" t="s">
        <v>123</v>
      </c>
      <c r="AW7" s="185"/>
      <c r="AX7" s="184" t="s">
        <v>121</v>
      </c>
      <c r="AY7" s="185"/>
      <c r="AZ7" s="184" t="s">
        <v>122</v>
      </c>
      <c r="BA7" s="185"/>
      <c r="BB7" s="183" t="s">
        <v>84</v>
      </c>
      <c r="BC7" s="183"/>
      <c r="BD7" s="183" t="s">
        <v>83</v>
      </c>
      <c r="BE7" s="183"/>
      <c r="BF7" s="183" t="s">
        <v>134</v>
      </c>
      <c r="BG7" s="183"/>
      <c r="BH7" s="184" t="s">
        <v>123</v>
      </c>
      <c r="BI7" s="185"/>
      <c r="BJ7" s="184" t="s">
        <v>121</v>
      </c>
      <c r="BK7" s="185"/>
      <c r="BL7" s="184" t="s">
        <v>122</v>
      </c>
      <c r="BM7" s="185"/>
      <c r="BN7" s="183" t="s">
        <v>84</v>
      </c>
      <c r="BO7" s="183"/>
      <c r="BP7" s="183" t="s">
        <v>83</v>
      </c>
      <c r="BQ7" s="183"/>
      <c r="BR7" s="183" t="s">
        <v>134</v>
      </c>
      <c r="BS7" s="183"/>
      <c r="BT7" s="183" t="s">
        <v>123</v>
      </c>
      <c r="BU7" s="183"/>
      <c r="BV7" s="183" t="s">
        <v>121</v>
      </c>
      <c r="BW7" s="183"/>
      <c r="BX7" s="183" t="s">
        <v>122</v>
      </c>
      <c r="BY7" s="183"/>
      <c r="BZ7" s="184" t="s">
        <v>84</v>
      </c>
      <c r="CA7" s="185"/>
      <c r="CB7" s="184" t="s">
        <v>83</v>
      </c>
      <c r="CC7" s="185"/>
      <c r="CD7" s="184" t="s">
        <v>134</v>
      </c>
      <c r="CE7" s="185"/>
      <c r="CF7" s="184" t="s">
        <v>123</v>
      </c>
      <c r="CG7" s="185"/>
      <c r="CH7" s="184" t="s">
        <v>121</v>
      </c>
      <c r="CI7" s="185"/>
      <c r="CJ7" s="184" t="s">
        <v>122</v>
      </c>
      <c r="CK7" s="185"/>
      <c r="CL7" s="184" t="s">
        <v>84</v>
      </c>
      <c r="CM7" s="185"/>
      <c r="CN7" s="184" t="s">
        <v>83</v>
      </c>
      <c r="CO7" s="185"/>
      <c r="CP7" s="184" t="s">
        <v>134</v>
      </c>
      <c r="CQ7" s="185"/>
      <c r="CR7" s="184" t="s">
        <v>123</v>
      </c>
      <c r="CS7" s="185"/>
      <c r="CT7" s="184" t="s">
        <v>121</v>
      </c>
      <c r="CU7" s="185"/>
      <c r="CV7" s="184" t="s">
        <v>122</v>
      </c>
      <c r="CW7" s="185"/>
      <c r="CX7" s="184" t="s">
        <v>84</v>
      </c>
      <c r="CY7" s="185"/>
      <c r="CZ7" s="184" t="s">
        <v>83</v>
      </c>
      <c r="DA7" s="185"/>
      <c r="DB7" s="184" t="s">
        <v>134</v>
      </c>
      <c r="DC7" s="185"/>
      <c r="DD7" s="184" t="s">
        <v>123</v>
      </c>
      <c r="DE7" s="185"/>
      <c r="DF7" s="184" t="s">
        <v>121</v>
      </c>
      <c r="DG7" s="185"/>
      <c r="DH7" s="184" t="s">
        <v>122</v>
      </c>
      <c r="DI7" s="185"/>
      <c r="DJ7" s="184" t="s">
        <v>84</v>
      </c>
      <c r="DK7" s="185"/>
      <c r="DL7" s="184" t="s">
        <v>83</v>
      </c>
      <c r="DM7" s="185"/>
      <c r="DN7" s="184" t="s">
        <v>134</v>
      </c>
      <c r="DO7" s="185"/>
      <c r="DP7" s="184" t="s">
        <v>123</v>
      </c>
      <c r="DQ7" s="185"/>
      <c r="DR7" s="184" t="s">
        <v>121</v>
      </c>
      <c r="DS7" s="185"/>
      <c r="DT7" s="184" t="s">
        <v>122</v>
      </c>
      <c r="DU7" s="185"/>
      <c r="DV7" s="184" t="s">
        <v>84</v>
      </c>
      <c r="DW7" s="185"/>
      <c r="DX7" s="184" t="s">
        <v>83</v>
      </c>
      <c r="DY7" s="185"/>
      <c r="DZ7" s="184" t="s">
        <v>134</v>
      </c>
      <c r="EA7" s="185"/>
      <c r="EB7" s="184" t="s">
        <v>123</v>
      </c>
      <c r="EC7" s="185"/>
      <c r="ED7" s="184" t="s">
        <v>121</v>
      </c>
      <c r="EE7" s="185"/>
      <c r="EF7" s="184" t="s">
        <v>122</v>
      </c>
      <c r="EG7" s="185"/>
      <c r="EH7" s="184" t="s">
        <v>84</v>
      </c>
      <c r="EI7" s="185"/>
      <c r="EJ7" s="184" t="s">
        <v>83</v>
      </c>
      <c r="EK7" s="185"/>
      <c r="EL7" s="184" t="s">
        <v>134</v>
      </c>
      <c r="EM7" s="185"/>
      <c r="EN7" s="184" t="s">
        <v>123</v>
      </c>
      <c r="EO7" s="185"/>
      <c r="EP7" s="184" t="s">
        <v>121</v>
      </c>
      <c r="EQ7" s="185"/>
      <c r="ER7" s="184" t="s">
        <v>122</v>
      </c>
      <c r="ES7" s="185"/>
      <c r="ET7" s="184" t="s">
        <v>84</v>
      </c>
      <c r="EU7" s="185"/>
      <c r="EV7" s="184" t="s">
        <v>83</v>
      </c>
      <c r="EW7" s="185"/>
      <c r="EX7" s="184" t="s">
        <v>134</v>
      </c>
      <c r="EY7" s="185"/>
      <c r="EZ7" s="184" t="s">
        <v>123</v>
      </c>
      <c r="FA7" s="185"/>
      <c r="FB7" s="184" t="s">
        <v>121</v>
      </c>
      <c r="FC7" s="185"/>
      <c r="FD7" s="184" t="s">
        <v>122</v>
      </c>
      <c r="FE7" s="185"/>
      <c r="FF7" s="184" t="s">
        <v>84</v>
      </c>
      <c r="FG7" s="185"/>
      <c r="FH7" s="184" t="s">
        <v>83</v>
      </c>
      <c r="FI7" s="185"/>
      <c r="FJ7" s="184" t="s">
        <v>134</v>
      </c>
      <c r="FK7" s="185"/>
      <c r="FL7" s="184" t="s">
        <v>123</v>
      </c>
      <c r="FM7" s="185"/>
      <c r="FN7" s="184" t="s">
        <v>121</v>
      </c>
      <c r="FO7" s="185"/>
      <c r="FP7" s="184" t="s">
        <v>122</v>
      </c>
      <c r="FQ7" s="185"/>
      <c r="FR7" s="184" t="s">
        <v>84</v>
      </c>
      <c r="FS7" s="185"/>
      <c r="FT7" s="184" t="s">
        <v>83</v>
      </c>
      <c r="FU7" s="185"/>
      <c r="FV7" s="184" t="s">
        <v>134</v>
      </c>
      <c r="FW7" s="185"/>
      <c r="FX7" s="184" t="s">
        <v>123</v>
      </c>
      <c r="FY7" s="185"/>
      <c r="FZ7" s="184" t="s">
        <v>121</v>
      </c>
      <c r="GA7" s="185"/>
      <c r="GB7" s="184" t="s">
        <v>122</v>
      </c>
      <c r="GC7" s="185"/>
      <c r="GD7" s="184" t="s">
        <v>84</v>
      </c>
      <c r="GE7" s="185"/>
      <c r="GF7" s="184" t="s">
        <v>83</v>
      </c>
      <c r="GG7" s="185"/>
      <c r="GH7" s="184" t="s">
        <v>134</v>
      </c>
      <c r="GI7" s="185"/>
      <c r="GJ7" s="184" t="s">
        <v>123</v>
      </c>
      <c r="GK7" s="185"/>
      <c r="GL7" s="184" t="s">
        <v>121</v>
      </c>
      <c r="GM7" s="185"/>
      <c r="GN7" s="184" t="s">
        <v>122</v>
      </c>
      <c r="GO7" s="185"/>
      <c r="GP7" s="184" t="s">
        <v>84</v>
      </c>
      <c r="GQ7" s="185"/>
      <c r="GR7" s="184" t="s">
        <v>84</v>
      </c>
      <c r="GS7" s="185"/>
    </row>
    <row r="8" spans="1:201" s="23" customFormat="1" ht="39.75" customHeight="1" x14ac:dyDescent="0.2">
      <c r="B8" s="179"/>
      <c r="C8" s="179"/>
      <c r="D8" s="179"/>
      <c r="E8" s="179"/>
      <c r="F8" s="179"/>
      <c r="G8" s="197"/>
      <c r="H8" s="24" t="s">
        <v>85</v>
      </c>
      <c r="I8" s="24" t="s">
        <v>20</v>
      </c>
      <c r="J8" s="24" t="s">
        <v>85</v>
      </c>
      <c r="K8" s="24" t="s">
        <v>20</v>
      </c>
      <c r="L8" s="24" t="s">
        <v>85</v>
      </c>
      <c r="M8" s="24" t="s">
        <v>20</v>
      </c>
      <c r="N8" s="24" t="s">
        <v>85</v>
      </c>
      <c r="O8" s="24" t="s">
        <v>20</v>
      </c>
      <c r="P8" s="24" t="s">
        <v>85</v>
      </c>
      <c r="Q8" s="24" t="s">
        <v>20</v>
      </c>
      <c r="R8" s="24" t="s">
        <v>85</v>
      </c>
      <c r="S8" s="24" t="s">
        <v>20</v>
      </c>
      <c r="T8" s="24" t="s">
        <v>85</v>
      </c>
      <c r="U8" s="24" t="s">
        <v>20</v>
      </c>
      <c r="V8" s="24" t="s">
        <v>85</v>
      </c>
      <c r="W8" s="24" t="s">
        <v>20</v>
      </c>
      <c r="X8" s="24" t="s">
        <v>85</v>
      </c>
      <c r="Y8" s="24" t="s">
        <v>20</v>
      </c>
      <c r="Z8" s="24" t="s">
        <v>85</v>
      </c>
      <c r="AA8" s="24" t="s">
        <v>20</v>
      </c>
      <c r="AB8" s="24" t="s">
        <v>85</v>
      </c>
      <c r="AC8" s="24" t="s">
        <v>20</v>
      </c>
      <c r="AD8" s="24" t="s">
        <v>85</v>
      </c>
      <c r="AE8" s="24" t="s">
        <v>20</v>
      </c>
      <c r="AF8" s="24" t="s">
        <v>85</v>
      </c>
      <c r="AG8" s="24" t="s">
        <v>20</v>
      </c>
      <c r="AH8" s="24" t="s">
        <v>85</v>
      </c>
      <c r="AI8" s="24" t="s">
        <v>20</v>
      </c>
      <c r="AJ8" s="24" t="s">
        <v>85</v>
      </c>
      <c r="AK8" s="24" t="s">
        <v>20</v>
      </c>
      <c r="AL8" s="24" t="s">
        <v>85</v>
      </c>
      <c r="AM8" s="24" t="s">
        <v>20</v>
      </c>
      <c r="AN8" s="24" t="s">
        <v>85</v>
      </c>
      <c r="AO8" s="24" t="s">
        <v>20</v>
      </c>
      <c r="AP8" s="24" t="s">
        <v>85</v>
      </c>
      <c r="AQ8" s="24" t="s">
        <v>20</v>
      </c>
      <c r="AR8" s="24" t="s">
        <v>85</v>
      </c>
      <c r="AS8" s="24" t="s">
        <v>20</v>
      </c>
      <c r="AT8" s="24" t="s">
        <v>85</v>
      </c>
      <c r="AU8" s="24" t="s">
        <v>20</v>
      </c>
      <c r="AV8" s="24" t="s">
        <v>85</v>
      </c>
      <c r="AW8" s="24" t="s">
        <v>20</v>
      </c>
      <c r="AX8" s="24" t="s">
        <v>85</v>
      </c>
      <c r="AY8" s="24" t="s">
        <v>20</v>
      </c>
      <c r="AZ8" s="24" t="s">
        <v>85</v>
      </c>
      <c r="BA8" s="24" t="s">
        <v>20</v>
      </c>
      <c r="BB8" s="24" t="s">
        <v>85</v>
      </c>
      <c r="BC8" s="24" t="s">
        <v>20</v>
      </c>
      <c r="BD8" s="24" t="s">
        <v>85</v>
      </c>
      <c r="BE8" s="24" t="s">
        <v>20</v>
      </c>
      <c r="BF8" s="24" t="s">
        <v>85</v>
      </c>
      <c r="BG8" s="24" t="s">
        <v>20</v>
      </c>
      <c r="BH8" s="24" t="s">
        <v>85</v>
      </c>
      <c r="BI8" s="24" t="s">
        <v>20</v>
      </c>
      <c r="BJ8" s="24" t="s">
        <v>85</v>
      </c>
      <c r="BK8" s="24" t="s">
        <v>20</v>
      </c>
      <c r="BL8" s="24" t="s">
        <v>85</v>
      </c>
      <c r="BM8" s="24" t="s">
        <v>20</v>
      </c>
      <c r="BN8" s="24" t="s">
        <v>85</v>
      </c>
      <c r="BO8" s="24" t="s">
        <v>20</v>
      </c>
      <c r="BP8" s="150" t="s">
        <v>85</v>
      </c>
      <c r="BQ8" s="150" t="s">
        <v>20</v>
      </c>
      <c r="BR8" s="150" t="s">
        <v>85</v>
      </c>
      <c r="BS8" s="150" t="s">
        <v>20</v>
      </c>
      <c r="BT8" s="150" t="s">
        <v>85</v>
      </c>
      <c r="BU8" s="150" t="s">
        <v>20</v>
      </c>
      <c r="BV8" s="150" t="s">
        <v>85</v>
      </c>
      <c r="BW8" s="150" t="s">
        <v>20</v>
      </c>
      <c r="BX8" s="150" t="s">
        <v>85</v>
      </c>
      <c r="BY8" s="150" t="s">
        <v>20</v>
      </c>
      <c r="BZ8" s="150" t="s">
        <v>85</v>
      </c>
      <c r="CA8" s="150" t="s">
        <v>20</v>
      </c>
      <c r="CB8" s="150" t="s">
        <v>85</v>
      </c>
      <c r="CC8" s="150" t="s">
        <v>20</v>
      </c>
      <c r="CD8" s="150" t="s">
        <v>85</v>
      </c>
      <c r="CE8" s="150" t="s">
        <v>20</v>
      </c>
      <c r="CF8" s="150" t="s">
        <v>85</v>
      </c>
      <c r="CG8" s="150" t="s">
        <v>20</v>
      </c>
      <c r="CH8" s="150" t="s">
        <v>85</v>
      </c>
      <c r="CI8" s="150" t="s">
        <v>20</v>
      </c>
      <c r="CJ8" s="150" t="s">
        <v>85</v>
      </c>
      <c r="CK8" s="150" t="s">
        <v>20</v>
      </c>
      <c r="CL8" s="150" t="s">
        <v>85</v>
      </c>
      <c r="CM8" s="150" t="s">
        <v>20</v>
      </c>
      <c r="CN8" s="150" t="s">
        <v>85</v>
      </c>
      <c r="CO8" s="150" t="s">
        <v>20</v>
      </c>
      <c r="CP8" s="150" t="s">
        <v>85</v>
      </c>
      <c r="CQ8" s="150" t="s">
        <v>20</v>
      </c>
      <c r="CR8" s="150" t="s">
        <v>85</v>
      </c>
      <c r="CS8" s="150" t="s">
        <v>20</v>
      </c>
      <c r="CT8" s="150" t="s">
        <v>85</v>
      </c>
      <c r="CU8" s="150" t="s">
        <v>20</v>
      </c>
      <c r="CV8" s="150" t="s">
        <v>85</v>
      </c>
      <c r="CW8" s="150" t="s">
        <v>20</v>
      </c>
      <c r="CX8" s="150" t="s">
        <v>85</v>
      </c>
      <c r="CY8" s="150" t="s">
        <v>20</v>
      </c>
      <c r="CZ8" s="150" t="s">
        <v>85</v>
      </c>
      <c r="DA8" s="150" t="s">
        <v>20</v>
      </c>
      <c r="DB8" s="150" t="s">
        <v>85</v>
      </c>
      <c r="DC8" s="150" t="s">
        <v>20</v>
      </c>
      <c r="DD8" s="150" t="s">
        <v>85</v>
      </c>
      <c r="DE8" s="150" t="s">
        <v>20</v>
      </c>
      <c r="DF8" s="150" t="s">
        <v>85</v>
      </c>
      <c r="DG8" s="150" t="s">
        <v>20</v>
      </c>
      <c r="DH8" s="150" t="s">
        <v>85</v>
      </c>
      <c r="DI8" s="150" t="s">
        <v>20</v>
      </c>
      <c r="DJ8" s="150" t="s">
        <v>85</v>
      </c>
      <c r="DK8" s="150" t="s">
        <v>20</v>
      </c>
      <c r="DL8" s="150" t="s">
        <v>85</v>
      </c>
      <c r="DM8" s="150" t="s">
        <v>20</v>
      </c>
      <c r="DN8" s="150" t="s">
        <v>85</v>
      </c>
      <c r="DO8" s="150" t="s">
        <v>20</v>
      </c>
      <c r="DP8" s="150" t="s">
        <v>85</v>
      </c>
      <c r="DQ8" s="150" t="s">
        <v>20</v>
      </c>
      <c r="DR8" s="150" t="s">
        <v>85</v>
      </c>
      <c r="DS8" s="150" t="s">
        <v>20</v>
      </c>
      <c r="DT8" s="150" t="s">
        <v>85</v>
      </c>
      <c r="DU8" s="150" t="s">
        <v>20</v>
      </c>
      <c r="DV8" s="150" t="s">
        <v>85</v>
      </c>
      <c r="DW8" s="150" t="s">
        <v>20</v>
      </c>
      <c r="DX8" s="150" t="s">
        <v>85</v>
      </c>
      <c r="DY8" s="150" t="s">
        <v>20</v>
      </c>
      <c r="DZ8" s="150" t="s">
        <v>85</v>
      </c>
      <c r="EA8" s="150" t="s">
        <v>20</v>
      </c>
      <c r="EB8" s="150" t="s">
        <v>85</v>
      </c>
      <c r="EC8" s="150" t="s">
        <v>20</v>
      </c>
      <c r="ED8" s="150" t="s">
        <v>85</v>
      </c>
      <c r="EE8" s="150" t="s">
        <v>20</v>
      </c>
      <c r="EF8" s="150" t="s">
        <v>85</v>
      </c>
      <c r="EG8" s="150" t="s">
        <v>20</v>
      </c>
      <c r="EH8" s="150" t="s">
        <v>85</v>
      </c>
      <c r="EI8" s="150" t="s">
        <v>20</v>
      </c>
      <c r="EJ8" s="150" t="s">
        <v>85</v>
      </c>
      <c r="EK8" s="150" t="s">
        <v>20</v>
      </c>
      <c r="EL8" s="150" t="s">
        <v>85</v>
      </c>
      <c r="EM8" s="150" t="s">
        <v>20</v>
      </c>
      <c r="EN8" s="150" t="s">
        <v>85</v>
      </c>
      <c r="EO8" s="150" t="s">
        <v>20</v>
      </c>
      <c r="EP8" s="150" t="s">
        <v>85</v>
      </c>
      <c r="EQ8" s="150" t="s">
        <v>20</v>
      </c>
      <c r="ER8" s="150" t="s">
        <v>85</v>
      </c>
      <c r="ES8" s="150" t="s">
        <v>20</v>
      </c>
      <c r="ET8" s="150" t="s">
        <v>85</v>
      </c>
      <c r="EU8" s="150" t="s">
        <v>20</v>
      </c>
      <c r="EV8" s="150" t="s">
        <v>85</v>
      </c>
      <c r="EW8" s="150" t="s">
        <v>20</v>
      </c>
      <c r="EX8" s="150" t="s">
        <v>85</v>
      </c>
      <c r="EY8" s="150" t="s">
        <v>20</v>
      </c>
      <c r="EZ8" s="150" t="s">
        <v>85</v>
      </c>
      <c r="FA8" s="150" t="s">
        <v>20</v>
      </c>
      <c r="FB8" s="150" t="s">
        <v>85</v>
      </c>
      <c r="FC8" s="150" t="s">
        <v>20</v>
      </c>
      <c r="FD8" s="150" t="s">
        <v>85</v>
      </c>
      <c r="FE8" s="150" t="s">
        <v>20</v>
      </c>
      <c r="FF8" s="150" t="s">
        <v>85</v>
      </c>
      <c r="FG8" s="150" t="s">
        <v>20</v>
      </c>
      <c r="FH8" s="150" t="s">
        <v>85</v>
      </c>
      <c r="FI8" s="150" t="s">
        <v>20</v>
      </c>
      <c r="FJ8" s="150" t="s">
        <v>85</v>
      </c>
      <c r="FK8" s="150" t="s">
        <v>20</v>
      </c>
      <c r="FL8" s="150" t="s">
        <v>85</v>
      </c>
      <c r="FM8" s="150" t="s">
        <v>20</v>
      </c>
      <c r="FN8" s="150" t="s">
        <v>85</v>
      </c>
      <c r="FO8" s="150" t="s">
        <v>20</v>
      </c>
      <c r="FP8" s="150" t="s">
        <v>85</v>
      </c>
      <c r="FQ8" s="150" t="s">
        <v>20</v>
      </c>
      <c r="FR8" s="150" t="s">
        <v>85</v>
      </c>
      <c r="FS8" s="150" t="s">
        <v>20</v>
      </c>
      <c r="FT8" s="150" t="s">
        <v>85</v>
      </c>
      <c r="FU8" s="150" t="s">
        <v>20</v>
      </c>
      <c r="FV8" s="150" t="s">
        <v>85</v>
      </c>
      <c r="FW8" s="150" t="s">
        <v>20</v>
      </c>
      <c r="FX8" s="150" t="s">
        <v>85</v>
      </c>
      <c r="FY8" s="150" t="s">
        <v>20</v>
      </c>
      <c r="FZ8" s="150" t="s">
        <v>85</v>
      </c>
      <c r="GA8" s="150" t="s">
        <v>20</v>
      </c>
      <c r="GB8" s="150" t="s">
        <v>85</v>
      </c>
      <c r="GC8" s="150" t="s">
        <v>20</v>
      </c>
      <c r="GD8" s="150" t="s">
        <v>85</v>
      </c>
      <c r="GE8" s="150" t="s">
        <v>20</v>
      </c>
      <c r="GF8" s="150" t="s">
        <v>85</v>
      </c>
      <c r="GG8" s="150" t="s">
        <v>20</v>
      </c>
      <c r="GH8" s="150" t="s">
        <v>85</v>
      </c>
      <c r="GI8" s="150" t="s">
        <v>20</v>
      </c>
      <c r="GJ8" s="150" t="s">
        <v>85</v>
      </c>
      <c r="GK8" s="150" t="s">
        <v>20</v>
      </c>
      <c r="GL8" s="150" t="s">
        <v>85</v>
      </c>
      <c r="GM8" s="150" t="s">
        <v>20</v>
      </c>
      <c r="GN8" s="150" t="s">
        <v>85</v>
      </c>
      <c r="GO8" s="150" t="s">
        <v>20</v>
      </c>
      <c r="GP8" s="150" t="s">
        <v>85</v>
      </c>
      <c r="GQ8" s="150" t="s">
        <v>20</v>
      </c>
      <c r="GR8" s="150" t="s">
        <v>85</v>
      </c>
      <c r="GS8" s="150" t="s">
        <v>20</v>
      </c>
    </row>
    <row r="9" spans="1:201" s="23" customFormat="1" hidden="1" x14ac:dyDescent="0.2">
      <c r="B9" s="30"/>
      <c r="C9" s="102"/>
      <c r="D9" s="102"/>
      <c r="E9" s="102" t="s">
        <v>21</v>
      </c>
      <c r="F9" s="136"/>
      <c r="G9" s="137"/>
      <c r="H9" s="138">
        <f>SUM(H10:H16)</f>
        <v>8</v>
      </c>
      <c r="I9" s="138">
        <f t="shared" ref="I9:BS9" si="0">SUM(I10:I16)</f>
        <v>1317018.2530000003</v>
      </c>
      <c r="J9" s="138">
        <f t="shared" si="0"/>
        <v>1.3333333333333335</v>
      </c>
      <c r="K9" s="138">
        <f t="shared" si="0"/>
        <v>219503.04216666668</v>
      </c>
      <c r="L9" s="139">
        <f>SUM(L10,L16)</f>
        <v>1</v>
      </c>
      <c r="M9" s="139">
        <f t="shared" ref="M9:Q9" si="1">SUM(M10,M16)</f>
        <v>186800.04</v>
      </c>
      <c r="N9" s="139">
        <f t="shared" si="1"/>
        <v>0</v>
      </c>
      <c r="O9" s="139">
        <f t="shared" si="1"/>
        <v>0</v>
      </c>
      <c r="P9" s="139">
        <f t="shared" si="1"/>
        <v>1</v>
      </c>
      <c r="Q9" s="139">
        <f t="shared" si="1"/>
        <v>186800.04</v>
      </c>
      <c r="R9" s="140">
        <f t="shared" ref="R9" si="2">SUM(L9-J9)</f>
        <v>-0.33333333333333348</v>
      </c>
      <c r="S9" s="140">
        <f t="shared" ref="S9" si="3">SUM(M9-K9)</f>
        <v>-32703.002166666673</v>
      </c>
      <c r="T9" s="138">
        <f t="shared" si="0"/>
        <v>0</v>
      </c>
      <c r="U9" s="138">
        <f t="shared" si="0"/>
        <v>0</v>
      </c>
      <c r="V9" s="138">
        <f t="shared" si="0"/>
        <v>0</v>
      </c>
      <c r="W9" s="138">
        <f t="shared" si="0"/>
        <v>0</v>
      </c>
      <c r="X9" s="139">
        <f>SUM(X10,X16)</f>
        <v>0</v>
      </c>
      <c r="Y9" s="139">
        <f t="shared" ref="Y9" si="4">SUM(Y10,Y16)</f>
        <v>0</v>
      </c>
      <c r="Z9" s="139">
        <f t="shared" ref="Z9" si="5">SUM(Z10,Z16)</f>
        <v>0</v>
      </c>
      <c r="AA9" s="139">
        <f t="shared" ref="AA9" si="6">SUM(AA10,AA16)</f>
        <v>0</v>
      </c>
      <c r="AB9" s="139">
        <f t="shared" ref="AB9" si="7">SUM(AB10,AB16)</f>
        <v>0</v>
      </c>
      <c r="AC9" s="139">
        <f t="shared" ref="AC9" si="8">SUM(AC10,AC16)</f>
        <v>0</v>
      </c>
      <c r="AD9" s="140">
        <f t="shared" ref="AD9:AD21" si="9">SUM(X9-V9)</f>
        <v>0</v>
      </c>
      <c r="AE9" s="140">
        <f t="shared" ref="AE9:AE21" si="10">SUM(Y9-W9)</f>
        <v>0</v>
      </c>
      <c r="AF9" s="138">
        <f t="shared" si="0"/>
        <v>0</v>
      </c>
      <c r="AG9" s="138">
        <f t="shared" si="0"/>
        <v>0</v>
      </c>
      <c r="AH9" s="138">
        <f t="shared" si="0"/>
        <v>0</v>
      </c>
      <c r="AI9" s="138">
        <f t="shared" si="0"/>
        <v>0</v>
      </c>
      <c r="AJ9" s="139">
        <f>SUM(AJ10,AJ16)</f>
        <v>0</v>
      </c>
      <c r="AK9" s="139">
        <f t="shared" ref="AK9" si="11">SUM(AK10,AK16)</f>
        <v>0</v>
      </c>
      <c r="AL9" s="139">
        <f t="shared" ref="AL9" si="12">SUM(AL10,AL16)</f>
        <v>0</v>
      </c>
      <c r="AM9" s="139">
        <f t="shared" ref="AM9" si="13">SUM(AM10,AM16)</f>
        <v>0</v>
      </c>
      <c r="AN9" s="139">
        <f t="shared" ref="AN9" si="14">SUM(AN10,AN16)</f>
        <v>0</v>
      </c>
      <c r="AO9" s="139">
        <f t="shared" ref="AO9" si="15">SUM(AO10,AO16)</f>
        <v>0</v>
      </c>
      <c r="AP9" s="140">
        <f t="shared" ref="AP9:AP21" si="16">SUM(AJ9-AH9)</f>
        <v>0</v>
      </c>
      <c r="AQ9" s="140">
        <f t="shared" ref="AQ9:AQ21" si="17">SUM(AK9-AI9)</f>
        <v>0</v>
      </c>
      <c r="AR9" s="138">
        <f t="shared" si="0"/>
        <v>0</v>
      </c>
      <c r="AS9" s="138">
        <f t="shared" si="0"/>
        <v>0</v>
      </c>
      <c r="AT9" s="138">
        <f t="shared" si="0"/>
        <v>0</v>
      </c>
      <c r="AU9" s="138">
        <f t="shared" si="0"/>
        <v>0</v>
      </c>
      <c r="AV9" s="139">
        <f>SUM(AV10,AV16)</f>
        <v>0</v>
      </c>
      <c r="AW9" s="139">
        <f t="shared" ref="AW9" si="18">SUM(AW10,AW16)</f>
        <v>0</v>
      </c>
      <c r="AX9" s="139">
        <f t="shared" ref="AX9" si="19">SUM(AX10,AX16)</f>
        <v>0</v>
      </c>
      <c r="AY9" s="139">
        <f t="shared" ref="AY9" si="20">SUM(AY10,AY16)</f>
        <v>0</v>
      </c>
      <c r="AZ9" s="139">
        <f t="shared" ref="AZ9" si="21">SUM(AZ10,AZ16)</f>
        <v>0</v>
      </c>
      <c r="BA9" s="139">
        <f t="shared" ref="BA9" si="22">SUM(BA10,BA16)</f>
        <v>0</v>
      </c>
      <c r="BB9" s="140">
        <f t="shared" ref="BB9:BB21" si="23">SUM(AV9-AT9)</f>
        <v>0</v>
      </c>
      <c r="BC9" s="140">
        <f t="shared" ref="BC9:BC21" si="24">SUM(AW9-AU9)</f>
        <v>0</v>
      </c>
      <c r="BD9" s="138">
        <f t="shared" si="0"/>
        <v>8</v>
      </c>
      <c r="BE9" s="138">
        <f t="shared" si="0"/>
        <v>1418379.4122000001</v>
      </c>
      <c r="BF9" s="138">
        <f t="shared" si="0"/>
        <v>1.3333333333333335</v>
      </c>
      <c r="BG9" s="138">
        <f t="shared" si="0"/>
        <v>236396.5687</v>
      </c>
      <c r="BH9" s="139">
        <f>SUM(BH10,BH16)</f>
        <v>3</v>
      </c>
      <c r="BI9" s="139">
        <f t="shared" ref="BI9" si="25">SUM(BI10,BI16)</f>
        <v>535059.83000000007</v>
      </c>
      <c r="BJ9" s="139">
        <f t="shared" ref="BJ9" si="26">SUM(BJ10,BJ16)</f>
        <v>0</v>
      </c>
      <c r="BK9" s="139">
        <f t="shared" ref="BK9" si="27">SUM(BK10,BK16)</f>
        <v>0</v>
      </c>
      <c r="BL9" s="139">
        <f t="shared" ref="BL9" si="28">SUM(BL10,BL16)</f>
        <v>3</v>
      </c>
      <c r="BM9" s="139">
        <f t="shared" ref="BM9" si="29">SUM(BM10,BM16)</f>
        <v>535059.83000000007</v>
      </c>
      <c r="BN9" s="140">
        <f t="shared" ref="BN9:BN21" si="30">SUM(BH9-BF9)</f>
        <v>1.6666666666666665</v>
      </c>
      <c r="BO9" s="140">
        <f t="shared" ref="BO9:BO21" si="31">SUM(BI9-BG9)</f>
        <v>298663.26130000007</v>
      </c>
      <c r="BP9" s="138">
        <f t="shared" si="0"/>
        <v>0</v>
      </c>
      <c r="BQ9" s="138">
        <f t="shared" si="0"/>
        <v>0</v>
      </c>
      <c r="BR9" s="138">
        <f t="shared" si="0"/>
        <v>0</v>
      </c>
      <c r="BS9" s="138">
        <f t="shared" si="0"/>
        <v>0</v>
      </c>
      <c r="BT9" s="139">
        <f>SUM(BT10,BT16)</f>
        <v>0</v>
      </c>
      <c r="BU9" s="139">
        <f t="shared" ref="BU9" si="32">SUM(BU10,BU16)</f>
        <v>0</v>
      </c>
      <c r="BV9" s="139">
        <f t="shared" ref="BV9" si="33">SUM(BV10,BV16)</f>
        <v>0</v>
      </c>
      <c r="BW9" s="139">
        <f t="shared" ref="BW9" si="34">SUM(BW10,BW16)</f>
        <v>0</v>
      </c>
      <c r="BX9" s="139">
        <f t="shared" ref="BX9" si="35">SUM(BX10,BX16)</f>
        <v>0</v>
      </c>
      <c r="BY9" s="139">
        <f t="shared" ref="BY9" si="36">SUM(BY10,BY16)</f>
        <v>0</v>
      </c>
      <c r="BZ9" s="140">
        <f t="shared" ref="BZ9:BZ21" si="37">SUM(BT9-BR9)</f>
        <v>0</v>
      </c>
      <c r="CA9" s="140">
        <f t="shared" ref="CA9:CA21" si="38">SUM(BU9-BS9)</f>
        <v>0</v>
      </c>
      <c r="CB9" s="138">
        <f t="shared" ref="CB9:EA9" si="39">SUM(CB10:CB16)</f>
        <v>0</v>
      </c>
      <c r="CC9" s="138">
        <f t="shared" si="39"/>
        <v>0</v>
      </c>
      <c r="CD9" s="138">
        <f t="shared" si="39"/>
        <v>0</v>
      </c>
      <c r="CE9" s="138">
        <f t="shared" si="39"/>
        <v>0</v>
      </c>
      <c r="CF9" s="139">
        <f>SUM(CF10,CF16)</f>
        <v>0</v>
      </c>
      <c r="CG9" s="139">
        <f t="shared" ref="CG9" si="40">SUM(CG10,CG16)</f>
        <v>0</v>
      </c>
      <c r="CH9" s="139">
        <f t="shared" ref="CH9" si="41">SUM(CH10,CH16)</f>
        <v>0</v>
      </c>
      <c r="CI9" s="139">
        <f t="shared" ref="CI9" si="42">SUM(CI10,CI16)</f>
        <v>0</v>
      </c>
      <c r="CJ9" s="139">
        <f t="shared" ref="CJ9" si="43">SUM(CJ10,CJ16)</f>
        <v>0</v>
      </c>
      <c r="CK9" s="139">
        <f t="shared" ref="CK9" si="44">SUM(CK10,CK16)</f>
        <v>0</v>
      </c>
      <c r="CL9" s="140">
        <f t="shared" ref="CL9:CL21" si="45">SUM(CF9-CD9)</f>
        <v>0</v>
      </c>
      <c r="CM9" s="140">
        <f t="shared" ref="CM9:CM21" si="46">SUM(CG9-CE9)</f>
        <v>0</v>
      </c>
      <c r="CN9" s="138">
        <f t="shared" si="39"/>
        <v>0</v>
      </c>
      <c r="CO9" s="138">
        <f t="shared" si="39"/>
        <v>0</v>
      </c>
      <c r="CP9" s="138">
        <f t="shared" si="39"/>
        <v>0</v>
      </c>
      <c r="CQ9" s="138">
        <f t="shared" si="39"/>
        <v>0</v>
      </c>
      <c r="CR9" s="139">
        <f>SUM(CR10,CR16)</f>
        <v>0</v>
      </c>
      <c r="CS9" s="139">
        <f t="shared" ref="CS9" si="47">SUM(CS10,CS16)</f>
        <v>0</v>
      </c>
      <c r="CT9" s="139">
        <f t="shared" ref="CT9" si="48">SUM(CT10,CT16)</f>
        <v>0</v>
      </c>
      <c r="CU9" s="139">
        <f t="shared" ref="CU9" si="49">SUM(CU10,CU16)</f>
        <v>0</v>
      </c>
      <c r="CV9" s="139">
        <f t="shared" ref="CV9" si="50">SUM(CV10,CV16)</f>
        <v>0</v>
      </c>
      <c r="CW9" s="139">
        <f t="shared" ref="CW9" si="51">SUM(CW10,CW16)</f>
        <v>0</v>
      </c>
      <c r="CX9" s="140">
        <f t="shared" ref="CX9:CX21" si="52">SUM(CR9-CP9)</f>
        <v>0</v>
      </c>
      <c r="CY9" s="140">
        <f t="shared" ref="CY9:CY21" si="53">SUM(CS9-CQ9)</f>
        <v>0</v>
      </c>
      <c r="CZ9" s="138">
        <f t="shared" si="39"/>
        <v>0</v>
      </c>
      <c r="DA9" s="138">
        <f t="shared" si="39"/>
        <v>0</v>
      </c>
      <c r="DB9" s="138">
        <f t="shared" si="39"/>
        <v>0</v>
      </c>
      <c r="DC9" s="138">
        <f t="shared" si="39"/>
        <v>0</v>
      </c>
      <c r="DD9" s="139">
        <f>SUM(DD10,DD16)</f>
        <v>0</v>
      </c>
      <c r="DE9" s="139">
        <f t="shared" ref="DE9" si="54">SUM(DE10,DE16)</f>
        <v>0</v>
      </c>
      <c r="DF9" s="139">
        <f t="shared" ref="DF9" si="55">SUM(DF10,DF16)</f>
        <v>0</v>
      </c>
      <c r="DG9" s="139">
        <f t="shared" ref="DG9" si="56">SUM(DG10,DG16)</f>
        <v>0</v>
      </c>
      <c r="DH9" s="139">
        <f t="shared" ref="DH9" si="57">SUM(DH10,DH16)</f>
        <v>0</v>
      </c>
      <c r="DI9" s="139">
        <f t="shared" ref="DI9" si="58">SUM(DI10,DI16)</f>
        <v>0</v>
      </c>
      <c r="DJ9" s="140">
        <f t="shared" ref="DJ9:DJ21" si="59">SUM(DD9-DB9)</f>
        <v>0</v>
      </c>
      <c r="DK9" s="140">
        <f t="shared" ref="DK9:DK21" si="60">SUM(DE9-DC9)</f>
        <v>0</v>
      </c>
      <c r="DL9" s="138">
        <f t="shared" si="39"/>
        <v>0</v>
      </c>
      <c r="DM9" s="138">
        <f t="shared" si="39"/>
        <v>0</v>
      </c>
      <c r="DN9" s="138">
        <f t="shared" si="39"/>
        <v>0</v>
      </c>
      <c r="DO9" s="138">
        <f t="shared" si="39"/>
        <v>0</v>
      </c>
      <c r="DP9" s="139">
        <f>SUM(DP10,DP16)</f>
        <v>0</v>
      </c>
      <c r="DQ9" s="139">
        <f t="shared" ref="DQ9" si="61">SUM(DQ10,DQ16)</f>
        <v>0</v>
      </c>
      <c r="DR9" s="139">
        <f t="shared" ref="DR9" si="62">SUM(DR10,DR16)</f>
        <v>0</v>
      </c>
      <c r="DS9" s="139">
        <f t="shared" ref="DS9" si="63">SUM(DS10,DS16)</f>
        <v>0</v>
      </c>
      <c r="DT9" s="139">
        <f t="shared" ref="DT9" si="64">SUM(DT10,DT16)</f>
        <v>0</v>
      </c>
      <c r="DU9" s="139">
        <f t="shared" ref="DU9" si="65">SUM(DU10,DU16)</f>
        <v>0</v>
      </c>
      <c r="DV9" s="140">
        <f t="shared" ref="DV9:DV21" si="66">SUM(DP9-DN9)</f>
        <v>0</v>
      </c>
      <c r="DW9" s="140">
        <f t="shared" ref="DW9:DW21" si="67">SUM(DQ9-DO9)</f>
        <v>0</v>
      </c>
      <c r="DX9" s="138">
        <f t="shared" si="39"/>
        <v>39</v>
      </c>
      <c r="DY9" s="138">
        <f t="shared" si="39"/>
        <v>6296930.0706000002</v>
      </c>
      <c r="DZ9" s="138">
        <f t="shared" si="39"/>
        <v>6.5</v>
      </c>
      <c r="EA9" s="138">
        <f t="shared" si="39"/>
        <v>1049488.3451</v>
      </c>
      <c r="EB9" s="139">
        <f>SUM(EB10,EB16)</f>
        <v>14</v>
      </c>
      <c r="EC9" s="139">
        <f t="shared" ref="EC9" si="68">SUM(EC10,EC16)</f>
        <v>2260436.5</v>
      </c>
      <c r="ED9" s="139">
        <f t="shared" ref="ED9" si="69">SUM(ED10,ED16)</f>
        <v>0</v>
      </c>
      <c r="EE9" s="139">
        <f t="shared" ref="EE9" si="70">SUM(EE10,EE16)</f>
        <v>0</v>
      </c>
      <c r="EF9" s="139">
        <f t="shared" ref="EF9" si="71">SUM(EF10,EF16)</f>
        <v>14</v>
      </c>
      <c r="EG9" s="139">
        <f t="shared" ref="EG9" si="72">SUM(EG10,EG16)</f>
        <v>2260436.5</v>
      </c>
      <c r="EH9" s="140">
        <f t="shared" ref="EH9:EH21" si="73">SUM(EB9-DZ9)</f>
        <v>7.5</v>
      </c>
      <c r="EI9" s="140">
        <f t="shared" ref="EI9:EI21" si="74">SUM(EC9-EA9)</f>
        <v>1210948.1549</v>
      </c>
      <c r="EJ9" s="138">
        <f t="shared" ref="EJ9:GQ9" si="75">SUM(EJ10:EJ16)</f>
        <v>5</v>
      </c>
      <c r="EK9" s="138">
        <f t="shared" si="75"/>
        <v>807298.72700000007</v>
      </c>
      <c r="EL9" s="138">
        <f t="shared" si="75"/>
        <v>0.83333333333333337</v>
      </c>
      <c r="EM9" s="138">
        <f t="shared" si="75"/>
        <v>134549.78783333334</v>
      </c>
      <c r="EN9" s="139">
        <f>SUM(EN10,EN16)</f>
        <v>0</v>
      </c>
      <c r="EO9" s="139">
        <f t="shared" ref="EO9" si="76">SUM(EO10,EO16)</f>
        <v>0</v>
      </c>
      <c r="EP9" s="139">
        <f t="shared" ref="EP9" si="77">SUM(EP10,EP16)</f>
        <v>0</v>
      </c>
      <c r="EQ9" s="139">
        <f t="shared" ref="EQ9" si="78">SUM(EQ10,EQ16)</f>
        <v>0</v>
      </c>
      <c r="ER9" s="139">
        <f t="shared" ref="ER9" si="79">SUM(ER10,ER16)</f>
        <v>0</v>
      </c>
      <c r="ES9" s="139">
        <f t="shared" ref="ES9" si="80">SUM(ES10,ES16)</f>
        <v>0</v>
      </c>
      <c r="ET9" s="140">
        <f t="shared" ref="ET9:ET21" si="81">SUM(EN9-EL9)</f>
        <v>-0.83333333333333337</v>
      </c>
      <c r="EU9" s="140">
        <f t="shared" ref="EU9:EU21" si="82">SUM(EO9-EM9)</f>
        <v>-134549.78783333334</v>
      </c>
      <c r="EV9" s="138">
        <f t="shared" si="75"/>
        <v>0</v>
      </c>
      <c r="EW9" s="138">
        <f t="shared" si="75"/>
        <v>0</v>
      </c>
      <c r="EX9" s="138">
        <f t="shared" si="75"/>
        <v>0</v>
      </c>
      <c r="EY9" s="138">
        <f t="shared" si="75"/>
        <v>0</v>
      </c>
      <c r="EZ9" s="139">
        <f>SUM(EZ10,EZ16)</f>
        <v>0</v>
      </c>
      <c r="FA9" s="139">
        <f t="shared" ref="FA9" si="83">SUM(FA10,FA16)</f>
        <v>0</v>
      </c>
      <c r="FB9" s="139">
        <f t="shared" ref="FB9" si="84">SUM(FB10,FB16)</f>
        <v>0</v>
      </c>
      <c r="FC9" s="139">
        <f t="shared" ref="FC9" si="85">SUM(FC10,FC16)</f>
        <v>0</v>
      </c>
      <c r="FD9" s="139">
        <f t="shared" ref="FD9" si="86">SUM(FD10,FD16)</f>
        <v>0</v>
      </c>
      <c r="FE9" s="139">
        <f t="shared" ref="FE9" si="87">SUM(FE10,FE16)</f>
        <v>0</v>
      </c>
      <c r="FF9" s="140">
        <f t="shared" ref="FF9:FF21" si="88">SUM(EZ9-EX9)</f>
        <v>0</v>
      </c>
      <c r="FG9" s="140">
        <f t="shared" ref="FG9:FG21" si="89">SUM(FA9-EY9)</f>
        <v>0</v>
      </c>
      <c r="FH9" s="138">
        <f t="shared" si="75"/>
        <v>0</v>
      </c>
      <c r="FI9" s="138">
        <f t="shared" si="75"/>
        <v>0</v>
      </c>
      <c r="FJ9" s="138">
        <f t="shared" si="75"/>
        <v>0</v>
      </c>
      <c r="FK9" s="138">
        <f t="shared" si="75"/>
        <v>0</v>
      </c>
      <c r="FL9" s="139">
        <f>SUM(FL10,FL16)</f>
        <v>0</v>
      </c>
      <c r="FM9" s="139">
        <f t="shared" ref="FM9" si="90">SUM(FM10,FM16)</f>
        <v>0</v>
      </c>
      <c r="FN9" s="139">
        <f t="shared" ref="FN9" si="91">SUM(FN10,FN16)</f>
        <v>0</v>
      </c>
      <c r="FO9" s="139">
        <f t="shared" ref="FO9" si="92">SUM(FO10,FO16)</f>
        <v>0</v>
      </c>
      <c r="FP9" s="139">
        <f t="shared" ref="FP9" si="93">SUM(FP10,FP16)</f>
        <v>0</v>
      </c>
      <c r="FQ9" s="139">
        <f t="shared" ref="FQ9" si="94">SUM(FQ10,FQ16)</f>
        <v>0</v>
      </c>
      <c r="FR9" s="140">
        <f t="shared" ref="FR9:FR21" si="95">SUM(FL9-FJ9)</f>
        <v>0</v>
      </c>
      <c r="FS9" s="140">
        <f t="shared" ref="FS9:FS21" si="96">SUM(FM9-FK9)</f>
        <v>0</v>
      </c>
      <c r="FT9" s="138">
        <f t="shared" si="75"/>
        <v>0</v>
      </c>
      <c r="FU9" s="138">
        <f t="shared" si="75"/>
        <v>0</v>
      </c>
      <c r="FV9" s="138">
        <f t="shared" si="75"/>
        <v>0</v>
      </c>
      <c r="FW9" s="138">
        <f t="shared" si="75"/>
        <v>0</v>
      </c>
      <c r="FX9" s="139">
        <f>SUM(FX10,FX16)</f>
        <v>0</v>
      </c>
      <c r="FY9" s="139">
        <f t="shared" ref="FY9" si="97">SUM(FY10,FY16)</f>
        <v>0</v>
      </c>
      <c r="FZ9" s="139">
        <f t="shared" ref="FZ9" si="98">SUM(FZ10,FZ16)</f>
        <v>0</v>
      </c>
      <c r="GA9" s="139">
        <f t="shared" ref="GA9" si="99">SUM(GA10,GA16)</f>
        <v>0</v>
      </c>
      <c r="GB9" s="139">
        <f t="shared" ref="GB9" si="100">SUM(GB10,GB16)</f>
        <v>0</v>
      </c>
      <c r="GC9" s="139">
        <f t="shared" ref="GC9" si="101">SUM(GC10,GC16)</f>
        <v>0</v>
      </c>
      <c r="GD9" s="140">
        <f t="shared" ref="GD9:GD21" si="102">SUM(FX9-FV9)</f>
        <v>0</v>
      </c>
      <c r="GE9" s="140">
        <f t="shared" ref="GE9:GE21" si="103">SUM(FY9-FW9)</f>
        <v>0</v>
      </c>
      <c r="GF9" s="138">
        <f>SUM(GF10,GF16)</f>
        <v>60</v>
      </c>
      <c r="GG9" s="139">
        <f t="shared" ref="GG9:GO9" si="104">SUM(GG10,GG16)</f>
        <v>9839626.4628000017</v>
      </c>
      <c r="GH9" s="138">
        <f t="shared" si="104"/>
        <v>10</v>
      </c>
      <c r="GI9" s="139">
        <f t="shared" si="104"/>
        <v>1639937.7438000001</v>
      </c>
      <c r="GJ9" s="138">
        <f t="shared" si="104"/>
        <v>18</v>
      </c>
      <c r="GK9" s="139">
        <f t="shared" si="104"/>
        <v>2982296.37</v>
      </c>
      <c r="GL9" s="138">
        <f t="shared" si="104"/>
        <v>0</v>
      </c>
      <c r="GM9" s="138">
        <f t="shared" si="104"/>
        <v>0</v>
      </c>
      <c r="GN9" s="138">
        <f t="shared" si="104"/>
        <v>18</v>
      </c>
      <c r="GO9" s="139">
        <f t="shared" si="104"/>
        <v>2982296.37</v>
      </c>
      <c r="GP9" s="138">
        <f t="shared" si="75"/>
        <v>8</v>
      </c>
      <c r="GQ9" s="139">
        <f t="shared" si="75"/>
        <v>1342358.6262000001</v>
      </c>
      <c r="GR9" s="242"/>
      <c r="GS9" s="238"/>
    </row>
    <row r="10" spans="1:201" hidden="1" x14ac:dyDescent="0.2">
      <c r="B10" s="110"/>
      <c r="C10" s="116"/>
      <c r="D10" s="117"/>
      <c r="E10" s="132" t="s">
        <v>22</v>
      </c>
      <c r="F10" s="134">
        <v>1</v>
      </c>
      <c r="G10" s="135">
        <v>161459.74540000001</v>
      </c>
      <c r="H10" s="115">
        <v>7</v>
      </c>
      <c r="I10" s="115">
        <v>1130218.2178000002</v>
      </c>
      <c r="J10" s="115">
        <f>SUM(H10/12*$A$2)</f>
        <v>1.1666666666666667</v>
      </c>
      <c r="K10" s="115">
        <f>SUM(I10/12*$A$2)</f>
        <v>188369.70296666669</v>
      </c>
      <c r="L10" s="115">
        <f>SUM(L11:L15)</f>
        <v>0</v>
      </c>
      <c r="M10" s="115">
        <f t="shared" ref="M10:Q10" si="105">SUM(M11:M15)</f>
        <v>0</v>
      </c>
      <c r="N10" s="115">
        <f t="shared" si="105"/>
        <v>0</v>
      </c>
      <c r="O10" s="115">
        <f t="shared" si="105"/>
        <v>0</v>
      </c>
      <c r="P10" s="115">
        <f t="shared" si="105"/>
        <v>0</v>
      </c>
      <c r="Q10" s="115">
        <f t="shared" si="105"/>
        <v>0</v>
      </c>
      <c r="R10" s="131">
        <f t="shared" ref="R10" si="106">SUM(L10-J10)</f>
        <v>-1.1666666666666667</v>
      </c>
      <c r="S10" s="131">
        <f t="shared" ref="S10" si="107">SUM(M10-K10)</f>
        <v>-188369.70296666669</v>
      </c>
      <c r="T10" s="115"/>
      <c r="U10" s="115">
        <v>0</v>
      </c>
      <c r="V10" s="115">
        <f>SUM(T10/12*$A$2)</f>
        <v>0</v>
      </c>
      <c r="W10" s="115">
        <f>SUM(U10/12*$A$2)</f>
        <v>0</v>
      </c>
      <c r="X10" s="115">
        <f>SUM(X11:X15)</f>
        <v>0</v>
      </c>
      <c r="Y10" s="115">
        <f t="shared" ref="Y10" si="108">SUM(Y11:Y15)</f>
        <v>0</v>
      </c>
      <c r="Z10" s="115">
        <f t="shared" ref="Z10" si="109">SUM(Z11:Z15)</f>
        <v>0</v>
      </c>
      <c r="AA10" s="115">
        <f t="shared" ref="AA10" si="110">SUM(AA11:AA15)</f>
        <v>0</v>
      </c>
      <c r="AB10" s="115">
        <f t="shared" ref="AB10" si="111">SUM(AB11:AB15)</f>
        <v>0</v>
      </c>
      <c r="AC10" s="115">
        <f t="shared" ref="AC10" si="112">SUM(AC11:AC15)</f>
        <v>0</v>
      </c>
      <c r="AD10" s="131">
        <f t="shared" si="9"/>
        <v>0</v>
      </c>
      <c r="AE10" s="131">
        <f t="shared" si="10"/>
        <v>0</v>
      </c>
      <c r="AF10" s="115">
        <f>VLOOKUP($E10,'ВМП план'!$B$8:$AL$43,12,0)</f>
        <v>0</v>
      </c>
      <c r="AG10" s="115">
        <f>VLOOKUP($E10,'ВМП план'!$B$8:$AL$43,13,0)</f>
        <v>0</v>
      </c>
      <c r="AH10" s="115">
        <f>SUM(AF10/12*$A$2)</f>
        <v>0</v>
      </c>
      <c r="AI10" s="115">
        <f>SUM(AG10/12*$A$2)</f>
        <v>0</v>
      </c>
      <c r="AJ10" s="115">
        <f>SUM(AJ11:AJ15)</f>
        <v>0</v>
      </c>
      <c r="AK10" s="115">
        <f t="shared" ref="AK10" si="113">SUM(AK11:AK15)</f>
        <v>0</v>
      </c>
      <c r="AL10" s="115">
        <f t="shared" ref="AL10" si="114">SUM(AL11:AL15)</f>
        <v>0</v>
      </c>
      <c r="AM10" s="115">
        <f t="shared" ref="AM10" si="115">SUM(AM11:AM15)</f>
        <v>0</v>
      </c>
      <c r="AN10" s="115">
        <f t="shared" ref="AN10" si="116">SUM(AN11:AN15)</f>
        <v>0</v>
      </c>
      <c r="AO10" s="115">
        <f t="shared" ref="AO10" si="117">SUM(AO11:AO15)</f>
        <v>0</v>
      </c>
      <c r="AP10" s="131">
        <f t="shared" si="16"/>
        <v>0</v>
      </c>
      <c r="AQ10" s="131">
        <f t="shared" si="17"/>
        <v>0</v>
      </c>
      <c r="AR10" s="115"/>
      <c r="AS10" s="115"/>
      <c r="AT10" s="115">
        <f>SUM(AR10/12*$A$2)</f>
        <v>0</v>
      </c>
      <c r="AU10" s="115">
        <f>SUM(AS10/12*$A$2)</f>
        <v>0</v>
      </c>
      <c r="AV10" s="115">
        <f>SUM(AV11:AV15)</f>
        <v>0</v>
      </c>
      <c r="AW10" s="115">
        <f t="shared" ref="AW10" si="118">SUM(AW11:AW15)</f>
        <v>0</v>
      </c>
      <c r="AX10" s="115">
        <f t="shared" ref="AX10" si="119">SUM(AX11:AX15)</f>
        <v>0</v>
      </c>
      <c r="AY10" s="115">
        <f t="shared" ref="AY10" si="120">SUM(AY11:AY15)</f>
        <v>0</v>
      </c>
      <c r="AZ10" s="115">
        <f t="shared" ref="AZ10" si="121">SUM(AZ11:AZ15)</f>
        <v>0</v>
      </c>
      <c r="BA10" s="115">
        <f t="shared" ref="BA10" si="122">SUM(BA11:BA15)</f>
        <v>0</v>
      </c>
      <c r="BB10" s="131">
        <f t="shared" si="23"/>
        <v>0</v>
      </c>
      <c r="BC10" s="131">
        <f t="shared" si="24"/>
        <v>0</v>
      </c>
      <c r="BD10" s="115">
        <v>3</v>
      </c>
      <c r="BE10" s="115">
        <v>484379.23620000004</v>
      </c>
      <c r="BF10" s="115">
        <f>SUM(BD10/12*$A$2)</f>
        <v>0.5</v>
      </c>
      <c r="BG10" s="115">
        <f>SUM(BE10/12*$A$2)</f>
        <v>80729.872700000007</v>
      </c>
      <c r="BH10" s="115">
        <f>SUM(BH11:BH15)</f>
        <v>1</v>
      </c>
      <c r="BI10" s="115">
        <f t="shared" ref="BI10" si="123">SUM(BI11:BI15)</f>
        <v>161459.75</v>
      </c>
      <c r="BJ10" s="115">
        <f t="shared" ref="BJ10" si="124">SUM(BJ11:BJ15)</f>
        <v>0</v>
      </c>
      <c r="BK10" s="115">
        <f t="shared" ref="BK10" si="125">SUM(BK11:BK15)</f>
        <v>0</v>
      </c>
      <c r="BL10" s="115">
        <f t="shared" ref="BL10" si="126">SUM(BL11:BL15)</f>
        <v>1</v>
      </c>
      <c r="BM10" s="115">
        <f t="shared" ref="BM10" si="127">SUM(BM11:BM15)</f>
        <v>161459.75</v>
      </c>
      <c r="BN10" s="131">
        <f t="shared" si="30"/>
        <v>0.5</v>
      </c>
      <c r="BO10" s="131">
        <f t="shared" si="31"/>
        <v>80729.877299999993</v>
      </c>
      <c r="BP10" s="115"/>
      <c r="BQ10" s="115"/>
      <c r="BR10" s="115">
        <f>SUM(BP10/12*$A$2)</f>
        <v>0</v>
      </c>
      <c r="BS10" s="115">
        <f>SUM(BQ10/12*$A$2)</f>
        <v>0</v>
      </c>
      <c r="BT10" s="115">
        <f>SUM(BT11:BT15)</f>
        <v>0</v>
      </c>
      <c r="BU10" s="115">
        <f t="shared" ref="BU10" si="128">SUM(BU11:BU15)</f>
        <v>0</v>
      </c>
      <c r="BV10" s="115">
        <f t="shared" ref="BV10" si="129">SUM(BV11:BV15)</f>
        <v>0</v>
      </c>
      <c r="BW10" s="115">
        <f t="shared" ref="BW10" si="130">SUM(BW11:BW15)</f>
        <v>0</v>
      </c>
      <c r="BX10" s="115">
        <f t="shared" ref="BX10" si="131">SUM(BX11:BX15)</f>
        <v>0</v>
      </c>
      <c r="BY10" s="115">
        <f t="shared" ref="BY10" si="132">SUM(BY11:BY15)</f>
        <v>0</v>
      </c>
      <c r="BZ10" s="131">
        <f t="shared" si="37"/>
        <v>0</v>
      </c>
      <c r="CA10" s="131">
        <f t="shared" si="38"/>
        <v>0</v>
      </c>
      <c r="CB10" s="115"/>
      <c r="CC10" s="115"/>
      <c r="CD10" s="115">
        <f>SUM(CB10/12*$A$2)</f>
        <v>0</v>
      </c>
      <c r="CE10" s="115">
        <f>SUM(CC10/12*$A$2)</f>
        <v>0</v>
      </c>
      <c r="CF10" s="115">
        <f>SUM(CF11:CF15)</f>
        <v>0</v>
      </c>
      <c r="CG10" s="115">
        <f t="shared" ref="CG10" si="133">SUM(CG11:CG15)</f>
        <v>0</v>
      </c>
      <c r="CH10" s="115">
        <f t="shared" ref="CH10" si="134">SUM(CH11:CH15)</f>
        <v>0</v>
      </c>
      <c r="CI10" s="115">
        <f t="shared" ref="CI10" si="135">SUM(CI11:CI15)</f>
        <v>0</v>
      </c>
      <c r="CJ10" s="115">
        <f t="shared" ref="CJ10" si="136">SUM(CJ11:CJ15)</f>
        <v>0</v>
      </c>
      <c r="CK10" s="115">
        <f t="shared" ref="CK10" si="137">SUM(CK11:CK15)</f>
        <v>0</v>
      </c>
      <c r="CL10" s="131">
        <f t="shared" si="45"/>
        <v>0</v>
      </c>
      <c r="CM10" s="131">
        <f t="shared" si="46"/>
        <v>0</v>
      </c>
      <c r="CN10" s="115"/>
      <c r="CO10" s="115"/>
      <c r="CP10" s="115">
        <f>SUM(CN10/12*$A$2)</f>
        <v>0</v>
      </c>
      <c r="CQ10" s="115">
        <f>SUM(CO10/12*$A$2)</f>
        <v>0</v>
      </c>
      <c r="CR10" s="115">
        <f>SUM(CR11:CR15)</f>
        <v>0</v>
      </c>
      <c r="CS10" s="115">
        <f t="shared" ref="CS10" si="138">SUM(CS11:CS15)</f>
        <v>0</v>
      </c>
      <c r="CT10" s="115">
        <f t="shared" ref="CT10" si="139">SUM(CT11:CT15)</f>
        <v>0</v>
      </c>
      <c r="CU10" s="115">
        <f t="shared" ref="CU10" si="140">SUM(CU11:CU15)</f>
        <v>0</v>
      </c>
      <c r="CV10" s="115">
        <f t="shared" ref="CV10" si="141">SUM(CV11:CV15)</f>
        <v>0</v>
      </c>
      <c r="CW10" s="115">
        <f t="shared" ref="CW10" si="142">SUM(CW11:CW15)</f>
        <v>0</v>
      </c>
      <c r="CX10" s="131">
        <f t="shared" si="52"/>
        <v>0</v>
      </c>
      <c r="CY10" s="131">
        <f t="shared" si="53"/>
        <v>0</v>
      </c>
      <c r="CZ10" s="115"/>
      <c r="DA10" s="115"/>
      <c r="DB10" s="115">
        <f>SUM(CZ10/12*$A$2)</f>
        <v>0</v>
      </c>
      <c r="DC10" s="115">
        <f>SUM(DA10/12*$A$2)</f>
        <v>0</v>
      </c>
      <c r="DD10" s="115">
        <f>SUM(DD11:DD15)</f>
        <v>0</v>
      </c>
      <c r="DE10" s="115">
        <f t="shared" ref="DE10" si="143">SUM(DE11:DE15)</f>
        <v>0</v>
      </c>
      <c r="DF10" s="115">
        <f t="shared" ref="DF10" si="144">SUM(DF11:DF15)</f>
        <v>0</v>
      </c>
      <c r="DG10" s="115">
        <f t="shared" ref="DG10" si="145">SUM(DG11:DG15)</f>
        <v>0</v>
      </c>
      <c r="DH10" s="115">
        <f t="shared" ref="DH10" si="146">SUM(DH11:DH15)</f>
        <v>0</v>
      </c>
      <c r="DI10" s="115">
        <f t="shared" ref="DI10" si="147">SUM(DI11:DI15)</f>
        <v>0</v>
      </c>
      <c r="DJ10" s="131">
        <f t="shared" si="59"/>
        <v>0</v>
      </c>
      <c r="DK10" s="131">
        <f t="shared" si="60"/>
        <v>0</v>
      </c>
      <c r="DL10" s="115"/>
      <c r="DM10" s="115"/>
      <c r="DN10" s="115">
        <f>SUM(DL10/12*$A$2)</f>
        <v>0</v>
      </c>
      <c r="DO10" s="115">
        <f>SUM(DM10/12*$A$2)</f>
        <v>0</v>
      </c>
      <c r="DP10" s="115">
        <f>SUM(DP11:DP15)</f>
        <v>0</v>
      </c>
      <c r="DQ10" s="115">
        <f t="shared" ref="DQ10" si="148">SUM(DQ11:DQ15)</f>
        <v>0</v>
      </c>
      <c r="DR10" s="115">
        <f t="shared" ref="DR10" si="149">SUM(DR11:DR15)</f>
        <v>0</v>
      </c>
      <c r="DS10" s="115">
        <f t="shared" ref="DS10" si="150">SUM(DS11:DS15)</f>
        <v>0</v>
      </c>
      <c r="DT10" s="115">
        <f t="shared" ref="DT10" si="151">SUM(DT11:DT15)</f>
        <v>0</v>
      </c>
      <c r="DU10" s="115">
        <f t="shared" ref="DU10" si="152">SUM(DU11:DU15)</f>
        <v>0</v>
      </c>
      <c r="DV10" s="131">
        <f t="shared" si="66"/>
        <v>0</v>
      </c>
      <c r="DW10" s="131">
        <f t="shared" si="67"/>
        <v>0</v>
      </c>
      <c r="DX10" s="115">
        <v>39</v>
      </c>
      <c r="DY10" s="115">
        <v>6296930.0706000002</v>
      </c>
      <c r="DZ10" s="115">
        <f>SUM(DX10/12*$A$2)</f>
        <v>6.5</v>
      </c>
      <c r="EA10" s="115">
        <f>SUM(DY10/12*$A$2)</f>
        <v>1049488.3451</v>
      </c>
      <c r="EB10" s="115">
        <f>SUM(EB11:EB15)</f>
        <v>14</v>
      </c>
      <c r="EC10" s="115">
        <f t="shared" ref="EC10" si="153">SUM(EC11:EC15)</f>
        <v>2260436.5</v>
      </c>
      <c r="ED10" s="115">
        <f t="shared" ref="ED10" si="154">SUM(ED11:ED15)</f>
        <v>0</v>
      </c>
      <c r="EE10" s="115">
        <f t="shared" ref="EE10" si="155">SUM(EE11:EE15)</f>
        <v>0</v>
      </c>
      <c r="EF10" s="115">
        <f t="shared" ref="EF10" si="156">SUM(EF11:EF15)</f>
        <v>14</v>
      </c>
      <c r="EG10" s="115">
        <f t="shared" ref="EG10" si="157">SUM(EG11:EG15)</f>
        <v>2260436.5</v>
      </c>
      <c r="EH10" s="131">
        <f t="shared" si="73"/>
        <v>7.5</v>
      </c>
      <c r="EI10" s="131">
        <f t="shared" si="74"/>
        <v>1210948.1549</v>
      </c>
      <c r="EJ10" s="115">
        <v>5</v>
      </c>
      <c r="EK10" s="115">
        <v>807298.72700000007</v>
      </c>
      <c r="EL10" s="115">
        <f>SUM(EJ10/12*$A$2)</f>
        <v>0.83333333333333337</v>
      </c>
      <c r="EM10" s="115">
        <f>SUM(EK10/12*$A$2)</f>
        <v>134549.78783333334</v>
      </c>
      <c r="EN10" s="115">
        <f>SUM(EN11:EN15)</f>
        <v>0</v>
      </c>
      <c r="EO10" s="115">
        <f t="shared" ref="EO10" si="158">SUM(EO11:EO15)</f>
        <v>0</v>
      </c>
      <c r="EP10" s="115">
        <f t="shared" ref="EP10" si="159">SUM(EP11:EP15)</f>
        <v>0</v>
      </c>
      <c r="EQ10" s="115">
        <f t="shared" ref="EQ10" si="160">SUM(EQ11:EQ15)</f>
        <v>0</v>
      </c>
      <c r="ER10" s="115">
        <f t="shared" ref="ER10" si="161">SUM(ER11:ER15)</f>
        <v>0</v>
      </c>
      <c r="ES10" s="115">
        <f t="shared" ref="ES10" si="162">SUM(ES11:ES15)</f>
        <v>0</v>
      </c>
      <c r="ET10" s="131">
        <f t="shared" si="81"/>
        <v>-0.83333333333333337</v>
      </c>
      <c r="EU10" s="131">
        <f t="shared" si="82"/>
        <v>-134549.78783333334</v>
      </c>
      <c r="EV10" s="115"/>
      <c r="EW10" s="115"/>
      <c r="EX10" s="115">
        <f>SUM(EV10/12*$A$2)</f>
        <v>0</v>
      </c>
      <c r="EY10" s="115">
        <f>SUM(EW10/12*$A$2)</f>
        <v>0</v>
      </c>
      <c r="EZ10" s="115">
        <f>SUM(EZ11:EZ15)</f>
        <v>0</v>
      </c>
      <c r="FA10" s="115">
        <f t="shared" ref="FA10" si="163">SUM(FA11:FA15)</f>
        <v>0</v>
      </c>
      <c r="FB10" s="115">
        <f t="shared" ref="FB10" si="164">SUM(FB11:FB15)</f>
        <v>0</v>
      </c>
      <c r="FC10" s="115">
        <f t="shared" ref="FC10" si="165">SUM(FC11:FC15)</f>
        <v>0</v>
      </c>
      <c r="FD10" s="115">
        <f t="shared" ref="FD10" si="166">SUM(FD11:FD15)</f>
        <v>0</v>
      </c>
      <c r="FE10" s="115">
        <f t="shared" ref="FE10" si="167">SUM(FE11:FE15)</f>
        <v>0</v>
      </c>
      <c r="FF10" s="131">
        <f t="shared" si="88"/>
        <v>0</v>
      </c>
      <c r="FG10" s="131">
        <f t="shared" si="89"/>
        <v>0</v>
      </c>
      <c r="FH10" s="115"/>
      <c r="FI10" s="115"/>
      <c r="FJ10" s="115">
        <f>SUM(FH10/12*$A$2)</f>
        <v>0</v>
      </c>
      <c r="FK10" s="115">
        <f>SUM(FI10/12*$A$2)</f>
        <v>0</v>
      </c>
      <c r="FL10" s="115">
        <f>SUM(FL11:FL15)</f>
        <v>0</v>
      </c>
      <c r="FM10" s="115">
        <f t="shared" ref="FM10" si="168">SUM(FM11:FM15)</f>
        <v>0</v>
      </c>
      <c r="FN10" s="115">
        <f t="shared" ref="FN10" si="169">SUM(FN11:FN15)</f>
        <v>0</v>
      </c>
      <c r="FO10" s="115">
        <f t="shared" ref="FO10" si="170">SUM(FO11:FO15)</f>
        <v>0</v>
      </c>
      <c r="FP10" s="115">
        <f t="shared" ref="FP10" si="171">SUM(FP11:FP15)</f>
        <v>0</v>
      </c>
      <c r="FQ10" s="115">
        <f t="shared" ref="FQ10" si="172">SUM(FQ11:FQ15)</f>
        <v>0</v>
      </c>
      <c r="FR10" s="131">
        <f t="shared" si="95"/>
        <v>0</v>
      </c>
      <c r="FS10" s="131">
        <f t="shared" si="96"/>
        <v>0</v>
      </c>
      <c r="FT10" s="115"/>
      <c r="FU10" s="115"/>
      <c r="FV10" s="115">
        <f>SUM(FT10/12*$A$2)</f>
        <v>0</v>
      </c>
      <c r="FW10" s="115">
        <f>SUM(FU10/12*$A$2)</f>
        <v>0</v>
      </c>
      <c r="FX10" s="115">
        <f>SUM(FX11:FX15)</f>
        <v>0</v>
      </c>
      <c r="FY10" s="115">
        <f t="shared" ref="FY10" si="173">SUM(FY11:FY15)</f>
        <v>0</v>
      </c>
      <c r="FZ10" s="115">
        <f t="shared" ref="FZ10" si="174">SUM(FZ11:FZ15)</f>
        <v>0</v>
      </c>
      <c r="GA10" s="115">
        <f t="shared" ref="GA10" si="175">SUM(GA11:GA15)</f>
        <v>0</v>
      </c>
      <c r="GB10" s="115">
        <f t="shared" ref="GB10" si="176">SUM(GB11:GB15)</f>
        <v>0</v>
      </c>
      <c r="GC10" s="115">
        <f t="shared" ref="GC10" si="177">SUM(GC11:GC15)</f>
        <v>0</v>
      </c>
      <c r="GD10" s="131">
        <f t="shared" si="102"/>
        <v>0</v>
      </c>
      <c r="GE10" s="131">
        <f t="shared" si="103"/>
        <v>0</v>
      </c>
      <c r="GF10" s="115">
        <f t="shared" ref="GF10:GI16" si="178">H10+T10+AF10+AR10+BD10+BP10+CB10+CN10+CZ10+DL10+DX10+EJ10+EV10+FH10+FT10</f>
        <v>54</v>
      </c>
      <c r="GG10" s="115">
        <f t="shared" si="178"/>
        <v>8718826.251600001</v>
      </c>
      <c r="GH10" s="115">
        <f t="shared" si="178"/>
        <v>9</v>
      </c>
      <c r="GI10" s="115">
        <f t="shared" si="178"/>
        <v>1453137.7086</v>
      </c>
      <c r="GJ10" s="115">
        <f>SUM(GJ11:GJ15)</f>
        <v>15</v>
      </c>
      <c r="GK10" s="115">
        <f t="shared" ref="GK10:GO10" si="179">SUM(GK11:GK15)</f>
        <v>2421896.25</v>
      </c>
      <c r="GL10" s="115">
        <f t="shared" si="179"/>
        <v>0</v>
      </c>
      <c r="GM10" s="115">
        <f t="shared" si="179"/>
        <v>0</v>
      </c>
      <c r="GN10" s="115">
        <f t="shared" si="179"/>
        <v>15</v>
      </c>
      <c r="GO10" s="115">
        <f t="shared" si="179"/>
        <v>2421896.25</v>
      </c>
      <c r="GP10" s="115">
        <f>SUM(GJ10-GH10)</f>
        <v>6</v>
      </c>
      <c r="GQ10" s="115">
        <f>SUM(GK10-GI10)</f>
        <v>968758.54139999999</v>
      </c>
      <c r="GR10" s="243"/>
      <c r="GS10" s="86"/>
    </row>
    <row r="11" spans="1:201" ht="32.25" hidden="1" customHeight="1" x14ac:dyDescent="0.2">
      <c r="B11" s="86" t="s">
        <v>137</v>
      </c>
      <c r="C11" s="87" t="s">
        <v>138</v>
      </c>
      <c r="D11" s="94">
        <v>2</v>
      </c>
      <c r="E11" s="94" t="s">
        <v>139</v>
      </c>
      <c r="F11" s="94">
        <v>1</v>
      </c>
      <c r="G11" s="106">
        <v>161459.74540000001</v>
      </c>
      <c r="H11" s="107"/>
      <c r="I11" s="107"/>
      <c r="J11" s="107"/>
      <c r="K11" s="107"/>
      <c r="L11" s="107">
        <f>VLOOKUP($D11,'факт '!$D$7:$AO$73,3,0)</f>
        <v>0</v>
      </c>
      <c r="M11" s="107">
        <f>VLOOKUP($D11,'факт '!$D$7:$AO$73,4,0)</f>
        <v>0</v>
      </c>
      <c r="N11" s="107"/>
      <c r="O11" s="107"/>
      <c r="P11" s="107">
        <f>SUM(L11+N11)</f>
        <v>0</v>
      </c>
      <c r="Q11" s="107">
        <f>SUM(M11+O11)</f>
        <v>0</v>
      </c>
      <c r="R11" s="108">
        <f t="shared" ref="R11:R79" si="180">SUM(L11-J11)</f>
        <v>0</v>
      </c>
      <c r="S11" s="108">
        <f t="shared" ref="S11:S79" si="181">SUM(M11-K11)</f>
        <v>0</v>
      </c>
      <c r="T11" s="107"/>
      <c r="U11" s="107"/>
      <c r="V11" s="107"/>
      <c r="W11" s="107"/>
      <c r="X11" s="107">
        <f>VLOOKUP($D11,'факт '!$D$7:$AO$73,7,0)</f>
        <v>0</v>
      </c>
      <c r="Y11" s="107">
        <f>VLOOKUP($D11,'факт '!$D$7:$AO$73,8,0)</f>
        <v>0</v>
      </c>
      <c r="Z11" s="107">
        <f>VLOOKUP($D11,'факт '!$D$7:$AO$73,9,0)</f>
        <v>0</v>
      </c>
      <c r="AA11" s="107">
        <f>VLOOKUP($D11,'факт '!$D$7:$AO$73,10,0)</f>
        <v>0</v>
      </c>
      <c r="AB11" s="107">
        <f>SUM(X11+Z11)</f>
        <v>0</v>
      </c>
      <c r="AC11" s="107">
        <f>SUM(Y11+AA11)</f>
        <v>0</v>
      </c>
      <c r="AD11" s="108">
        <f t="shared" si="9"/>
        <v>0</v>
      </c>
      <c r="AE11" s="108">
        <f t="shared" si="10"/>
        <v>0</v>
      </c>
      <c r="AF11" s="107"/>
      <c r="AG11" s="107"/>
      <c r="AH11" s="107"/>
      <c r="AI11" s="107"/>
      <c r="AJ11" s="107">
        <f>VLOOKUP($D11,'факт '!$D$7:$AO$73,5,0)</f>
        <v>0</v>
      </c>
      <c r="AK11" s="107">
        <f>VLOOKUP($D11,'факт '!$D$7:$AO$73,6,0)</f>
        <v>0</v>
      </c>
      <c r="AL11" s="107"/>
      <c r="AM11" s="107"/>
      <c r="AN11" s="107">
        <f>SUM(AJ11+AL11)</f>
        <v>0</v>
      </c>
      <c r="AO11" s="107">
        <f>SUM(AK11+AM11)</f>
        <v>0</v>
      </c>
      <c r="AP11" s="108">
        <f t="shared" si="16"/>
        <v>0</v>
      </c>
      <c r="AQ11" s="108">
        <f t="shared" si="17"/>
        <v>0</v>
      </c>
      <c r="AR11" s="107"/>
      <c r="AS11" s="107"/>
      <c r="AT11" s="107"/>
      <c r="AU11" s="107"/>
      <c r="AV11" s="107">
        <f>VLOOKUP($D11,'факт '!$D$7:$AO$73,11,0)</f>
        <v>0</v>
      </c>
      <c r="AW11" s="107">
        <f>VLOOKUP($D11,'факт '!$D$7:$AO$73,12,0)</f>
        <v>0</v>
      </c>
      <c r="AX11" s="107"/>
      <c r="AY11" s="107"/>
      <c r="AZ11" s="107">
        <f>SUM(AV11+AX11)</f>
        <v>0</v>
      </c>
      <c r="BA11" s="107">
        <f>SUM(AW11+AY11)</f>
        <v>0</v>
      </c>
      <c r="BB11" s="108">
        <f t="shared" si="23"/>
        <v>0</v>
      </c>
      <c r="BC11" s="108">
        <f t="shared" si="24"/>
        <v>0</v>
      </c>
      <c r="BD11" s="107"/>
      <c r="BE11" s="107"/>
      <c r="BF11" s="107"/>
      <c r="BG11" s="107"/>
      <c r="BH11" s="107">
        <f>VLOOKUP($D11,'факт '!$D$7:$AO$73,15,0)</f>
        <v>0</v>
      </c>
      <c r="BI11" s="107">
        <f>VLOOKUP($D11,'факт '!$D$7:$AO$73,16,0)</f>
        <v>0</v>
      </c>
      <c r="BJ11" s="107">
        <f>VLOOKUP($D11,'факт '!$D$7:$AO$73,17,0)</f>
        <v>0</v>
      </c>
      <c r="BK11" s="107">
        <f>VLOOKUP($D11,'факт '!$D$7:$AO$73,18,0)</f>
        <v>0</v>
      </c>
      <c r="BL11" s="107">
        <f>SUM(BH11+BJ11)</f>
        <v>0</v>
      </c>
      <c r="BM11" s="107">
        <f>SUM(BI11+BK11)</f>
        <v>0</v>
      </c>
      <c r="BN11" s="108">
        <f t="shared" si="30"/>
        <v>0</v>
      </c>
      <c r="BO11" s="108">
        <f t="shared" si="31"/>
        <v>0</v>
      </c>
      <c r="BP11" s="107"/>
      <c r="BQ11" s="107"/>
      <c r="BR11" s="107"/>
      <c r="BS11" s="107"/>
      <c r="BT11" s="107">
        <f>VLOOKUP($D11,'факт '!$D$7:$AO$73,19,0)</f>
        <v>0</v>
      </c>
      <c r="BU11" s="107">
        <f>VLOOKUP($D11,'факт '!$D$7:$AO$73,20,0)</f>
        <v>0</v>
      </c>
      <c r="BV11" s="107">
        <f>VLOOKUP($D11,'факт '!$D$7:$AO$73,21,0)</f>
        <v>0</v>
      </c>
      <c r="BW11" s="107">
        <f>VLOOKUP($D11,'факт '!$D$7:$AO$73,22,0)</f>
        <v>0</v>
      </c>
      <c r="BX11" s="107">
        <f>SUM(BT11+BV11)</f>
        <v>0</v>
      </c>
      <c r="BY11" s="107">
        <f>SUM(BU11+BW11)</f>
        <v>0</v>
      </c>
      <c r="BZ11" s="108">
        <f t="shared" si="37"/>
        <v>0</v>
      </c>
      <c r="CA11" s="108">
        <f t="shared" si="38"/>
        <v>0</v>
      </c>
      <c r="CB11" s="107"/>
      <c r="CC11" s="107"/>
      <c r="CD11" s="107"/>
      <c r="CE11" s="107"/>
      <c r="CF11" s="107">
        <f>VLOOKUP($D11,'факт '!$D$7:$AO$73,23,0)</f>
        <v>0</v>
      </c>
      <c r="CG11" s="107">
        <f>VLOOKUP($D11,'факт '!$D$7:$AO$73,24,0)</f>
        <v>0</v>
      </c>
      <c r="CH11" s="107">
        <f>VLOOKUP($D11,'факт '!$D$7:$AO$73,25,0)</f>
        <v>0</v>
      </c>
      <c r="CI11" s="107">
        <f>VLOOKUP($D11,'факт '!$D$7:$AO$73,26,0)</f>
        <v>0</v>
      </c>
      <c r="CJ11" s="107">
        <f>SUM(CF11+CH11)</f>
        <v>0</v>
      </c>
      <c r="CK11" s="107">
        <f>SUM(CG11+CI11)</f>
        <v>0</v>
      </c>
      <c r="CL11" s="108">
        <f t="shared" si="45"/>
        <v>0</v>
      </c>
      <c r="CM11" s="108">
        <f t="shared" si="46"/>
        <v>0</v>
      </c>
      <c r="CN11" s="107"/>
      <c r="CO11" s="107"/>
      <c r="CP11" s="107"/>
      <c r="CQ11" s="107"/>
      <c r="CR11" s="107">
        <f>VLOOKUP($D11,'факт '!$D$7:$AO$73,27,0)</f>
        <v>0</v>
      </c>
      <c r="CS11" s="107">
        <f>VLOOKUP($D11,'факт '!$D$7:$AO$73,28,0)</f>
        <v>0</v>
      </c>
      <c r="CT11" s="107">
        <f>VLOOKUP($D11,'факт '!$D$7:$AO$73,29,0)</f>
        <v>0</v>
      </c>
      <c r="CU11" s="107">
        <f>VLOOKUP($D11,'факт '!$D$7:$AO$73,30,0)</f>
        <v>0</v>
      </c>
      <c r="CV11" s="107">
        <f>SUM(CR11+CT11)</f>
        <v>0</v>
      </c>
      <c r="CW11" s="107">
        <f>SUM(CS11+CU11)</f>
        <v>0</v>
      </c>
      <c r="CX11" s="108">
        <f t="shared" si="52"/>
        <v>0</v>
      </c>
      <c r="CY11" s="108">
        <f t="shared" si="53"/>
        <v>0</v>
      </c>
      <c r="CZ11" s="107"/>
      <c r="DA11" s="107"/>
      <c r="DB11" s="107"/>
      <c r="DC11" s="107"/>
      <c r="DD11" s="107">
        <f>VLOOKUP($D11,'факт '!$D$7:$AO$73,31,0)</f>
        <v>0</v>
      </c>
      <c r="DE11" s="107">
        <f>VLOOKUP($D11,'факт '!$D$7:$AO$73,32,0)</f>
        <v>0</v>
      </c>
      <c r="DF11" s="107"/>
      <c r="DG11" s="107"/>
      <c r="DH11" s="107">
        <f>SUM(DD11+DF11)</f>
        <v>0</v>
      </c>
      <c r="DI11" s="107">
        <f>SUM(DE11+DG11)</f>
        <v>0</v>
      </c>
      <c r="DJ11" s="108">
        <f t="shared" si="59"/>
        <v>0</v>
      </c>
      <c r="DK11" s="108">
        <f t="shared" si="60"/>
        <v>0</v>
      </c>
      <c r="DL11" s="107"/>
      <c r="DM11" s="107"/>
      <c r="DN11" s="107"/>
      <c r="DO11" s="107"/>
      <c r="DP11" s="107">
        <f>VLOOKUP($D11,'факт '!$D$7:$AO$73,13,0)</f>
        <v>0</v>
      </c>
      <c r="DQ11" s="107">
        <f>VLOOKUP($D11,'факт '!$D$7:$AO$73,14,0)</f>
        <v>0</v>
      </c>
      <c r="DR11" s="107"/>
      <c r="DS11" s="107"/>
      <c r="DT11" s="107">
        <f>SUM(DP11+DR11)</f>
        <v>0</v>
      </c>
      <c r="DU11" s="107">
        <f>SUM(DQ11+DS11)</f>
        <v>0</v>
      </c>
      <c r="DV11" s="108">
        <f t="shared" si="66"/>
        <v>0</v>
      </c>
      <c r="DW11" s="108">
        <f t="shared" si="67"/>
        <v>0</v>
      </c>
      <c r="DX11" s="107"/>
      <c r="DY11" s="107"/>
      <c r="DZ11" s="107"/>
      <c r="EA11" s="107"/>
      <c r="EB11" s="107">
        <f>VLOOKUP($D11,'факт '!$D$7:$AO$73,33,0)</f>
        <v>1</v>
      </c>
      <c r="EC11" s="107">
        <f>VLOOKUP($D11,'факт '!$D$7:$AO$73,34,0)</f>
        <v>161459.75</v>
      </c>
      <c r="ED11" s="107"/>
      <c r="EE11" s="107"/>
      <c r="EF11" s="107">
        <f>SUM(EB11+ED11)</f>
        <v>1</v>
      </c>
      <c r="EG11" s="107">
        <f>SUM(EC11+EE11)</f>
        <v>161459.75</v>
      </c>
      <c r="EH11" s="108">
        <f t="shared" si="73"/>
        <v>1</v>
      </c>
      <c r="EI11" s="108">
        <f t="shared" si="74"/>
        <v>161459.75</v>
      </c>
      <c r="EJ11" s="107"/>
      <c r="EK11" s="107"/>
      <c r="EL11" s="107"/>
      <c r="EM11" s="107"/>
      <c r="EN11" s="107">
        <f>VLOOKUP($D11,'факт '!$D$7:$AO$73,35,0)</f>
        <v>0</v>
      </c>
      <c r="EO11" s="107">
        <f>VLOOKUP($D11,'факт '!$D$7:$AO$73,36,0)</f>
        <v>0</v>
      </c>
      <c r="EP11" s="107">
        <f>VLOOKUP($D11,'факт '!$D$7:$AO$73,37,0)</f>
        <v>0</v>
      </c>
      <c r="EQ11" s="107">
        <f>VLOOKUP($D11,'факт '!$D$7:$AO$73,38,0)</f>
        <v>0</v>
      </c>
      <c r="ER11" s="107">
        <f>SUM(EN11+EP11)</f>
        <v>0</v>
      </c>
      <c r="ES11" s="107">
        <f>SUM(EO11+EQ11)</f>
        <v>0</v>
      </c>
      <c r="ET11" s="108">
        <f t="shared" si="81"/>
        <v>0</v>
      </c>
      <c r="EU11" s="108">
        <f t="shared" si="82"/>
        <v>0</v>
      </c>
      <c r="EV11" s="107"/>
      <c r="EW11" s="107"/>
      <c r="EX11" s="107"/>
      <c r="EY11" s="107"/>
      <c r="EZ11" s="107"/>
      <c r="FA11" s="107"/>
      <c r="FB11" s="107"/>
      <c r="FC11" s="107"/>
      <c r="FD11" s="107">
        <f>SUM(EZ11+FB11)</f>
        <v>0</v>
      </c>
      <c r="FE11" s="107">
        <f>SUM(FA11+FC11)</f>
        <v>0</v>
      </c>
      <c r="FF11" s="108">
        <f t="shared" si="88"/>
        <v>0</v>
      </c>
      <c r="FG11" s="108">
        <f t="shared" si="89"/>
        <v>0</v>
      </c>
      <c r="FH11" s="107"/>
      <c r="FI11" s="107"/>
      <c r="FJ11" s="107"/>
      <c r="FK11" s="107"/>
      <c r="FL11" s="107"/>
      <c r="FM11" s="107"/>
      <c r="FN11" s="107"/>
      <c r="FO11" s="107"/>
      <c r="FP11" s="107">
        <f>SUM(FL11+FN11)</f>
        <v>0</v>
      </c>
      <c r="FQ11" s="107">
        <f>SUM(FM11+FO11)</f>
        <v>0</v>
      </c>
      <c r="FR11" s="108">
        <f t="shared" si="95"/>
        <v>0</v>
      </c>
      <c r="FS11" s="108">
        <f t="shared" si="96"/>
        <v>0</v>
      </c>
      <c r="FT11" s="107"/>
      <c r="FU11" s="107"/>
      <c r="FV11" s="107"/>
      <c r="FW11" s="107"/>
      <c r="FX11" s="107"/>
      <c r="FY11" s="107"/>
      <c r="FZ11" s="107"/>
      <c r="GA11" s="107"/>
      <c r="GB11" s="107">
        <f>SUM(FX11+FZ11)</f>
        <v>0</v>
      </c>
      <c r="GC11" s="107">
        <f>SUM(FY11+GA11)</f>
        <v>0</v>
      </c>
      <c r="GD11" s="108">
        <f t="shared" si="102"/>
        <v>0</v>
      </c>
      <c r="GE11" s="108">
        <f t="shared" si="103"/>
        <v>0</v>
      </c>
      <c r="GF11" s="107">
        <f>SUM(H11,T11,AF11,AR11,BD11,BP11,CB11,CN11,CZ11,DL11,DX11,EJ11,EV11)</f>
        <v>0</v>
      </c>
      <c r="GG11" s="107">
        <f t="shared" ref="GG11:GO11" si="182">SUM(I11,U11,AG11,AS11,BE11,BQ11,CC11,CO11,DA11,DM11,DY11,EK11,EW11)</f>
        <v>0</v>
      </c>
      <c r="GH11" s="107">
        <f t="shared" si="182"/>
        <v>0</v>
      </c>
      <c r="GI11" s="107">
        <f t="shared" si="182"/>
        <v>0</v>
      </c>
      <c r="GJ11" s="107">
        <f t="shared" si="182"/>
        <v>1</v>
      </c>
      <c r="GK11" s="107">
        <f t="shared" si="182"/>
        <v>161459.75</v>
      </c>
      <c r="GL11" s="107">
        <f t="shared" si="182"/>
        <v>0</v>
      </c>
      <c r="GM11" s="107">
        <f t="shared" si="182"/>
        <v>0</v>
      </c>
      <c r="GN11" s="107">
        <f t="shared" si="182"/>
        <v>1</v>
      </c>
      <c r="GO11" s="107">
        <f t="shared" si="182"/>
        <v>161459.75</v>
      </c>
      <c r="GP11" s="107"/>
      <c r="GQ11" s="107"/>
      <c r="GR11" s="243"/>
      <c r="GS11" s="86"/>
    </row>
    <row r="12" spans="1:201" ht="32.25" hidden="1" customHeight="1" x14ac:dyDescent="0.2">
      <c r="B12" s="86" t="s">
        <v>140</v>
      </c>
      <c r="C12" s="87" t="s">
        <v>141</v>
      </c>
      <c r="D12" s="94">
        <v>13</v>
      </c>
      <c r="E12" s="94" t="s">
        <v>142</v>
      </c>
      <c r="F12" s="94">
        <v>1</v>
      </c>
      <c r="G12" s="106">
        <v>161459.74540000001</v>
      </c>
      <c r="H12" s="107"/>
      <c r="I12" s="107"/>
      <c r="J12" s="107"/>
      <c r="K12" s="107"/>
      <c r="L12" s="107">
        <f>VLOOKUP($D12,'факт '!$D$7:$AO$73,3,0)</f>
        <v>0</v>
      </c>
      <c r="M12" s="107">
        <f>VLOOKUP($D12,'факт '!$D$7:$AO$73,4,0)</f>
        <v>0</v>
      </c>
      <c r="N12" s="107"/>
      <c r="O12" s="107"/>
      <c r="P12" s="107">
        <f t="shared" ref="P12:P15" si="183">SUM(L12+N12)</f>
        <v>0</v>
      </c>
      <c r="Q12" s="107">
        <f t="shared" ref="Q12:Q15" si="184">SUM(M12+O12)</f>
        <v>0</v>
      </c>
      <c r="R12" s="108">
        <f t="shared" si="180"/>
        <v>0</v>
      </c>
      <c r="S12" s="108">
        <f t="shared" si="181"/>
        <v>0</v>
      </c>
      <c r="T12" s="107"/>
      <c r="U12" s="107"/>
      <c r="V12" s="107"/>
      <c r="W12" s="107"/>
      <c r="X12" s="107">
        <f>VLOOKUP($D12,'факт '!$D$7:$AO$73,7,0)</f>
        <v>0</v>
      </c>
      <c r="Y12" s="107">
        <f>VLOOKUP($D12,'факт '!$D$7:$AO$73,8,0)</f>
        <v>0</v>
      </c>
      <c r="Z12" s="107">
        <f>VLOOKUP($D12,'факт '!$D$7:$AO$73,9,0)</f>
        <v>0</v>
      </c>
      <c r="AA12" s="107">
        <f>VLOOKUP($D12,'факт '!$D$7:$AO$73,10,0)</f>
        <v>0</v>
      </c>
      <c r="AB12" s="107">
        <f t="shared" ref="AB12:AB15" si="185">SUM(X12+Z12)</f>
        <v>0</v>
      </c>
      <c r="AC12" s="107">
        <f t="shared" ref="AC12:AC15" si="186">SUM(Y12+AA12)</f>
        <v>0</v>
      </c>
      <c r="AD12" s="108">
        <f t="shared" si="9"/>
        <v>0</v>
      </c>
      <c r="AE12" s="108">
        <f t="shared" si="10"/>
        <v>0</v>
      </c>
      <c r="AF12" s="107"/>
      <c r="AG12" s="107"/>
      <c r="AH12" s="107"/>
      <c r="AI12" s="107"/>
      <c r="AJ12" s="107">
        <f>VLOOKUP($D12,'факт '!$D$7:$AO$73,5,0)</f>
        <v>0</v>
      </c>
      <c r="AK12" s="107">
        <f>VLOOKUP($D12,'факт '!$D$7:$AO$73,6,0)</f>
        <v>0</v>
      </c>
      <c r="AL12" s="107"/>
      <c r="AM12" s="107"/>
      <c r="AN12" s="107">
        <f t="shared" ref="AN12:AN15" si="187">SUM(AJ12+AL12)</f>
        <v>0</v>
      </c>
      <c r="AO12" s="107">
        <f t="shared" ref="AO12:AO15" si="188">SUM(AK12+AM12)</f>
        <v>0</v>
      </c>
      <c r="AP12" s="108">
        <f t="shared" si="16"/>
        <v>0</v>
      </c>
      <c r="AQ12" s="108">
        <f t="shared" si="17"/>
        <v>0</v>
      </c>
      <c r="AR12" s="107"/>
      <c r="AS12" s="107"/>
      <c r="AT12" s="107"/>
      <c r="AU12" s="107"/>
      <c r="AV12" s="107">
        <f>VLOOKUP($D12,'факт '!$D$7:$AO$73,11,0)</f>
        <v>0</v>
      </c>
      <c r="AW12" s="107">
        <f>VLOOKUP($D12,'факт '!$D$7:$AO$73,12,0)</f>
        <v>0</v>
      </c>
      <c r="AX12" s="107"/>
      <c r="AY12" s="107"/>
      <c r="AZ12" s="107">
        <f t="shared" ref="AZ12:AZ15" si="189">SUM(AV12+AX12)</f>
        <v>0</v>
      </c>
      <c r="BA12" s="107">
        <f t="shared" ref="BA12:BA15" si="190">SUM(AW12+AY12)</f>
        <v>0</v>
      </c>
      <c r="BB12" s="108">
        <f t="shared" si="23"/>
        <v>0</v>
      </c>
      <c r="BC12" s="108">
        <f t="shared" si="24"/>
        <v>0</v>
      </c>
      <c r="BD12" s="107"/>
      <c r="BE12" s="107"/>
      <c r="BF12" s="107"/>
      <c r="BG12" s="107"/>
      <c r="BH12" s="107">
        <f>VLOOKUP($D12,'факт '!$D$7:$AO$73,15,0)</f>
        <v>0</v>
      </c>
      <c r="BI12" s="107">
        <f>VLOOKUP($D12,'факт '!$D$7:$AO$73,16,0)</f>
        <v>0</v>
      </c>
      <c r="BJ12" s="107">
        <f>VLOOKUP($D12,'факт '!$D$7:$AO$73,17,0)</f>
        <v>0</v>
      </c>
      <c r="BK12" s="107">
        <f>VLOOKUP($D12,'факт '!$D$7:$AO$73,18,0)</f>
        <v>0</v>
      </c>
      <c r="BL12" s="107">
        <f t="shared" ref="BL12:BL15" si="191">SUM(BH12+BJ12)</f>
        <v>0</v>
      </c>
      <c r="BM12" s="107">
        <f t="shared" ref="BM12:BM15" si="192">SUM(BI12+BK12)</f>
        <v>0</v>
      </c>
      <c r="BN12" s="108">
        <f t="shared" si="30"/>
        <v>0</v>
      </c>
      <c r="BO12" s="108">
        <f t="shared" si="31"/>
        <v>0</v>
      </c>
      <c r="BP12" s="107"/>
      <c r="BQ12" s="107"/>
      <c r="BR12" s="107"/>
      <c r="BS12" s="107"/>
      <c r="BT12" s="107">
        <f>VLOOKUP($D12,'факт '!$D$7:$AO$73,19,0)</f>
        <v>0</v>
      </c>
      <c r="BU12" s="107">
        <f>VLOOKUP($D12,'факт '!$D$7:$AO$73,20,0)</f>
        <v>0</v>
      </c>
      <c r="BV12" s="107">
        <f>VLOOKUP($D12,'факт '!$D$7:$AO$73,21,0)</f>
        <v>0</v>
      </c>
      <c r="BW12" s="107">
        <f>VLOOKUP($D12,'факт '!$D$7:$AO$73,22,0)</f>
        <v>0</v>
      </c>
      <c r="BX12" s="107">
        <f t="shared" ref="BX12:BX15" si="193">SUM(BT12+BV12)</f>
        <v>0</v>
      </c>
      <c r="BY12" s="107">
        <f t="shared" ref="BY12:BY15" si="194">SUM(BU12+BW12)</f>
        <v>0</v>
      </c>
      <c r="BZ12" s="108">
        <f t="shared" si="37"/>
        <v>0</v>
      </c>
      <c r="CA12" s="108">
        <f t="shared" si="38"/>
        <v>0</v>
      </c>
      <c r="CB12" s="107"/>
      <c r="CC12" s="107"/>
      <c r="CD12" s="107"/>
      <c r="CE12" s="107"/>
      <c r="CF12" s="107">
        <f>VLOOKUP($D12,'факт '!$D$7:$AO$73,23,0)</f>
        <v>0</v>
      </c>
      <c r="CG12" s="107">
        <f>VLOOKUP($D12,'факт '!$D$7:$AO$73,24,0)</f>
        <v>0</v>
      </c>
      <c r="CH12" s="107">
        <f>VLOOKUP($D12,'факт '!$D$7:$AO$73,25,0)</f>
        <v>0</v>
      </c>
      <c r="CI12" s="107">
        <f>VLOOKUP($D12,'факт '!$D$7:$AO$73,26,0)</f>
        <v>0</v>
      </c>
      <c r="CJ12" s="107">
        <f t="shared" ref="CJ12:CJ15" si="195">SUM(CF12+CH12)</f>
        <v>0</v>
      </c>
      <c r="CK12" s="107">
        <f t="shared" ref="CK12:CK15" si="196">SUM(CG12+CI12)</f>
        <v>0</v>
      </c>
      <c r="CL12" s="108">
        <f t="shared" si="45"/>
        <v>0</v>
      </c>
      <c r="CM12" s="108">
        <f t="shared" si="46"/>
        <v>0</v>
      </c>
      <c r="CN12" s="107"/>
      <c r="CO12" s="107"/>
      <c r="CP12" s="107"/>
      <c r="CQ12" s="107"/>
      <c r="CR12" s="107">
        <f>VLOOKUP($D12,'факт '!$D$7:$AO$73,27,0)</f>
        <v>0</v>
      </c>
      <c r="CS12" s="107">
        <f>VLOOKUP($D12,'факт '!$D$7:$AO$73,28,0)</f>
        <v>0</v>
      </c>
      <c r="CT12" s="107">
        <f>VLOOKUP($D12,'факт '!$D$7:$AO$73,29,0)</f>
        <v>0</v>
      </c>
      <c r="CU12" s="107">
        <f>VLOOKUP($D12,'факт '!$D$7:$AO$73,30,0)</f>
        <v>0</v>
      </c>
      <c r="CV12" s="107">
        <f t="shared" ref="CV12:CV15" si="197">SUM(CR12+CT12)</f>
        <v>0</v>
      </c>
      <c r="CW12" s="107">
        <f t="shared" ref="CW12:CW15" si="198">SUM(CS12+CU12)</f>
        <v>0</v>
      </c>
      <c r="CX12" s="108">
        <f t="shared" si="52"/>
        <v>0</v>
      </c>
      <c r="CY12" s="108">
        <f t="shared" si="53"/>
        <v>0</v>
      </c>
      <c r="CZ12" s="107"/>
      <c r="DA12" s="107"/>
      <c r="DB12" s="107"/>
      <c r="DC12" s="107"/>
      <c r="DD12" s="107">
        <f>VLOOKUP($D12,'факт '!$D$7:$AO$73,31,0)</f>
        <v>0</v>
      </c>
      <c r="DE12" s="107">
        <f>VLOOKUP($D12,'факт '!$D$7:$AO$73,32,0)</f>
        <v>0</v>
      </c>
      <c r="DF12" s="107"/>
      <c r="DG12" s="107"/>
      <c r="DH12" s="107">
        <f t="shared" ref="DH12:DH15" si="199">SUM(DD12+DF12)</f>
        <v>0</v>
      </c>
      <c r="DI12" s="107">
        <f t="shared" ref="DI12:DI15" si="200">SUM(DE12+DG12)</f>
        <v>0</v>
      </c>
      <c r="DJ12" s="108">
        <f t="shared" si="59"/>
        <v>0</v>
      </c>
      <c r="DK12" s="108">
        <f t="shared" si="60"/>
        <v>0</v>
      </c>
      <c r="DL12" s="107"/>
      <c r="DM12" s="107"/>
      <c r="DN12" s="107"/>
      <c r="DO12" s="107"/>
      <c r="DP12" s="107">
        <f>VLOOKUP($D12,'факт '!$D$7:$AO$73,13,0)</f>
        <v>0</v>
      </c>
      <c r="DQ12" s="107">
        <f>VLOOKUP($D12,'факт '!$D$7:$AO$73,14,0)</f>
        <v>0</v>
      </c>
      <c r="DR12" s="107"/>
      <c r="DS12" s="107"/>
      <c r="DT12" s="107">
        <f t="shared" ref="DT12:DT15" si="201">SUM(DP12+DR12)</f>
        <v>0</v>
      </c>
      <c r="DU12" s="107">
        <f t="shared" ref="DU12:DU15" si="202">SUM(DQ12+DS12)</f>
        <v>0</v>
      </c>
      <c r="DV12" s="108">
        <f t="shared" si="66"/>
        <v>0</v>
      </c>
      <c r="DW12" s="108">
        <f t="shared" si="67"/>
        <v>0</v>
      </c>
      <c r="DX12" s="107"/>
      <c r="DY12" s="107"/>
      <c r="DZ12" s="107"/>
      <c r="EA12" s="107"/>
      <c r="EB12" s="107">
        <f>VLOOKUP($D12,'факт '!$D$7:$AO$73,33,0)</f>
        <v>1</v>
      </c>
      <c r="EC12" s="107">
        <f>VLOOKUP($D12,'факт '!$D$7:$AO$73,34,0)</f>
        <v>161459.75</v>
      </c>
      <c r="ED12" s="107"/>
      <c r="EE12" s="107"/>
      <c r="EF12" s="107">
        <f t="shared" ref="EF12:EF15" si="203">SUM(EB12+ED12)</f>
        <v>1</v>
      </c>
      <c r="EG12" s="107">
        <f t="shared" ref="EG12:EG15" si="204">SUM(EC12+EE12)</f>
        <v>161459.75</v>
      </c>
      <c r="EH12" s="108">
        <f t="shared" si="73"/>
        <v>1</v>
      </c>
      <c r="EI12" s="108">
        <f t="shared" si="74"/>
        <v>161459.75</v>
      </c>
      <c r="EJ12" s="107"/>
      <c r="EK12" s="107"/>
      <c r="EL12" s="107"/>
      <c r="EM12" s="107"/>
      <c r="EN12" s="107">
        <f>VLOOKUP($D12,'факт '!$D$7:$AO$73,35,0)</f>
        <v>0</v>
      </c>
      <c r="EO12" s="107">
        <f>VLOOKUP($D12,'факт '!$D$7:$AO$73,36,0)</f>
        <v>0</v>
      </c>
      <c r="EP12" s="107">
        <f>VLOOKUP($D12,'факт '!$D$7:$AO$73,37,0)</f>
        <v>0</v>
      </c>
      <c r="EQ12" s="107">
        <f>VLOOKUP($D12,'факт '!$D$7:$AO$73,38,0)</f>
        <v>0</v>
      </c>
      <c r="ER12" s="107">
        <f t="shared" ref="ER12:ER15" si="205">SUM(EN12+EP12)</f>
        <v>0</v>
      </c>
      <c r="ES12" s="107">
        <f t="shared" ref="ES12:ES15" si="206">SUM(EO12+EQ12)</f>
        <v>0</v>
      </c>
      <c r="ET12" s="108">
        <f t="shared" si="81"/>
        <v>0</v>
      </c>
      <c r="EU12" s="108">
        <f t="shared" si="82"/>
        <v>0</v>
      </c>
      <c r="EV12" s="107"/>
      <c r="EW12" s="107"/>
      <c r="EX12" s="107"/>
      <c r="EY12" s="107"/>
      <c r="EZ12" s="107"/>
      <c r="FA12" s="107"/>
      <c r="FB12" s="107"/>
      <c r="FC12" s="107"/>
      <c r="FD12" s="107">
        <f t="shared" ref="FD12:FD15" si="207">SUM(EZ12+FB12)</f>
        <v>0</v>
      </c>
      <c r="FE12" s="107">
        <f t="shared" ref="FE12:FE15" si="208">SUM(FA12+FC12)</f>
        <v>0</v>
      </c>
      <c r="FF12" s="108">
        <f t="shared" si="88"/>
        <v>0</v>
      </c>
      <c r="FG12" s="108">
        <f t="shared" si="89"/>
        <v>0</v>
      </c>
      <c r="FH12" s="107"/>
      <c r="FI12" s="107"/>
      <c r="FJ12" s="107"/>
      <c r="FK12" s="107"/>
      <c r="FL12" s="107"/>
      <c r="FM12" s="107"/>
      <c r="FN12" s="107"/>
      <c r="FO12" s="107"/>
      <c r="FP12" s="107">
        <f t="shared" ref="FP12:FP15" si="209">SUM(FL12+FN12)</f>
        <v>0</v>
      </c>
      <c r="FQ12" s="107">
        <f t="shared" ref="FQ12:FQ15" si="210">SUM(FM12+FO12)</f>
        <v>0</v>
      </c>
      <c r="FR12" s="108">
        <f t="shared" si="95"/>
        <v>0</v>
      </c>
      <c r="FS12" s="108">
        <f t="shared" si="96"/>
        <v>0</v>
      </c>
      <c r="FT12" s="107"/>
      <c r="FU12" s="107"/>
      <c r="FV12" s="107"/>
      <c r="FW12" s="107"/>
      <c r="FX12" s="107"/>
      <c r="FY12" s="107"/>
      <c r="FZ12" s="107"/>
      <c r="GA12" s="107"/>
      <c r="GB12" s="107">
        <f t="shared" ref="GB12:GB15" si="211">SUM(FX12+FZ12)</f>
        <v>0</v>
      </c>
      <c r="GC12" s="107">
        <f t="shared" ref="GC12:GC15" si="212">SUM(FY12+GA12)</f>
        <v>0</v>
      </c>
      <c r="GD12" s="108">
        <f t="shared" si="102"/>
        <v>0</v>
      </c>
      <c r="GE12" s="108">
        <f t="shared" si="103"/>
        <v>0</v>
      </c>
      <c r="GF12" s="107">
        <f t="shared" ref="GF12:GF15" si="213">SUM(H12,T12,AF12,AR12,BD12,BP12,CB12,CN12,CZ12,DL12,DX12,EJ12,EV12)</f>
        <v>0</v>
      </c>
      <c r="GG12" s="107">
        <f t="shared" ref="GG12:GG15" si="214">SUM(I12,U12,AG12,AS12,BE12,BQ12,CC12,CO12,DA12,DM12,DY12,EK12,EW12)</f>
        <v>0</v>
      </c>
      <c r="GH12" s="107">
        <f t="shared" ref="GH12:GH15" si="215">SUM(J12,V12,AH12,AT12,BF12,BR12,CD12,CP12,DB12,DN12,DZ12,EL12,EX12)</f>
        <v>0</v>
      </c>
      <c r="GI12" s="107">
        <f t="shared" ref="GI12:GI15" si="216">SUM(K12,W12,AI12,AU12,BG12,BS12,CE12,CQ12,DC12,DO12,EA12,EM12,EY12)</f>
        <v>0</v>
      </c>
      <c r="GJ12" s="107">
        <f t="shared" ref="GJ12:GJ15" si="217">SUM(L12,X12,AJ12,AV12,BH12,BT12,CF12,CR12,DD12,DP12,EB12,EN12,EZ12)</f>
        <v>1</v>
      </c>
      <c r="GK12" s="107">
        <f t="shared" ref="GK12:GK15" si="218">SUM(M12,Y12,AK12,AW12,BI12,BU12,CG12,CS12,DE12,DQ12,EC12,EO12,FA12)</f>
        <v>161459.75</v>
      </c>
      <c r="GL12" s="107">
        <f t="shared" ref="GL12:GL15" si="219">SUM(N12,Z12,AL12,AX12,BJ12,BV12,CH12,CT12,DF12,DR12,ED12,EP12,FB12)</f>
        <v>0</v>
      </c>
      <c r="GM12" s="107">
        <f t="shared" ref="GM12:GM15" si="220">SUM(O12,AA12,AM12,AY12,BK12,BW12,CI12,CU12,DG12,DS12,EE12,EQ12,FC12)</f>
        <v>0</v>
      </c>
      <c r="GN12" s="107">
        <f t="shared" ref="GN12:GN15" si="221">SUM(P12,AB12,AN12,AZ12,BL12,BX12,CJ12,CV12,DH12,DT12,EF12,ER12,FD12)</f>
        <v>1</v>
      </c>
      <c r="GO12" s="107">
        <f t="shared" ref="GO12:GO15" si="222">SUM(Q12,AC12,AO12,BA12,BM12,BY12,CK12,CW12,DI12,DU12,EG12,ES12,FE12)</f>
        <v>161459.75</v>
      </c>
      <c r="GP12" s="107"/>
      <c r="GQ12" s="107"/>
      <c r="GR12" s="243"/>
      <c r="GS12" s="86"/>
    </row>
    <row r="13" spans="1:201" ht="32.25" hidden="1" customHeight="1" x14ac:dyDescent="0.2">
      <c r="B13" s="86" t="s">
        <v>140</v>
      </c>
      <c r="C13" s="87" t="s">
        <v>141</v>
      </c>
      <c r="D13" s="94">
        <v>464</v>
      </c>
      <c r="E13" s="94" t="s">
        <v>253</v>
      </c>
      <c r="F13" s="94">
        <v>1</v>
      </c>
      <c r="G13" s="106">
        <v>161459.74540000001</v>
      </c>
      <c r="H13" s="107"/>
      <c r="I13" s="107"/>
      <c r="J13" s="107"/>
      <c r="K13" s="107"/>
      <c r="L13" s="107">
        <f>VLOOKUP($D13,'факт '!$D$7:$AO$73,3,0)</f>
        <v>0</v>
      </c>
      <c r="M13" s="107">
        <f>VLOOKUP($D13,'факт '!$D$7:$AO$73,4,0)</f>
        <v>0</v>
      </c>
      <c r="N13" s="107"/>
      <c r="O13" s="107"/>
      <c r="P13" s="107">
        <f t="shared" si="183"/>
        <v>0</v>
      </c>
      <c r="Q13" s="107">
        <f t="shared" si="184"/>
        <v>0</v>
      </c>
      <c r="R13" s="108">
        <f t="shared" si="180"/>
        <v>0</v>
      </c>
      <c r="S13" s="108">
        <f t="shared" si="181"/>
        <v>0</v>
      </c>
      <c r="T13" s="107"/>
      <c r="U13" s="107"/>
      <c r="V13" s="107"/>
      <c r="W13" s="107"/>
      <c r="X13" s="107">
        <f>VLOOKUP($D13,'факт '!$D$7:$AO$73,7,0)</f>
        <v>0</v>
      </c>
      <c r="Y13" s="107">
        <f>VLOOKUP($D13,'факт '!$D$7:$AO$73,8,0)</f>
        <v>0</v>
      </c>
      <c r="Z13" s="107">
        <f>VLOOKUP($D13,'факт '!$D$7:$AO$73,9,0)</f>
        <v>0</v>
      </c>
      <c r="AA13" s="107">
        <f>VLOOKUP($D13,'факт '!$D$7:$AO$73,10,0)</f>
        <v>0</v>
      </c>
      <c r="AB13" s="107">
        <f t="shared" si="185"/>
        <v>0</v>
      </c>
      <c r="AC13" s="107">
        <f t="shared" si="186"/>
        <v>0</v>
      </c>
      <c r="AD13" s="108">
        <f t="shared" si="9"/>
        <v>0</v>
      </c>
      <c r="AE13" s="108">
        <f t="shared" si="10"/>
        <v>0</v>
      </c>
      <c r="AF13" s="107"/>
      <c r="AG13" s="107"/>
      <c r="AH13" s="107"/>
      <c r="AI13" s="107"/>
      <c r="AJ13" s="107">
        <f>VLOOKUP($D13,'факт '!$D$7:$AO$73,5,0)</f>
        <v>0</v>
      </c>
      <c r="AK13" s="107">
        <f>VLOOKUP($D13,'факт '!$D$7:$AO$73,6,0)</f>
        <v>0</v>
      </c>
      <c r="AL13" s="107"/>
      <c r="AM13" s="107"/>
      <c r="AN13" s="107">
        <f t="shared" si="187"/>
        <v>0</v>
      </c>
      <c r="AO13" s="107">
        <f t="shared" si="188"/>
        <v>0</v>
      </c>
      <c r="AP13" s="108">
        <f t="shared" si="16"/>
        <v>0</v>
      </c>
      <c r="AQ13" s="108">
        <f t="shared" si="17"/>
        <v>0</v>
      </c>
      <c r="AR13" s="107"/>
      <c r="AS13" s="107"/>
      <c r="AT13" s="107"/>
      <c r="AU13" s="107"/>
      <c r="AV13" s="107">
        <f>VLOOKUP($D13,'факт '!$D$7:$AO$73,11,0)</f>
        <v>0</v>
      </c>
      <c r="AW13" s="107">
        <f>VLOOKUP($D13,'факт '!$D$7:$AO$73,12,0)</f>
        <v>0</v>
      </c>
      <c r="AX13" s="107"/>
      <c r="AY13" s="107"/>
      <c r="AZ13" s="107">
        <f t="shared" si="189"/>
        <v>0</v>
      </c>
      <c r="BA13" s="107">
        <f t="shared" si="190"/>
        <v>0</v>
      </c>
      <c r="BB13" s="108">
        <f t="shared" si="23"/>
        <v>0</v>
      </c>
      <c r="BC13" s="108">
        <f t="shared" si="24"/>
        <v>0</v>
      </c>
      <c r="BD13" s="107"/>
      <c r="BE13" s="107"/>
      <c r="BF13" s="107"/>
      <c r="BG13" s="107"/>
      <c r="BH13" s="107">
        <f>VLOOKUP($D13,'факт '!$D$7:$AO$73,15,0)</f>
        <v>0</v>
      </c>
      <c r="BI13" s="107">
        <f>VLOOKUP($D13,'факт '!$D$7:$AO$73,16,0)</f>
        <v>0</v>
      </c>
      <c r="BJ13" s="107">
        <f>VLOOKUP($D13,'факт '!$D$7:$AO$73,17,0)</f>
        <v>0</v>
      </c>
      <c r="BK13" s="107">
        <f>VLOOKUP($D13,'факт '!$D$7:$AO$73,18,0)</f>
        <v>0</v>
      </c>
      <c r="BL13" s="107">
        <f t="shared" si="191"/>
        <v>0</v>
      </c>
      <c r="BM13" s="107">
        <f t="shared" si="192"/>
        <v>0</v>
      </c>
      <c r="BN13" s="108">
        <f t="shared" si="30"/>
        <v>0</v>
      </c>
      <c r="BO13" s="108">
        <f t="shared" si="31"/>
        <v>0</v>
      </c>
      <c r="BP13" s="107"/>
      <c r="BQ13" s="107"/>
      <c r="BR13" s="107"/>
      <c r="BS13" s="107"/>
      <c r="BT13" s="107">
        <f>VLOOKUP($D13,'факт '!$D$7:$AO$73,19,0)</f>
        <v>0</v>
      </c>
      <c r="BU13" s="107">
        <f>VLOOKUP($D13,'факт '!$D$7:$AO$73,20,0)</f>
        <v>0</v>
      </c>
      <c r="BV13" s="107">
        <f>VLOOKUP($D13,'факт '!$D$7:$AO$73,21,0)</f>
        <v>0</v>
      </c>
      <c r="BW13" s="107">
        <f>VLOOKUP($D13,'факт '!$D$7:$AO$73,22,0)</f>
        <v>0</v>
      </c>
      <c r="BX13" s="107">
        <f t="shared" si="193"/>
        <v>0</v>
      </c>
      <c r="BY13" s="107">
        <f t="shared" si="194"/>
        <v>0</v>
      </c>
      <c r="BZ13" s="108">
        <f t="shared" si="37"/>
        <v>0</v>
      </c>
      <c r="CA13" s="108">
        <f t="shared" si="38"/>
        <v>0</v>
      </c>
      <c r="CB13" s="107"/>
      <c r="CC13" s="107"/>
      <c r="CD13" s="107"/>
      <c r="CE13" s="107"/>
      <c r="CF13" s="107">
        <f>VLOOKUP($D13,'факт '!$D$7:$AO$73,23,0)</f>
        <v>0</v>
      </c>
      <c r="CG13" s="107">
        <f>VLOOKUP($D13,'факт '!$D$7:$AO$73,24,0)</f>
        <v>0</v>
      </c>
      <c r="CH13" s="107">
        <f>VLOOKUP($D13,'факт '!$D$7:$AO$73,25,0)</f>
        <v>0</v>
      </c>
      <c r="CI13" s="107">
        <f>VLOOKUP($D13,'факт '!$D$7:$AO$73,26,0)</f>
        <v>0</v>
      </c>
      <c r="CJ13" s="107">
        <f t="shared" si="195"/>
        <v>0</v>
      </c>
      <c r="CK13" s="107">
        <f t="shared" si="196"/>
        <v>0</v>
      </c>
      <c r="CL13" s="108">
        <f t="shared" si="45"/>
        <v>0</v>
      </c>
      <c r="CM13" s="108">
        <f t="shared" si="46"/>
        <v>0</v>
      </c>
      <c r="CN13" s="107"/>
      <c r="CO13" s="107"/>
      <c r="CP13" s="107"/>
      <c r="CQ13" s="107"/>
      <c r="CR13" s="107">
        <f>VLOOKUP($D13,'факт '!$D$7:$AO$73,27,0)</f>
        <v>0</v>
      </c>
      <c r="CS13" s="107">
        <f>VLOOKUP($D13,'факт '!$D$7:$AO$73,28,0)</f>
        <v>0</v>
      </c>
      <c r="CT13" s="107">
        <f>VLOOKUP($D13,'факт '!$D$7:$AO$73,29,0)</f>
        <v>0</v>
      </c>
      <c r="CU13" s="107">
        <f>VLOOKUP($D13,'факт '!$D$7:$AO$73,30,0)</f>
        <v>0</v>
      </c>
      <c r="CV13" s="107">
        <f t="shared" si="197"/>
        <v>0</v>
      </c>
      <c r="CW13" s="107">
        <f t="shared" si="198"/>
        <v>0</v>
      </c>
      <c r="CX13" s="108">
        <f t="shared" si="52"/>
        <v>0</v>
      </c>
      <c r="CY13" s="108">
        <f t="shared" si="53"/>
        <v>0</v>
      </c>
      <c r="CZ13" s="107"/>
      <c r="DA13" s="107"/>
      <c r="DB13" s="107"/>
      <c r="DC13" s="107"/>
      <c r="DD13" s="107">
        <f>VLOOKUP($D13,'факт '!$D$7:$AO$73,31,0)</f>
        <v>0</v>
      </c>
      <c r="DE13" s="107">
        <f>VLOOKUP($D13,'факт '!$D$7:$AO$73,32,0)</f>
        <v>0</v>
      </c>
      <c r="DF13" s="107"/>
      <c r="DG13" s="107"/>
      <c r="DH13" s="107">
        <f t="shared" si="199"/>
        <v>0</v>
      </c>
      <c r="DI13" s="107">
        <f t="shared" si="200"/>
        <v>0</v>
      </c>
      <c r="DJ13" s="108">
        <f t="shared" si="59"/>
        <v>0</v>
      </c>
      <c r="DK13" s="108">
        <f t="shared" si="60"/>
        <v>0</v>
      </c>
      <c r="DL13" s="107"/>
      <c r="DM13" s="107"/>
      <c r="DN13" s="107"/>
      <c r="DO13" s="107"/>
      <c r="DP13" s="107">
        <f>VLOOKUP($D13,'факт '!$D$7:$AO$73,13,0)</f>
        <v>0</v>
      </c>
      <c r="DQ13" s="107">
        <f>VLOOKUP($D13,'факт '!$D$7:$AO$73,14,0)</f>
        <v>0</v>
      </c>
      <c r="DR13" s="107"/>
      <c r="DS13" s="107"/>
      <c r="DT13" s="107">
        <f t="shared" si="201"/>
        <v>0</v>
      </c>
      <c r="DU13" s="107">
        <f t="shared" si="202"/>
        <v>0</v>
      </c>
      <c r="DV13" s="108">
        <f t="shared" si="66"/>
        <v>0</v>
      </c>
      <c r="DW13" s="108">
        <f t="shared" si="67"/>
        <v>0</v>
      </c>
      <c r="DX13" s="107"/>
      <c r="DY13" s="107"/>
      <c r="DZ13" s="107"/>
      <c r="EA13" s="107"/>
      <c r="EB13" s="107">
        <f>VLOOKUP($D13,'факт '!$D$7:$AO$73,33,0)</f>
        <v>10</v>
      </c>
      <c r="EC13" s="107">
        <f>VLOOKUP($D13,'факт '!$D$7:$AO$73,34,0)</f>
        <v>1614597.5</v>
      </c>
      <c r="ED13" s="107"/>
      <c r="EE13" s="107"/>
      <c r="EF13" s="107">
        <f t="shared" si="203"/>
        <v>10</v>
      </c>
      <c r="EG13" s="107">
        <f t="shared" si="204"/>
        <v>1614597.5</v>
      </c>
      <c r="EH13" s="108">
        <f t="shared" si="73"/>
        <v>10</v>
      </c>
      <c r="EI13" s="108">
        <f t="shared" si="74"/>
        <v>1614597.5</v>
      </c>
      <c r="EJ13" s="107"/>
      <c r="EK13" s="107"/>
      <c r="EL13" s="107"/>
      <c r="EM13" s="107"/>
      <c r="EN13" s="107">
        <f>VLOOKUP($D13,'факт '!$D$7:$AO$73,35,0)</f>
        <v>0</v>
      </c>
      <c r="EO13" s="107">
        <f>VLOOKUP($D13,'факт '!$D$7:$AO$73,36,0)</f>
        <v>0</v>
      </c>
      <c r="EP13" s="107">
        <f>VLOOKUP($D13,'факт '!$D$7:$AO$73,37,0)</f>
        <v>0</v>
      </c>
      <c r="EQ13" s="107">
        <f>VLOOKUP($D13,'факт '!$D$7:$AO$73,38,0)</f>
        <v>0</v>
      </c>
      <c r="ER13" s="107">
        <f t="shared" si="205"/>
        <v>0</v>
      </c>
      <c r="ES13" s="107">
        <f t="shared" si="206"/>
        <v>0</v>
      </c>
      <c r="ET13" s="108">
        <f t="shared" si="81"/>
        <v>0</v>
      </c>
      <c r="EU13" s="108">
        <f t="shared" si="82"/>
        <v>0</v>
      </c>
      <c r="EV13" s="107"/>
      <c r="EW13" s="107"/>
      <c r="EX13" s="107"/>
      <c r="EY13" s="107"/>
      <c r="EZ13" s="107"/>
      <c r="FA13" s="107"/>
      <c r="FB13" s="107"/>
      <c r="FC13" s="107"/>
      <c r="FD13" s="107">
        <f t="shared" si="207"/>
        <v>0</v>
      </c>
      <c r="FE13" s="107">
        <f t="shared" si="208"/>
        <v>0</v>
      </c>
      <c r="FF13" s="108">
        <f t="shared" si="88"/>
        <v>0</v>
      </c>
      <c r="FG13" s="108">
        <f t="shared" si="89"/>
        <v>0</v>
      </c>
      <c r="FH13" s="107"/>
      <c r="FI13" s="107"/>
      <c r="FJ13" s="107"/>
      <c r="FK13" s="107"/>
      <c r="FL13" s="107"/>
      <c r="FM13" s="107"/>
      <c r="FN13" s="107"/>
      <c r="FO13" s="107"/>
      <c r="FP13" s="107">
        <f t="shared" si="209"/>
        <v>0</v>
      </c>
      <c r="FQ13" s="107">
        <f t="shared" si="210"/>
        <v>0</v>
      </c>
      <c r="FR13" s="108">
        <f t="shared" si="95"/>
        <v>0</v>
      </c>
      <c r="FS13" s="108">
        <f t="shared" si="96"/>
        <v>0</v>
      </c>
      <c r="FT13" s="107"/>
      <c r="FU13" s="107"/>
      <c r="FV13" s="107"/>
      <c r="FW13" s="107"/>
      <c r="FX13" s="107"/>
      <c r="FY13" s="107"/>
      <c r="FZ13" s="107"/>
      <c r="GA13" s="107"/>
      <c r="GB13" s="107">
        <f t="shared" si="211"/>
        <v>0</v>
      </c>
      <c r="GC13" s="107">
        <f t="shared" si="212"/>
        <v>0</v>
      </c>
      <c r="GD13" s="108">
        <f t="shared" si="102"/>
        <v>0</v>
      </c>
      <c r="GE13" s="108">
        <f t="shared" si="103"/>
        <v>0</v>
      </c>
      <c r="GF13" s="107">
        <f t="shared" si="213"/>
        <v>0</v>
      </c>
      <c r="GG13" s="107">
        <f t="shared" si="214"/>
        <v>0</v>
      </c>
      <c r="GH13" s="107">
        <f t="shared" si="215"/>
        <v>0</v>
      </c>
      <c r="GI13" s="107">
        <f t="shared" si="216"/>
        <v>0</v>
      </c>
      <c r="GJ13" s="107">
        <f t="shared" si="217"/>
        <v>10</v>
      </c>
      <c r="GK13" s="107">
        <f t="shared" si="218"/>
        <v>1614597.5</v>
      </c>
      <c r="GL13" s="107">
        <f t="shared" si="219"/>
        <v>0</v>
      </c>
      <c r="GM13" s="107">
        <f t="shared" si="220"/>
        <v>0</v>
      </c>
      <c r="GN13" s="107">
        <f t="shared" si="221"/>
        <v>10</v>
      </c>
      <c r="GO13" s="107">
        <f t="shared" si="222"/>
        <v>1614597.5</v>
      </c>
      <c r="GP13" s="107"/>
      <c r="GQ13" s="107"/>
      <c r="GR13" s="243"/>
      <c r="GS13" s="86"/>
    </row>
    <row r="14" spans="1:201" ht="32.25" hidden="1" customHeight="1" x14ac:dyDescent="0.2">
      <c r="B14" s="86" t="s">
        <v>140</v>
      </c>
      <c r="C14" s="87" t="s">
        <v>141</v>
      </c>
      <c r="D14" s="94">
        <v>470</v>
      </c>
      <c r="E14" s="94" t="s">
        <v>254</v>
      </c>
      <c r="F14" s="94">
        <v>1</v>
      </c>
      <c r="G14" s="106">
        <v>161459.74540000001</v>
      </c>
      <c r="H14" s="107"/>
      <c r="I14" s="107"/>
      <c r="J14" s="107"/>
      <c r="K14" s="107"/>
      <c r="L14" s="107">
        <f>VLOOKUP($D14,'факт '!$D$7:$AO$73,3,0)</f>
        <v>0</v>
      </c>
      <c r="M14" s="107">
        <f>VLOOKUP($D14,'факт '!$D$7:$AO$73,4,0)</f>
        <v>0</v>
      </c>
      <c r="N14" s="107"/>
      <c r="O14" s="107"/>
      <c r="P14" s="107">
        <f t="shared" si="183"/>
        <v>0</v>
      </c>
      <c r="Q14" s="107">
        <f t="shared" si="184"/>
        <v>0</v>
      </c>
      <c r="R14" s="108">
        <f t="shared" si="180"/>
        <v>0</v>
      </c>
      <c r="S14" s="108">
        <f t="shared" si="181"/>
        <v>0</v>
      </c>
      <c r="T14" s="107"/>
      <c r="U14" s="107"/>
      <c r="V14" s="107"/>
      <c r="W14" s="107"/>
      <c r="X14" s="107">
        <f>VLOOKUP($D14,'факт '!$D$7:$AO$73,7,0)</f>
        <v>0</v>
      </c>
      <c r="Y14" s="107">
        <f>VLOOKUP($D14,'факт '!$D$7:$AO$73,8,0)</f>
        <v>0</v>
      </c>
      <c r="Z14" s="107">
        <f>VLOOKUP($D14,'факт '!$D$7:$AO$73,9,0)</f>
        <v>0</v>
      </c>
      <c r="AA14" s="107">
        <f>VLOOKUP($D14,'факт '!$D$7:$AO$73,10,0)</f>
        <v>0</v>
      </c>
      <c r="AB14" s="107">
        <f t="shared" si="185"/>
        <v>0</v>
      </c>
      <c r="AC14" s="107">
        <f t="shared" si="186"/>
        <v>0</v>
      </c>
      <c r="AD14" s="108">
        <f t="shared" si="9"/>
        <v>0</v>
      </c>
      <c r="AE14" s="108">
        <f t="shared" si="10"/>
        <v>0</v>
      </c>
      <c r="AF14" s="107"/>
      <c r="AG14" s="107"/>
      <c r="AH14" s="107"/>
      <c r="AI14" s="107"/>
      <c r="AJ14" s="107">
        <f>VLOOKUP($D14,'факт '!$D$7:$AO$73,5,0)</f>
        <v>0</v>
      </c>
      <c r="AK14" s="107">
        <f>VLOOKUP($D14,'факт '!$D$7:$AO$73,6,0)</f>
        <v>0</v>
      </c>
      <c r="AL14" s="107"/>
      <c r="AM14" s="107"/>
      <c r="AN14" s="107">
        <f t="shared" si="187"/>
        <v>0</v>
      </c>
      <c r="AO14" s="107">
        <f t="shared" si="188"/>
        <v>0</v>
      </c>
      <c r="AP14" s="108">
        <f t="shared" si="16"/>
        <v>0</v>
      </c>
      <c r="AQ14" s="108">
        <f t="shared" si="17"/>
        <v>0</v>
      </c>
      <c r="AR14" s="107"/>
      <c r="AS14" s="107"/>
      <c r="AT14" s="107"/>
      <c r="AU14" s="107"/>
      <c r="AV14" s="107">
        <f>VLOOKUP($D14,'факт '!$D$7:$AO$73,11,0)</f>
        <v>0</v>
      </c>
      <c r="AW14" s="107">
        <f>VLOOKUP($D14,'факт '!$D$7:$AO$73,12,0)</f>
        <v>0</v>
      </c>
      <c r="AX14" s="107"/>
      <c r="AY14" s="107"/>
      <c r="AZ14" s="107">
        <f t="shared" si="189"/>
        <v>0</v>
      </c>
      <c r="BA14" s="107">
        <f t="shared" si="190"/>
        <v>0</v>
      </c>
      <c r="BB14" s="108">
        <f t="shared" si="23"/>
        <v>0</v>
      </c>
      <c r="BC14" s="108">
        <f t="shared" si="24"/>
        <v>0</v>
      </c>
      <c r="BD14" s="107"/>
      <c r="BE14" s="107"/>
      <c r="BF14" s="107"/>
      <c r="BG14" s="107"/>
      <c r="BH14" s="107">
        <f>VLOOKUP($D14,'факт '!$D$7:$AO$73,15,0)</f>
        <v>1</v>
      </c>
      <c r="BI14" s="107">
        <f>VLOOKUP($D14,'факт '!$D$7:$AO$73,16,0)</f>
        <v>161459.75</v>
      </c>
      <c r="BJ14" s="107">
        <f>VLOOKUP($D14,'факт '!$D$7:$AO$73,17,0)</f>
        <v>0</v>
      </c>
      <c r="BK14" s="107">
        <f>VLOOKUP($D14,'факт '!$D$7:$AO$73,18,0)</f>
        <v>0</v>
      </c>
      <c r="BL14" s="107">
        <f t="shared" si="191"/>
        <v>1</v>
      </c>
      <c r="BM14" s="107">
        <f t="shared" si="192"/>
        <v>161459.75</v>
      </c>
      <c r="BN14" s="108">
        <f t="shared" si="30"/>
        <v>1</v>
      </c>
      <c r="BO14" s="108">
        <f t="shared" si="31"/>
        <v>161459.75</v>
      </c>
      <c r="BP14" s="107"/>
      <c r="BQ14" s="107"/>
      <c r="BR14" s="107"/>
      <c r="BS14" s="107"/>
      <c r="BT14" s="107">
        <f>VLOOKUP($D14,'факт '!$D$7:$AO$73,19,0)</f>
        <v>0</v>
      </c>
      <c r="BU14" s="107">
        <f>VLOOKUP($D14,'факт '!$D$7:$AO$73,20,0)</f>
        <v>0</v>
      </c>
      <c r="BV14" s="107">
        <f>VLOOKUP($D14,'факт '!$D$7:$AO$73,21,0)</f>
        <v>0</v>
      </c>
      <c r="BW14" s="107">
        <f>VLOOKUP($D14,'факт '!$D$7:$AO$73,22,0)</f>
        <v>0</v>
      </c>
      <c r="BX14" s="107">
        <f t="shared" si="193"/>
        <v>0</v>
      </c>
      <c r="BY14" s="107">
        <f t="shared" si="194"/>
        <v>0</v>
      </c>
      <c r="BZ14" s="108">
        <f t="shared" si="37"/>
        <v>0</v>
      </c>
      <c r="CA14" s="108">
        <f t="shared" si="38"/>
        <v>0</v>
      </c>
      <c r="CB14" s="107"/>
      <c r="CC14" s="107"/>
      <c r="CD14" s="107"/>
      <c r="CE14" s="107"/>
      <c r="CF14" s="107">
        <f>VLOOKUP($D14,'факт '!$D$7:$AO$73,23,0)</f>
        <v>0</v>
      </c>
      <c r="CG14" s="107">
        <f>VLOOKUP($D14,'факт '!$D$7:$AO$73,24,0)</f>
        <v>0</v>
      </c>
      <c r="CH14" s="107">
        <f>VLOOKUP($D14,'факт '!$D$7:$AO$73,25,0)</f>
        <v>0</v>
      </c>
      <c r="CI14" s="107">
        <f>VLOOKUP($D14,'факт '!$D$7:$AO$73,26,0)</f>
        <v>0</v>
      </c>
      <c r="CJ14" s="107">
        <f t="shared" si="195"/>
        <v>0</v>
      </c>
      <c r="CK14" s="107">
        <f t="shared" si="196"/>
        <v>0</v>
      </c>
      <c r="CL14" s="108">
        <f t="shared" si="45"/>
        <v>0</v>
      </c>
      <c r="CM14" s="108">
        <f t="shared" si="46"/>
        <v>0</v>
      </c>
      <c r="CN14" s="107"/>
      <c r="CO14" s="107"/>
      <c r="CP14" s="107"/>
      <c r="CQ14" s="107"/>
      <c r="CR14" s="107">
        <f>VLOOKUP($D14,'факт '!$D$7:$AO$73,27,0)</f>
        <v>0</v>
      </c>
      <c r="CS14" s="107">
        <f>VLOOKUP($D14,'факт '!$D$7:$AO$73,28,0)</f>
        <v>0</v>
      </c>
      <c r="CT14" s="107">
        <f>VLOOKUP($D14,'факт '!$D$7:$AO$73,29,0)</f>
        <v>0</v>
      </c>
      <c r="CU14" s="107">
        <f>VLOOKUP($D14,'факт '!$D$7:$AO$73,30,0)</f>
        <v>0</v>
      </c>
      <c r="CV14" s="107">
        <f t="shared" si="197"/>
        <v>0</v>
      </c>
      <c r="CW14" s="107">
        <f t="shared" si="198"/>
        <v>0</v>
      </c>
      <c r="CX14" s="108">
        <f t="shared" si="52"/>
        <v>0</v>
      </c>
      <c r="CY14" s="108">
        <f t="shared" si="53"/>
        <v>0</v>
      </c>
      <c r="CZ14" s="107"/>
      <c r="DA14" s="107"/>
      <c r="DB14" s="107"/>
      <c r="DC14" s="107"/>
      <c r="DD14" s="107">
        <f>VLOOKUP($D14,'факт '!$D$7:$AO$73,31,0)</f>
        <v>0</v>
      </c>
      <c r="DE14" s="107">
        <f>VLOOKUP($D14,'факт '!$D$7:$AO$73,32,0)</f>
        <v>0</v>
      </c>
      <c r="DF14" s="107"/>
      <c r="DG14" s="107"/>
      <c r="DH14" s="107">
        <f t="shared" si="199"/>
        <v>0</v>
      </c>
      <c r="DI14" s="107">
        <f t="shared" si="200"/>
        <v>0</v>
      </c>
      <c r="DJ14" s="108">
        <f t="shared" si="59"/>
        <v>0</v>
      </c>
      <c r="DK14" s="108">
        <f t="shared" si="60"/>
        <v>0</v>
      </c>
      <c r="DL14" s="107"/>
      <c r="DM14" s="107"/>
      <c r="DN14" s="107"/>
      <c r="DO14" s="107"/>
      <c r="DP14" s="107">
        <f>VLOOKUP($D14,'факт '!$D$7:$AO$73,13,0)</f>
        <v>0</v>
      </c>
      <c r="DQ14" s="107">
        <f>VLOOKUP($D14,'факт '!$D$7:$AO$73,14,0)</f>
        <v>0</v>
      </c>
      <c r="DR14" s="107"/>
      <c r="DS14" s="107"/>
      <c r="DT14" s="107">
        <f t="shared" si="201"/>
        <v>0</v>
      </c>
      <c r="DU14" s="107">
        <f t="shared" si="202"/>
        <v>0</v>
      </c>
      <c r="DV14" s="108">
        <f t="shared" si="66"/>
        <v>0</v>
      </c>
      <c r="DW14" s="108">
        <f t="shared" si="67"/>
        <v>0</v>
      </c>
      <c r="DX14" s="107"/>
      <c r="DY14" s="107"/>
      <c r="DZ14" s="107"/>
      <c r="EA14" s="107"/>
      <c r="EB14" s="107">
        <f>VLOOKUP($D14,'факт '!$D$7:$AO$73,33,0)</f>
        <v>2</v>
      </c>
      <c r="EC14" s="107">
        <f>VLOOKUP($D14,'факт '!$D$7:$AO$73,34,0)</f>
        <v>322919.5</v>
      </c>
      <c r="ED14" s="107"/>
      <c r="EE14" s="107"/>
      <c r="EF14" s="107">
        <f t="shared" si="203"/>
        <v>2</v>
      </c>
      <c r="EG14" s="107">
        <f t="shared" si="204"/>
        <v>322919.5</v>
      </c>
      <c r="EH14" s="108">
        <f t="shared" si="73"/>
        <v>2</v>
      </c>
      <c r="EI14" s="108">
        <f t="shared" si="74"/>
        <v>322919.5</v>
      </c>
      <c r="EJ14" s="107"/>
      <c r="EK14" s="107"/>
      <c r="EL14" s="107"/>
      <c r="EM14" s="107"/>
      <c r="EN14" s="107">
        <f>VLOOKUP($D14,'факт '!$D$7:$AO$73,35,0)</f>
        <v>0</v>
      </c>
      <c r="EO14" s="107">
        <f>VLOOKUP($D14,'факт '!$D$7:$AO$73,36,0)</f>
        <v>0</v>
      </c>
      <c r="EP14" s="107">
        <f>VLOOKUP($D14,'факт '!$D$7:$AO$73,37,0)</f>
        <v>0</v>
      </c>
      <c r="EQ14" s="107">
        <f>VLOOKUP($D14,'факт '!$D$7:$AO$73,38,0)</f>
        <v>0</v>
      </c>
      <c r="ER14" s="107">
        <f t="shared" si="205"/>
        <v>0</v>
      </c>
      <c r="ES14" s="107">
        <f t="shared" si="206"/>
        <v>0</v>
      </c>
      <c r="ET14" s="108">
        <f t="shared" si="81"/>
        <v>0</v>
      </c>
      <c r="EU14" s="108">
        <f t="shared" si="82"/>
        <v>0</v>
      </c>
      <c r="EV14" s="107"/>
      <c r="EW14" s="107"/>
      <c r="EX14" s="107"/>
      <c r="EY14" s="107"/>
      <c r="EZ14" s="107"/>
      <c r="FA14" s="107"/>
      <c r="FB14" s="107"/>
      <c r="FC14" s="107"/>
      <c r="FD14" s="107">
        <f t="shared" si="207"/>
        <v>0</v>
      </c>
      <c r="FE14" s="107">
        <f t="shared" si="208"/>
        <v>0</v>
      </c>
      <c r="FF14" s="108">
        <f t="shared" si="88"/>
        <v>0</v>
      </c>
      <c r="FG14" s="108">
        <f t="shared" si="89"/>
        <v>0</v>
      </c>
      <c r="FH14" s="107"/>
      <c r="FI14" s="107"/>
      <c r="FJ14" s="107"/>
      <c r="FK14" s="107"/>
      <c r="FL14" s="107"/>
      <c r="FM14" s="107"/>
      <c r="FN14" s="107"/>
      <c r="FO14" s="107"/>
      <c r="FP14" s="107">
        <f t="shared" si="209"/>
        <v>0</v>
      </c>
      <c r="FQ14" s="107">
        <f t="shared" si="210"/>
        <v>0</v>
      </c>
      <c r="FR14" s="108">
        <f t="shared" si="95"/>
        <v>0</v>
      </c>
      <c r="FS14" s="108">
        <f t="shared" si="96"/>
        <v>0</v>
      </c>
      <c r="FT14" s="107"/>
      <c r="FU14" s="107"/>
      <c r="FV14" s="107"/>
      <c r="FW14" s="107"/>
      <c r="FX14" s="107"/>
      <c r="FY14" s="107"/>
      <c r="FZ14" s="107"/>
      <c r="GA14" s="107"/>
      <c r="GB14" s="107">
        <f t="shared" si="211"/>
        <v>0</v>
      </c>
      <c r="GC14" s="107">
        <f t="shared" si="212"/>
        <v>0</v>
      </c>
      <c r="GD14" s="108">
        <f t="shared" si="102"/>
        <v>0</v>
      </c>
      <c r="GE14" s="108">
        <f t="shared" si="103"/>
        <v>0</v>
      </c>
      <c r="GF14" s="107">
        <f t="shared" si="213"/>
        <v>0</v>
      </c>
      <c r="GG14" s="107">
        <f t="shared" si="214"/>
        <v>0</v>
      </c>
      <c r="GH14" s="107">
        <f t="shared" si="215"/>
        <v>0</v>
      </c>
      <c r="GI14" s="107">
        <f t="shared" si="216"/>
        <v>0</v>
      </c>
      <c r="GJ14" s="107">
        <f t="shared" si="217"/>
        <v>3</v>
      </c>
      <c r="GK14" s="107">
        <f t="shared" si="218"/>
        <v>484379.25</v>
      </c>
      <c r="GL14" s="107">
        <f t="shared" si="219"/>
        <v>0</v>
      </c>
      <c r="GM14" s="107">
        <f t="shared" si="220"/>
        <v>0</v>
      </c>
      <c r="GN14" s="107">
        <f t="shared" si="221"/>
        <v>3</v>
      </c>
      <c r="GO14" s="107">
        <f t="shared" si="222"/>
        <v>484379.25</v>
      </c>
      <c r="GP14" s="107"/>
      <c r="GQ14" s="107"/>
      <c r="GR14" s="243"/>
      <c r="GS14" s="86"/>
    </row>
    <row r="15" spans="1:201" hidden="1" x14ac:dyDescent="0.2">
      <c r="B15" s="86"/>
      <c r="C15" s="87"/>
      <c r="D15" s="94"/>
      <c r="E15" s="94"/>
      <c r="F15" s="94"/>
      <c r="G15" s="106"/>
      <c r="H15" s="107"/>
      <c r="I15" s="107"/>
      <c r="J15" s="107"/>
      <c r="K15" s="107"/>
      <c r="L15" s="107"/>
      <c r="M15" s="107"/>
      <c r="N15" s="107"/>
      <c r="O15" s="107"/>
      <c r="P15" s="107">
        <f t="shared" si="183"/>
        <v>0</v>
      </c>
      <c r="Q15" s="107">
        <f t="shared" si="184"/>
        <v>0</v>
      </c>
      <c r="R15" s="108">
        <f t="shared" si="180"/>
        <v>0</v>
      </c>
      <c r="S15" s="108">
        <f t="shared" si="181"/>
        <v>0</v>
      </c>
      <c r="T15" s="107"/>
      <c r="U15" s="107"/>
      <c r="V15" s="107"/>
      <c r="W15" s="107"/>
      <c r="X15" s="107"/>
      <c r="Y15" s="107"/>
      <c r="Z15" s="107"/>
      <c r="AA15" s="107"/>
      <c r="AB15" s="107">
        <f t="shared" si="185"/>
        <v>0</v>
      </c>
      <c r="AC15" s="107">
        <f t="shared" si="186"/>
        <v>0</v>
      </c>
      <c r="AD15" s="108">
        <f t="shared" si="9"/>
        <v>0</v>
      </c>
      <c r="AE15" s="108">
        <f t="shared" si="10"/>
        <v>0</v>
      </c>
      <c r="AF15" s="107"/>
      <c r="AG15" s="107"/>
      <c r="AH15" s="107"/>
      <c r="AI15" s="107"/>
      <c r="AJ15" s="107"/>
      <c r="AK15" s="107"/>
      <c r="AL15" s="107"/>
      <c r="AM15" s="107"/>
      <c r="AN15" s="107">
        <f t="shared" si="187"/>
        <v>0</v>
      </c>
      <c r="AO15" s="107">
        <f t="shared" si="188"/>
        <v>0</v>
      </c>
      <c r="AP15" s="108">
        <f t="shared" si="16"/>
        <v>0</v>
      </c>
      <c r="AQ15" s="108">
        <f t="shared" si="17"/>
        <v>0</v>
      </c>
      <c r="AR15" s="107"/>
      <c r="AS15" s="107"/>
      <c r="AT15" s="107"/>
      <c r="AU15" s="107"/>
      <c r="AV15" s="107"/>
      <c r="AW15" s="107"/>
      <c r="AX15" s="107"/>
      <c r="AY15" s="107"/>
      <c r="AZ15" s="107">
        <f t="shared" si="189"/>
        <v>0</v>
      </c>
      <c r="BA15" s="107">
        <f t="shared" si="190"/>
        <v>0</v>
      </c>
      <c r="BB15" s="108">
        <f t="shared" si="23"/>
        <v>0</v>
      </c>
      <c r="BC15" s="108">
        <f t="shared" si="24"/>
        <v>0</v>
      </c>
      <c r="BD15" s="107"/>
      <c r="BE15" s="107"/>
      <c r="BF15" s="107"/>
      <c r="BG15" s="107"/>
      <c r="BH15" s="107"/>
      <c r="BI15" s="107"/>
      <c r="BJ15" s="107"/>
      <c r="BK15" s="107"/>
      <c r="BL15" s="107">
        <f t="shared" si="191"/>
        <v>0</v>
      </c>
      <c r="BM15" s="107">
        <f t="shared" si="192"/>
        <v>0</v>
      </c>
      <c r="BN15" s="108">
        <f t="shared" si="30"/>
        <v>0</v>
      </c>
      <c r="BO15" s="108">
        <f t="shared" si="31"/>
        <v>0</v>
      </c>
      <c r="BP15" s="107"/>
      <c r="BQ15" s="107"/>
      <c r="BR15" s="107"/>
      <c r="BS15" s="107"/>
      <c r="BT15" s="107"/>
      <c r="BU15" s="107"/>
      <c r="BV15" s="107"/>
      <c r="BW15" s="107"/>
      <c r="BX15" s="107">
        <f t="shared" si="193"/>
        <v>0</v>
      </c>
      <c r="BY15" s="107">
        <f t="shared" si="194"/>
        <v>0</v>
      </c>
      <c r="BZ15" s="108">
        <f t="shared" si="37"/>
        <v>0</v>
      </c>
      <c r="CA15" s="108">
        <f t="shared" si="38"/>
        <v>0</v>
      </c>
      <c r="CB15" s="107"/>
      <c r="CC15" s="107"/>
      <c r="CD15" s="107"/>
      <c r="CE15" s="107"/>
      <c r="CF15" s="107"/>
      <c r="CG15" s="107"/>
      <c r="CH15" s="107"/>
      <c r="CI15" s="107"/>
      <c r="CJ15" s="107">
        <f t="shared" si="195"/>
        <v>0</v>
      </c>
      <c r="CK15" s="107">
        <f t="shared" si="196"/>
        <v>0</v>
      </c>
      <c r="CL15" s="108">
        <f t="shared" si="45"/>
        <v>0</v>
      </c>
      <c r="CM15" s="108">
        <f t="shared" si="46"/>
        <v>0</v>
      </c>
      <c r="CN15" s="107"/>
      <c r="CO15" s="107"/>
      <c r="CP15" s="107"/>
      <c r="CQ15" s="107"/>
      <c r="CR15" s="107"/>
      <c r="CS15" s="107"/>
      <c r="CT15" s="107"/>
      <c r="CU15" s="107"/>
      <c r="CV15" s="107">
        <f t="shared" si="197"/>
        <v>0</v>
      </c>
      <c r="CW15" s="107">
        <f t="shared" si="198"/>
        <v>0</v>
      </c>
      <c r="CX15" s="108">
        <f t="shared" si="52"/>
        <v>0</v>
      </c>
      <c r="CY15" s="108">
        <f t="shared" si="53"/>
        <v>0</v>
      </c>
      <c r="CZ15" s="107"/>
      <c r="DA15" s="107"/>
      <c r="DB15" s="107"/>
      <c r="DC15" s="107"/>
      <c r="DD15" s="107"/>
      <c r="DE15" s="107"/>
      <c r="DF15" s="107"/>
      <c r="DG15" s="107"/>
      <c r="DH15" s="107">
        <f t="shared" si="199"/>
        <v>0</v>
      </c>
      <c r="DI15" s="107">
        <f t="shared" si="200"/>
        <v>0</v>
      </c>
      <c r="DJ15" s="108">
        <f t="shared" si="59"/>
        <v>0</v>
      </c>
      <c r="DK15" s="108">
        <f t="shared" si="60"/>
        <v>0</v>
      </c>
      <c r="DL15" s="107"/>
      <c r="DM15" s="107"/>
      <c r="DN15" s="107"/>
      <c r="DO15" s="107"/>
      <c r="DP15" s="107"/>
      <c r="DQ15" s="107"/>
      <c r="DR15" s="107"/>
      <c r="DS15" s="107"/>
      <c r="DT15" s="107">
        <f t="shared" si="201"/>
        <v>0</v>
      </c>
      <c r="DU15" s="107">
        <f t="shared" si="202"/>
        <v>0</v>
      </c>
      <c r="DV15" s="108">
        <f t="shared" si="66"/>
        <v>0</v>
      </c>
      <c r="DW15" s="108">
        <f t="shared" si="67"/>
        <v>0</v>
      </c>
      <c r="DX15" s="107"/>
      <c r="DY15" s="107"/>
      <c r="DZ15" s="107"/>
      <c r="EA15" s="107"/>
      <c r="EB15" s="107"/>
      <c r="EC15" s="107"/>
      <c r="ED15" s="107"/>
      <c r="EE15" s="107"/>
      <c r="EF15" s="107">
        <f t="shared" si="203"/>
        <v>0</v>
      </c>
      <c r="EG15" s="107">
        <f t="shared" si="204"/>
        <v>0</v>
      </c>
      <c r="EH15" s="108">
        <f t="shared" si="73"/>
        <v>0</v>
      </c>
      <c r="EI15" s="108">
        <f t="shared" si="74"/>
        <v>0</v>
      </c>
      <c r="EJ15" s="107"/>
      <c r="EK15" s="107"/>
      <c r="EL15" s="107"/>
      <c r="EM15" s="107"/>
      <c r="EN15" s="107"/>
      <c r="EO15" s="107"/>
      <c r="EP15" s="107"/>
      <c r="EQ15" s="107"/>
      <c r="ER15" s="107">
        <f t="shared" si="205"/>
        <v>0</v>
      </c>
      <c r="ES15" s="107">
        <f t="shared" si="206"/>
        <v>0</v>
      </c>
      <c r="ET15" s="108">
        <f t="shared" si="81"/>
        <v>0</v>
      </c>
      <c r="EU15" s="108">
        <f t="shared" si="82"/>
        <v>0</v>
      </c>
      <c r="EV15" s="107"/>
      <c r="EW15" s="107"/>
      <c r="EX15" s="107"/>
      <c r="EY15" s="107"/>
      <c r="EZ15" s="107"/>
      <c r="FA15" s="107"/>
      <c r="FB15" s="107"/>
      <c r="FC15" s="107"/>
      <c r="FD15" s="107">
        <f t="shared" si="207"/>
        <v>0</v>
      </c>
      <c r="FE15" s="107">
        <f t="shared" si="208"/>
        <v>0</v>
      </c>
      <c r="FF15" s="108">
        <f t="shared" si="88"/>
        <v>0</v>
      </c>
      <c r="FG15" s="108">
        <f t="shared" si="89"/>
        <v>0</v>
      </c>
      <c r="FH15" s="107"/>
      <c r="FI15" s="107"/>
      <c r="FJ15" s="107"/>
      <c r="FK15" s="107"/>
      <c r="FL15" s="107"/>
      <c r="FM15" s="107"/>
      <c r="FN15" s="107"/>
      <c r="FO15" s="107"/>
      <c r="FP15" s="107">
        <f t="shared" si="209"/>
        <v>0</v>
      </c>
      <c r="FQ15" s="107">
        <f t="shared" si="210"/>
        <v>0</v>
      </c>
      <c r="FR15" s="108">
        <f t="shared" si="95"/>
        <v>0</v>
      </c>
      <c r="FS15" s="108">
        <f t="shared" si="96"/>
        <v>0</v>
      </c>
      <c r="FT15" s="107"/>
      <c r="FU15" s="107"/>
      <c r="FV15" s="107"/>
      <c r="FW15" s="107"/>
      <c r="FX15" s="107"/>
      <c r="FY15" s="107"/>
      <c r="FZ15" s="107"/>
      <c r="GA15" s="107"/>
      <c r="GB15" s="107">
        <f t="shared" si="211"/>
        <v>0</v>
      </c>
      <c r="GC15" s="107">
        <f t="shared" si="212"/>
        <v>0</v>
      </c>
      <c r="GD15" s="108">
        <f t="shared" si="102"/>
        <v>0</v>
      </c>
      <c r="GE15" s="108">
        <f t="shared" si="103"/>
        <v>0</v>
      </c>
      <c r="GF15" s="107">
        <f t="shared" si="213"/>
        <v>0</v>
      </c>
      <c r="GG15" s="107">
        <f t="shared" si="214"/>
        <v>0</v>
      </c>
      <c r="GH15" s="107">
        <f t="shared" si="215"/>
        <v>0</v>
      </c>
      <c r="GI15" s="107">
        <f t="shared" si="216"/>
        <v>0</v>
      </c>
      <c r="GJ15" s="107">
        <f t="shared" si="217"/>
        <v>0</v>
      </c>
      <c r="GK15" s="107">
        <f t="shared" si="218"/>
        <v>0</v>
      </c>
      <c r="GL15" s="107">
        <f t="shared" si="219"/>
        <v>0</v>
      </c>
      <c r="GM15" s="107">
        <f t="shared" si="220"/>
        <v>0</v>
      </c>
      <c r="GN15" s="107">
        <f t="shared" si="221"/>
        <v>0</v>
      </c>
      <c r="GO15" s="107">
        <f t="shared" si="222"/>
        <v>0</v>
      </c>
      <c r="GP15" s="107"/>
      <c r="GQ15" s="107"/>
      <c r="GR15" s="243"/>
      <c r="GS15" s="86"/>
    </row>
    <row r="16" spans="1:201" hidden="1" x14ac:dyDescent="0.2">
      <c r="B16" s="110"/>
      <c r="C16" s="111"/>
      <c r="D16" s="112"/>
      <c r="E16" s="132" t="s">
        <v>23</v>
      </c>
      <c r="F16" s="134">
        <v>2</v>
      </c>
      <c r="G16" s="135">
        <v>186800.03519999998</v>
      </c>
      <c r="H16" s="115">
        <v>1</v>
      </c>
      <c r="I16" s="115">
        <v>186800.03519999998</v>
      </c>
      <c r="J16" s="115">
        <f t="shared" ref="J16:J170" si="223">SUM(H16/12*$A$2)</f>
        <v>0.16666666666666666</v>
      </c>
      <c r="K16" s="115">
        <f t="shared" ref="K16:K170" si="224">SUM(I16/12*$A$2)</f>
        <v>31133.339199999999</v>
      </c>
      <c r="L16" s="115">
        <f>SUM(L17:L18)</f>
        <v>1</v>
      </c>
      <c r="M16" s="115">
        <f t="shared" ref="M16:Q16" si="225">SUM(M17:M18)</f>
        <v>186800.04</v>
      </c>
      <c r="N16" s="115">
        <f t="shared" si="225"/>
        <v>0</v>
      </c>
      <c r="O16" s="115">
        <f t="shared" si="225"/>
        <v>0</v>
      </c>
      <c r="P16" s="115">
        <f t="shared" si="225"/>
        <v>1</v>
      </c>
      <c r="Q16" s="115">
        <f t="shared" si="225"/>
        <v>186800.04</v>
      </c>
      <c r="R16" s="131">
        <f t="shared" si="180"/>
        <v>0.83333333333333337</v>
      </c>
      <c r="S16" s="131">
        <f t="shared" si="181"/>
        <v>155666.70080000002</v>
      </c>
      <c r="T16" s="115"/>
      <c r="U16" s="115">
        <v>0</v>
      </c>
      <c r="V16" s="115">
        <f t="shared" ref="V16:V170" si="226">SUM(T16/12*$A$2)</f>
        <v>0</v>
      </c>
      <c r="W16" s="115">
        <f t="shared" ref="W16:W170" si="227">SUM(U16/12*$A$2)</f>
        <v>0</v>
      </c>
      <c r="X16" s="115">
        <f>SUM(X17:X18)</f>
        <v>0</v>
      </c>
      <c r="Y16" s="115">
        <f t="shared" ref="Y16" si="228">SUM(Y17:Y18)</f>
        <v>0</v>
      </c>
      <c r="Z16" s="115">
        <f t="shared" ref="Z16" si="229">SUM(Z17:Z18)</f>
        <v>0</v>
      </c>
      <c r="AA16" s="115">
        <f t="shared" ref="AA16" si="230">SUM(AA17:AA18)</f>
        <v>0</v>
      </c>
      <c r="AB16" s="115">
        <f t="shared" ref="AB16" si="231">SUM(AB17:AB18)</f>
        <v>0</v>
      </c>
      <c r="AC16" s="115">
        <f t="shared" ref="AC16" si="232">SUM(AC17:AC18)</f>
        <v>0</v>
      </c>
      <c r="AD16" s="131">
        <f t="shared" si="9"/>
        <v>0</v>
      </c>
      <c r="AE16" s="131">
        <f t="shared" si="10"/>
        <v>0</v>
      </c>
      <c r="AF16" s="115">
        <f>VLOOKUP($E16,'ВМП план'!$B$8:$AL$43,12,0)</f>
        <v>0</v>
      </c>
      <c r="AG16" s="115">
        <f>VLOOKUP($E16,'ВМП план'!$B$8:$AL$43,13,0)</f>
        <v>0</v>
      </c>
      <c r="AH16" s="115">
        <f t="shared" ref="AH16:AH170" si="233">SUM(AF16/12*$A$2)</f>
        <v>0</v>
      </c>
      <c r="AI16" s="115">
        <f t="shared" ref="AI16:AI170" si="234">SUM(AG16/12*$A$2)</f>
        <v>0</v>
      </c>
      <c r="AJ16" s="115">
        <f>SUM(AJ17:AJ18)</f>
        <v>0</v>
      </c>
      <c r="AK16" s="115">
        <f t="shared" ref="AK16" si="235">SUM(AK17:AK18)</f>
        <v>0</v>
      </c>
      <c r="AL16" s="115">
        <f t="shared" ref="AL16" si="236">SUM(AL17:AL18)</f>
        <v>0</v>
      </c>
      <c r="AM16" s="115">
        <f t="shared" ref="AM16" si="237">SUM(AM17:AM18)</f>
        <v>0</v>
      </c>
      <c r="AN16" s="115">
        <f t="shared" ref="AN16" si="238">SUM(AN17:AN18)</f>
        <v>0</v>
      </c>
      <c r="AO16" s="115">
        <f t="shared" ref="AO16" si="239">SUM(AO17:AO18)</f>
        <v>0</v>
      </c>
      <c r="AP16" s="131">
        <f t="shared" si="16"/>
        <v>0</v>
      </c>
      <c r="AQ16" s="131">
        <f t="shared" si="17"/>
        <v>0</v>
      </c>
      <c r="AR16" s="115"/>
      <c r="AS16" s="115"/>
      <c r="AT16" s="115">
        <f t="shared" ref="AT16:AT170" si="240">SUM(AR16/12*$A$2)</f>
        <v>0</v>
      </c>
      <c r="AU16" s="115">
        <f t="shared" ref="AU16:AU170" si="241">SUM(AS16/12*$A$2)</f>
        <v>0</v>
      </c>
      <c r="AV16" s="115">
        <f>SUM(AV17:AV18)</f>
        <v>0</v>
      </c>
      <c r="AW16" s="115">
        <f t="shared" ref="AW16" si="242">SUM(AW17:AW18)</f>
        <v>0</v>
      </c>
      <c r="AX16" s="115">
        <f t="shared" ref="AX16" si="243">SUM(AX17:AX18)</f>
        <v>0</v>
      </c>
      <c r="AY16" s="115">
        <f t="shared" ref="AY16" si="244">SUM(AY17:AY18)</f>
        <v>0</v>
      </c>
      <c r="AZ16" s="115">
        <f t="shared" ref="AZ16" si="245">SUM(AZ17:AZ18)</f>
        <v>0</v>
      </c>
      <c r="BA16" s="115">
        <f t="shared" ref="BA16" si="246">SUM(BA17:BA18)</f>
        <v>0</v>
      </c>
      <c r="BB16" s="131">
        <f t="shared" si="23"/>
        <v>0</v>
      </c>
      <c r="BC16" s="131">
        <f t="shared" si="24"/>
        <v>0</v>
      </c>
      <c r="BD16" s="115">
        <v>5</v>
      </c>
      <c r="BE16" s="115">
        <v>934000.17599999998</v>
      </c>
      <c r="BF16" s="115">
        <f t="shared" ref="BF16:BF170" si="247">SUM(BD16/12*$A$2)</f>
        <v>0.83333333333333337</v>
      </c>
      <c r="BG16" s="115">
        <f t="shared" ref="BG16:BG170" si="248">SUM(BE16/12*$A$2)</f>
        <v>155666.696</v>
      </c>
      <c r="BH16" s="115">
        <f>SUM(BH17:BH18)</f>
        <v>2</v>
      </c>
      <c r="BI16" s="115">
        <f t="shared" ref="BI16" si="249">SUM(BI17:BI18)</f>
        <v>373600.08</v>
      </c>
      <c r="BJ16" s="115">
        <f t="shared" ref="BJ16" si="250">SUM(BJ17:BJ18)</f>
        <v>0</v>
      </c>
      <c r="BK16" s="115">
        <f t="shared" ref="BK16" si="251">SUM(BK17:BK18)</f>
        <v>0</v>
      </c>
      <c r="BL16" s="115">
        <f t="shared" ref="BL16" si="252">SUM(BL17:BL18)</f>
        <v>2</v>
      </c>
      <c r="BM16" s="115">
        <f t="shared" ref="BM16" si="253">SUM(BM17:BM18)</f>
        <v>373600.08</v>
      </c>
      <c r="BN16" s="131">
        <f t="shared" si="30"/>
        <v>1.1666666666666665</v>
      </c>
      <c r="BO16" s="131">
        <f t="shared" si="31"/>
        <v>217933.38400000002</v>
      </c>
      <c r="BP16" s="115"/>
      <c r="BQ16" s="115"/>
      <c r="BR16" s="115">
        <f t="shared" ref="BR16:BR170" si="254">SUM(BP16/12*$A$2)</f>
        <v>0</v>
      </c>
      <c r="BS16" s="115">
        <f t="shared" ref="BS16:BS170" si="255">SUM(BQ16/12*$A$2)</f>
        <v>0</v>
      </c>
      <c r="BT16" s="115">
        <f>SUM(BT17:BT18)</f>
        <v>0</v>
      </c>
      <c r="BU16" s="115">
        <f t="shared" ref="BU16" si="256">SUM(BU17:BU18)</f>
        <v>0</v>
      </c>
      <c r="BV16" s="115">
        <f t="shared" ref="BV16" si="257">SUM(BV17:BV18)</f>
        <v>0</v>
      </c>
      <c r="BW16" s="115">
        <f t="shared" ref="BW16" si="258">SUM(BW17:BW18)</f>
        <v>0</v>
      </c>
      <c r="BX16" s="115">
        <f t="shared" ref="BX16" si="259">SUM(BX17:BX18)</f>
        <v>0</v>
      </c>
      <c r="BY16" s="115">
        <f t="shared" ref="BY16" si="260">SUM(BY17:BY18)</f>
        <v>0</v>
      </c>
      <c r="BZ16" s="131">
        <f t="shared" si="37"/>
        <v>0</v>
      </c>
      <c r="CA16" s="131">
        <f t="shared" si="38"/>
        <v>0</v>
      </c>
      <c r="CB16" s="115"/>
      <c r="CC16" s="115"/>
      <c r="CD16" s="115">
        <f t="shared" ref="CD16:CD170" si="261">SUM(CB16/12*$A$2)</f>
        <v>0</v>
      </c>
      <c r="CE16" s="115">
        <f t="shared" ref="CE16:CE170" si="262">SUM(CC16/12*$A$2)</f>
        <v>0</v>
      </c>
      <c r="CF16" s="115">
        <f>SUM(CF17:CF18)</f>
        <v>0</v>
      </c>
      <c r="CG16" s="115">
        <f t="shared" ref="CG16" si="263">SUM(CG17:CG18)</f>
        <v>0</v>
      </c>
      <c r="CH16" s="115">
        <f t="shared" ref="CH16" si="264">SUM(CH17:CH18)</f>
        <v>0</v>
      </c>
      <c r="CI16" s="115">
        <f t="shared" ref="CI16" si="265">SUM(CI17:CI18)</f>
        <v>0</v>
      </c>
      <c r="CJ16" s="115">
        <f t="shared" ref="CJ16" si="266">SUM(CJ17:CJ18)</f>
        <v>0</v>
      </c>
      <c r="CK16" s="115">
        <f t="shared" ref="CK16" si="267">SUM(CK17:CK18)</f>
        <v>0</v>
      </c>
      <c r="CL16" s="131">
        <f t="shared" si="45"/>
        <v>0</v>
      </c>
      <c r="CM16" s="131">
        <f t="shared" si="46"/>
        <v>0</v>
      </c>
      <c r="CN16" s="115"/>
      <c r="CO16" s="115"/>
      <c r="CP16" s="115">
        <f t="shared" ref="CP16:CP170" si="268">SUM(CN16/12*$A$2)</f>
        <v>0</v>
      </c>
      <c r="CQ16" s="115">
        <f t="shared" ref="CQ16:CQ170" si="269">SUM(CO16/12*$A$2)</f>
        <v>0</v>
      </c>
      <c r="CR16" s="115">
        <f>SUM(CR17:CR18)</f>
        <v>0</v>
      </c>
      <c r="CS16" s="115">
        <f t="shared" ref="CS16" si="270">SUM(CS17:CS18)</f>
        <v>0</v>
      </c>
      <c r="CT16" s="115">
        <f t="shared" ref="CT16" si="271">SUM(CT17:CT18)</f>
        <v>0</v>
      </c>
      <c r="CU16" s="115">
        <f t="shared" ref="CU16" si="272">SUM(CU17:CU18)</f>
        <v>0</v>
      </c>
      <c r="CV16" s="115">
        <f t="shared" ref="CV16" si="273">SUM(CV17:CV18)</f>
        <v>0</v>
      </c>
      <c r="CW16" s="115">
        <f t="shared" ref="CW16" si="274">SUM(CW17:CW18)</f>
        <v>0</v>
      </c>
      <c r="CX16" s="131">
        <f t="shared" si="52"/>
        <v>0</v>
      </c>
      <c r="CY16" s="131">
        <f t="shared" si="53"/>
        <v>0</v>
      </c>
      <c r="CZ16" s="115"/>
      <c r="DA16" s="115"/>
      <c r="DB16" s="115">
        <f t="shared" ref="DB16:DB170" si="275">SUM(CZ16/12*$A$2)</f>
        <v>0</v>
      </c>
      <c r="DC16" s="115">
        <f t="shared" ref="DC16:DC170" si="276">SUM(DA16/12*$A$2)</f>
        <v>0</v>
      </c>
      <c r="DD16" s="115">
        <f>SUM(DD17:DD18)</f>
        <v>0</v>
      </c>
      <c r="DE16" s="115">
        <f t="shared" ref="DE16" si="277">SUM(DE17:DE18)</f>
        <v>0</v>
      </c>
      <c r="DF16" s="115">
        <f t="shared" ref="DF16" si="278">SUM(DF17:DF18)</f>
        <v>0</v>
      </c>
      <c r="DG16" s="115">
        <f t="shared" ref="DG16" si="279">SUM(DG17:DG18)</f>
        <v>0</v>
      </c>
      <c r="DH16" s="115">
        <f t="shared" ref="DH16" si="280">SUM(DH17:DH18)</f>
        <v>0</v>
      </c>
      <c r="DI16" s="115">
        <f t="shared" ref="DI16" si="281">SUM(DI17:DI18)</f>
        <v>0</v>
      </c>
      <c r="DJ16" s="131">
        <f t="shared" si="59"/>
        <v>0</v>
      </c>
      <c r="DK16" s="131">
        <f t="shared" si="60"/>
        <v>0</v>
      </c>
      <c r="DL16" s="115"/>
      <c r="DM16" s="115"/>
      <c r="DN16" s="115">
        <f t="shared" ref="DN16:DN170" si="282">SUM(DL16/12*$A$2)</f>
        <v>0</v>
      </c>
      <c r="DO16" s="115">
        <f t="shared" ref="DO16:DO170" si="283">SUM(DM16/12*$A$2)</f>
        <v>0</v>
      </c>
      <c r="DP16" s="115">
        <f>SUM(DP17:DP18)</f>
        <v>0</v>
      </c>
      <c r="DQ16" s="115">
        <f t="shared" ref="DQ16" si="284">SUM(DQ17:DQ18)</f>
        <v>0</v>
      </c>
      <c r="DR16" s="115">
        <f t="shared" ref="DR16" si="285">SUM(DR17:DR18)</f>
        <v>0</v>
      </c>
      <c r="DS16" s="115">
        <f t="shared" ref="DS16" si="286">SUM(DS17:DS18)</f>
        <v>0</v>
      </c>
      <c r="DT16" s="115">
        <f t="shared" ref="DT16" si="287">SUM(DT17:DT18)</f>
        <v>0</v>
      </c>
      <c r="DU16" s="115">
        <f t="shared" ref="DU16" si="288">SUM(DU17:DU18)</f>
        <v>0</v>
      </c>
      <c r="DV16" s="131">
        <f t="shared" si="66"/>
        <v>0</v>
      </c>
      <c r="DW16" s="131">
        <f t="shared" si="67"/>
        <v>0</v>
      </c>
      <c r="DX16" s="115"/>
      <c r="DY16" s="115">
        <v>0</v>
      </c>
      <c r="DZ16" s="115">
        <f t="shared" ref="DZ16:DZ170" si="289">SUM(DX16/12*$A$2)</f>
        <v>0</v>
      </c>
      <c r="EA16" s="115">
        <f t="shared" ref="EA16:EA170" si="290">SUM(DY16/12*$A$2)</f>
        <v>0</v>
      </c>
      <c r="EB16" s="115">
        <f>SUM(EB17:EB18)</f>
        <v>0</v>
      </c>
      <c r="EC16" s="115">
        <f t="shared" ref="EC16" si="291">SUM(EC17:EC18)</f>
        <v>0</v>
      </c>
      <c r="ED16" s="115">
        <f t="shared" ref="ED16" si="292">SUM(ED17:ED18)</f>
        <v>0</v>
      </c>
      <c r="EE16" s="115">
        <f t="shared" ref="EE16" si="293">SUM(EE17:EE18)</f>
        <v>0</v>
      </c>
      <c r="EF16" s="115">
        <f t="shared" ref="EF16" si="294">SUM(EF17:EF18)</f>
        <v>0</v>
      </c>
      <c r="EG16" s="115">
        <f t="shared" ref="EG16" si="295">SUM(EG17:EG18)</f>
        <v>0</v>
      </c>
      <c r="EH16" s="131">
        <f t="shared" si="73"/>
        <v>0</v>
      </c>
      <c r="EI16" s="131">
        <f t="shared" si="74"/>
        <v>0</v>
      </c>
      <c r="EJ16" s="115"/>
      <c r="EK16" s="115">
        <v>0</v>
      </c>
      <c r="EL16" s="115">
        <f t="shared" ref="EL16:EL170" si="296">SUM(EJ16/12*$A$2)</f>
        <v>0</v>
      </c>
      <c r="EM16" s="115">
        <f t="shared" ref="EM16:EM170" si="297">SUM(EK16/12*$A$2)</f>
        <v>0</v>
      </c>
      <c r="EN16" s="115">
        <f>SUM(EN17:EN18)</f>
        <v>0</v>
      </c>
      <c r="EO16" s="115">
        <f t="shared" ref="EO16" si="298">SUM(EO17:EO18)</f>
        <v>0</v>
      </c>
      <c r="EP16" s="115">
        <f t="shared" ref="EP16" si="299">SUM(EP17:EP18)</f>
        <v>0</v>
      </c>
      <c r="EQ16" s="115">
        <f t="shared" ref="EQ16" si="300">SUM(EQ17:EQ18)</f>
        <v>0</v>
      </c>
      <c r="ER16" s="115">
        <f t="shared" ref="ER16" si="301">SUM(ER17:ER18)</f>
        <v>0</v>
      </c>
      <c r="ES16" s="115">
        <f t="shared" ref="ES16" si="302">SUM(ES17:ES18)</f>
        <v>0</v>
      </c>
      <c r="ET16" s="131">
        <f t="shared" si="81"/>
        <v>0</v>
      </c>
      <c r="EU16" s="131">
        <f t="shared" si="82"/>
        <v>0</v>
      </c>
      <c r="EV16" s="115"/>
      <c r="EW16" s="115"/>
      <c r="EX16" s="115">
        <f t="shared" ref="EX16:EX170" si="303">SUM(EV16/12*$A$2)</f>
        <v>0</v>
      </c>
      <c r="EY16" s="115">
        <f t="shared" ref="EY16:EY170" si="304">SUM(EW16/12*$A$2)</f>
        <v>0</v>
      </c>
      <c r="EZ16" s="115">
        <f>SUM(EZ17:EZ18)</f>
        <v>0</v>
      </c>
      <c r="FA16" s="115">
        <f t="shared" ref="FA16" si="305">SUM(FA17:FA18)</f>
        <v>0</v>
      </c>
      <c r="FB16" s="115">
        <f t="shared" ref="FB16" si="306">SUM(FB17:FB18)</f>
        <v>0</v>
      </c>
      <c r="FC16" s="115">
        <f t="shared" ref="FC16" si="307">SUM(FC17:FC18)</f>
        <v>0</v>
      </c>
      <c r="FD16" s="115">
        <f t="shared" ref="FD16" si="308">SUM(FD17:FD18)</f>
        <v>0</v>
      </c>
      <c r="FE16" s="115">
        <f t="shared" ref="FE16" si="309">SUM(FE17:FE18)</f>
        <v>0</v>
      </c>
      <c r="FF16" s="131">
        <f t="shared" si="88"/>
        <v>0</v>
      </c>
      <c r="FG16" s="131">
        <f t="shared" si="89"/>
        <v>0</v>
      </c>
      <c r="FH16" s="115"/>
      <c r="FI16" s="115"/>
      <c r="FJ16" s="115">
        <f t="shared" ref="FJ16:FJ170" si="310">SUM(FH16/12*$A$2)</f>
        <v>0</v>
      </c>
      <c r="FK16" s="115">
        <f t="shared" ref="FK16:FK170" si="311">SUM(FI16/12*$A$2)</f>
        <v>0</v>
      </c>
      <c r="FL16" s="115">
        <f>SUM(FL17:FL18)</f>
        <v>0</v>
      </c>
      <c r="FM16" s="115">
        <f t="shared" ref="FM16" si="312">SUM(FM17:FM18)</f>
        <v>0</v>
      </c>
      <c r="FN16" s="115">
        <f t="shared" ref="FN16" si="313">SUM(FN17:FN18)</f>
        <v>0</v>
      </c>
      <c r="FO16" s="115">
        <f t="shared" ref="FO16" si="314">SUM(FO17:FO18)</f>
        <v>0</v>
      </c>
      <c r="FP16" s="115">
        <f t="shared" ref="FP16" si="315">SUM(FP17:FP18)</f>
        <v>0</v>
      </c>
      <c r="FQ16" s="115">
        <f t="shared" ref="FQ16" si="316">SUM(FQ17:FQ18)</f>
        <v>0</v>
      </c>
      <c r="FR16" s="131">
        <f t="shared" si="95"/>
        <v>0</v>
      </c>
      <c r="FS16" s="131">
        <f t="shared" si="96"/>
        <v>0</v>
      </c>
      <c r="FT16" s="115"/>
      <c r="FU16" s="115"/>
      <c r="FV16" s="115">
        <f t="shared" ref="FV16:FV170" si="317">SUM(FT16/12*$A$2)</f>
        <v>0</v>
      </c>
      <c r="FW16" s="115">
        <f t="shared" ref="FW16:FW170" si="318">SUM(FU16/12*$A$2)</f>
        <v>0</v>
      </c>
      <c r="FX16" s="115">
        <f>SUM(FX17:FX18)</f>
        <v>0</v>
      </c>
      <c r="FY16" s="115">
        <f t="shared" ref="FY16" si="319">SUM(FY17:FY18)</f>
        <v>0</v>
      </c>
      <c r="FZ16" s="115">
        <f t="shared" ref="FZ16" si="320">SUM(FZ17:FZ18)</f>
        <v>0</v>
      </c>
      <c r="GA16" s="115">
        <f t="shared" ref="GA16" si="321">SUM(GA17:GA18)</f>
        <v>0</v>
      </c>
      <c r="GB16" s="115">
        <f t="shared" ref="GB16" si="322">SUM(GB17:GB18)</f>
        <v>0</v>
      </c>
      <c r="GC16" s="115">
        <f t="shared" ref="GC16" si="323">SUM(GC17:GC18)</f>
        <v>0</v>
      </c>
      <c r="GD16" s="131">
        <f t="shared" si="102"/>
        <v>0</v>
      </c>
      <c r="GE16" s="131">
        <f t="shared" si="103"/>
        <v>0</v>
      </c>
      <c r="GF16" s="115">
        <f t="shared" si="178"/>
        <v>6</v>
      </c>
      <c r="GG16" s="115">
        <f t="shared" si="178"/>
        <v>1120800.2112</v>
      </c>
      <c r="GH16" s="115">
        <f t="shared" si="178"/>
        <v>1</v>
      </c>
      <c r="GI16" s="115">
        <f t="shared" si="178"/>
        <v>186800.03519999998</v>
      </c>
      <c r="GJ16" s="115">
        <f>SUM(GJ17:GJ18)</f>
        <v>3</v>
      </c>
      <c r="GK16" s="115">
        <f t="shared" ref="GK16" si="324">SUM(GK17:GK18)</f>
        <v>560400.12</v>
      </c>
      <c r="GL16" s="115">
        <f t="shared" ref="GL16" si="325">SUM(GL17:GL18)</f>
        <v>0</v>
      </c>
      <c r="GM16" s="115">
        <f t="shared" ref="GM16" si="326">SUM(GM17:GM18)</f>
        <v>0</v>
      </c>
      <c r="GN16" s="115">
        <f t="shared" ref="GN16" si="327">SUM(GN17:GN18)</f>
        <v>3</v>
      </c>
      <c r="GO16" s="115">
        <f t="shared" ref="GO16" si="328">SUM(GO17:GO18)</f>
        <v>560400.12</v>
      </c>
      <c r="GP16" s="115">
        <f>SUM(GJ16-GH16)</f>
        <v>2</v>
      </c>
      <c r="GQ16" s="115">
        <f>SUM(GK16-GI16)</f>
        <v>373600.08480000001</v>
      </c>
      <c r="GR16" s="243"/>
      <c r="GS16" s="86"/>
    </row>
    <row r="17" spans="2:201" ht="24" hidden="1" x14ac:dyDescent="0.2">
      <c r="B17" s="86" t="s">
        <v>255</v>
      </c>
      <c r="C17" s="89" t="s">
        <v>256</v>
      </c>
      <c r="D17" s="90">
        <v>481</v>
      </c>
      <c r="E17" s="94" t="s">
        <v>257</v>
      </c>
      <c r="F17" s="94">
        <v>2</v>
      </c>
      <c r="G17" s="106">
        <v>186800.03519999998</v>
      </c>
      <c r="H17" s="107"/>
      <c r="I17" s="107"/>
      <c r="J17" s="107"/>
      <c r="K17" s="107"/>
      <c r="L17" s="107">
        <f>VLOOKUP($D17,'факт '!$D$7:$AO$73,3,0)</f>
        <v>1</v>
      </c>
      <c r="M17" s="107">
        <f>VLOOKUP($D17,'факт '!$D$7:$AO$73,4,0)</f>
        <v>186800.04</v>
      </c>
      <c r="N17" s="107"/>
      <c r="O17" s="107"/>
      <c r="P17" s="107">
        <f t="shared" ref="P17:P18" si="329">SUM(L17+N17)</f>
        <v>1</v>
      </c>
      <c r="Q17" s="107">
        <f t="shared" ref="Q17:Q18" si="330">SUM(M17+O17)</f>
        <v>186800.04</v>
      </c>
      <c r="R17" s="108">
        <f t="shared" si="180"/>
        <v>1</v>
      </c>
      <c r="S17" s="108">
        <f t="shared" si="181"/>
        <v>186800.04</v>
      </c>
      <c r="T17" s="107"/>
      <c r="U17" s="107"/>
      <c r="V17" s="107"/>
      <c r="W17" s="107"/>
      <c r="X17" s="107">
        <f>VLOOKUP($D17,'факт '!$D$7:$AO$73,7,0)</f>
        <v>0</v>
      </c>
      <c r="Y17" s="107">
        <f>VLOOKUP($D17,'факт '!$D$7:$AO$73,8,0)</f>
        <v>0</v>
      </c>
      <c r="Z17" s="107">
        <f>VLOOKUP($D17,'факт '!$D$7:$AO$73,9,0)</f>
        <v>0</v>
      </c>
      <c r="AA17" s="107">
        <f>VLOOKUP($D17,'факт '!$D$7:$AO$73,10,0)</f>
        <v>0</v>
      </c>
      <c r="AB17" s="107">
        <f t="shared" ref="AB17:AB18" si="331">SUM(X17+Z17)</f>
        <v>0</v>
      </c>
      <c r="AC17" s="107">
        <f t="shared" ref="AC17:AC18" si="332">SUM(Y17+AA17)</f>
        <v>0</v>
      </c>
      <c r="AD17" s="108">
        <f t="shared" si="9"/>
        <v>0</v>
      </c>
      <c r="AE17" s="108">
        <f t="shared" si="10"/>
        <v>0</v>
      </c>
      <c r="AF17" s="107"/>
      <c r="AG17" s="107"/>
      <c r="AH17" s="107"/>
      <c r="AI17" s="107"/>
      <c r="AJ17" s="107">
        <f>VLOOKUP($D17,'факт '!$D$7:$AO$73,5,0)</f>
        <v>0</v>
      </c>
      <c r="AK17" s="107">
        <f>VLOOKUP($D17,'факт '!$D$7:$AO$73,6,0)</f>
        <v>0</v>
      </c>
      <c r="AL17" s="107"/>
      <c r="AM17" s="107"/>
      <c r="AN17" s="107">
        <f t="shared" ref="AN17:AN18" si="333">SUM(AJ17+AL17)</f>
        <v>0</v>
      </c>
      <c r="AO17" s="107">
        <f t="shared" ref="AO17:AO18" si="334">SUM(AK17+AM17)</f>
        <v>0</v>
      </c>
      <c r="AP17" s="108">
        <f t="shared" si="16"/>
        <v>0</v>
      </c>
      <c r="AQ17" s="108">
        <f t="shared" si="17"/>
        <v>0</v>
      </c>
      <c r="AR17" s="107"/>
      <c r="AS17" s="107"/>
      <c r="AT17" s="107"/>
      <c r="AU17" s="107"/>
      <c r="AV17" s="107">
        <f>VLOOKUP($D17,'факт '!$D$7:$AO$73,11,0)</f>
        <v>0</v>
      </c>
      <c r="AW17" s="107">
        <f>VLOOKUP($D17,'факт '!$D$7:$AO$73,12,0)</f>
        <v>0</v>
      </c>
      <c r="AX17" s="107"/>
      <c r="AY17" s="107"/>
      <c r="AZ17" s="107">
        <f t="shared" ref="AZ17:AZ18" si="335">SUM(AV17+AX17)</f>
        <v>0</v>
      </c>
      <c r="BA17" s="107">
        <f t="shared" ref="BA17:BA18" si="336">SUM(AW17+AY17)</f>
        <v>0</v>
      </c>
      <c r="BB17" s="108">
        <f t="shared" si="23"/>
        <v>0</v>
      </c>
      <c r="BC17" s="108">
        <f t="shared" si="24"/>
        <v>0</v>
      </c>
      <c r="BD17" s="107"/>
      <c r="BE17" s="107"/>
      <c r="BF17" s="107"/>
      <c r="BG17" s="107"/>
      <c r="BH17" s="107">
        <f>VLOOKUP($D17,'факт '!$D$7:$AO$73,15,0)</f>
        <v>2</v>
      </c>
      <c r="BI17" s="107">
        <f>VLOOKUP($D17,'факт '!$D$7:$AO$73,16,0)</f>
        <v>373600.08</v>
      </c>
      <c r="BJ17" s="107">
        <f>VLOOKUP($D17,'факт '!$D$7:$AO$73,17,0)</f>
        <v>0</v>
      </c>
      <c r="BK17" s="107">
        <f>VLOOKUP($D17,'факт '!$D$7:$AO$73,18,0)</f>
        <v>0</v>
      </c>
      <c r="BL17" s="107">
        <f t="shared" ref="BL17:BL18" si="337">SUM(BH17+BJ17)</f>
        <v>2</v>
      </c>
      <c r="BM17" s="107">
        <f t="shared" ref="BM17:BM18" si="338">SUM(BI17+BK17)</f>
        <v>373600.08</v>
      </c>
      <c r="BN17" s="108">
        <f t="shared" si="30"/>
        <v>2</v>
      </c>
      <c r="BO17" s="108">
        <f t="shared" si="31"/>
        <v>373600.08</v>
      </c>
      <c r="BP17" s="107"/>
      <c r="BQ17" s="107"/>
      <c r="BR17" s="107"/>
      <c r="BS17" s="107"/>
      <c r="BT17" s="107">
        <f>VLOOKUP($D17,'факт '!$D$7:$AO$73,19,0)</f>
        <v>0</v>
      </c>
      <c r="BU17" s="107">
        <f>VLOOKUP($D17,'факт '!$D$7:$AO$73,20,0)</f>
        <v>0</v>
      </c>
      <c r="BV17" s="107">
        <f>VLOOKUP($D17,'факт '!$D$7:$AO$73,21,0)</f>
        <v>0</v>
      </c>
      <c r="BW17" s="107">
        <f>VLOOKUP($D17,'факт '!$D$7:$AO$73,22,0)</f>
        <v>0</v>
      </c>
      <c r="BX17" s="107">
        <f t="shared" ref="BX17:BX18" si="339">SUM(BT17+BV17)</f>
        <v>0</v>
      </c>
      <c r="BY17" s="107">
        <f t="shared" ref="BY17:BY18" si="340">SUM(BU17+BW17)</f>
        <v>0</v>
      </c>
      <c r="BZ17" s="108">
        <f t="shared" si="37"/>
        <v>0</v>
      </c>
      <c r="CA17" s="108">
        <f t="shared" si="38"/>
        <v>0</v>
      </c>
      <c r="CB17" s="107"/>
      <c r="CC17" s="107"/>
      <c r="CD17" s="107"/>
      <c r="CE17" s="107"/>
      <c r="CF17" s="107">
        <f>VLOOKUP($D17,'факт '!$D$7:$AO$73,23,0)</f>
        <v>0</v>
      </c>
      <c r="CG17" s="107">
        <f>VLOOKUP($D17,'факт '!$D$7:$AO$73,24,0)</f>
        <v>0</v>
      </c>
      <c r="CH17" s="107">
        <f>VLOOKUP($D17,'факт '!$D$7:$AO$73,25,0)</f>
        <v>0</v>
      </c>
      <c r="CI17" s="107">
        <f>VLOOKUP($D17,'факт '!$D$7:$AO$73,26,0)</f>
        <v>0</v>
      </c>
      <c r="CJ17" s="107">
        <f t="shared" ref="CJ17:CJ18" si="341">SUM(CF17+CH17)</f>
        <v>0</v>
      </c>
      <c r="CK17" s="107">
        <f t="shared" ref="CK17:CK18" si="342">SUM(CG17+CI17)</f>
        <v>0</v>
      </c>
      <c r="CL17" s="108">
        <f t="shared" si="45"/>
        <v>0</v>
      </c>
      <c r="CM17" s="108">
        <f t="shared" si="46"/>
        <v>0</v>
      </c>
      <c r="CN17" s="107"/>
      <c r="CO17" s="107"/>
      <c r="CP17" s="107"/>
      <c r="CQ17" s="107"/>
      <c r="CR17" s="107">
        <f>VLOOKUP($D17,'факт '!$D$7:$AO$73,27,0)</f>
        <v>0</v>
      </c>
      <c r="CS17" s="107">
        <f>VLOOKUP($D17,'факт '!$D$7:$AO$73,28,0)</f>
        <v>0</v>
      </c>
      <c r="CT17" s="107">
        <f>VLOOKUP($D17,'факт '!$D$7:$AO$73,29,0)</f>
        <v>0</v>
      </c>
      <c r="CU17" s="107">
        <f>VLOOKUP($D17,'факт '!$D$7:$AO$73,30,0)</f>
        <v>0</v>
      </c>
      <c r="CV17" s="107">
        <f t="shared" ref="CV17:CV18" si="343">SUM(CR17+CT17)</f>
        <v>0</v>
      </c>
      <c r="CW17" s="107">
        <f t="shared" ref="CW17:CW18" si="344">SUM(CS17+CU17)</f>
        <v>0</v>
      </c>
      <c r="CX17" s="108">
        <f t="shared" si="52"/>
        <v>0</v>
      </c>
      <c r="CY17" s="108">
        <f t="shared" si="53"/>
        <v>0</v>
      </c>
      <c r="CZ17" s="107"/>
      <c r="DA17" s="107"/>
      <c r="DB17" s="107"/>
      <c r="DC17" s="107"/>
      <c r="DD17" s="107">
        <f>VLOOKUP($D17,'факт '!$D$7:$AO$73,31,0)</f>
        <v>0</v>
      </c>
      <c r="DE17" s="107">
        <f>VLOOKUP($D17,'факт '!$D$7:$AO$73,32,0)</f>
        <v>0</v>
      </c>
      <c r="DF17" s="107"/>
      <c r="DG17" s="107"/>
      <c r="DH17" s="107">
        <f t="shared" ref="DH17:DH18" si="345">SUM(DD17+DF17)</f>
        <v>0</v>
      </c>
      <c r="DI17" s="107">
        <f t="shared" ref="DI17:DI18" si="346">SUM(DE17+DG17)</f>
        <v>0</v>
      </c>
      <c r="DJ17" s="108">
        <f t="shared" si="59"/>
        <v>0</v>
      </c>
      <c r="DK17" s="108">
        <f t="shared" si="60"/>
        <v>0</v>
      </c>
      <c r="DL17" s="107"/>
      <c r="DM17" s="107"/>
      <c r="DN17" s="107"/>
      <c r="DO17" s="107"/>
      <c r="DP17" s="107">
        <f>VLOOKUP($D17,'факт '!$D$7:$AO$73,13,0)</f>
        <v>0</v>
      </c>
      <c r="DQ17" s="107">
        <f>VLOOKUP($D17,'факт '!$D$7:$AO$73,14,0)</f>
        <v>0</v>
      </c>
      <c r="DR17" s="107"/>
      <c r="DS17" s="107"/>
      <c r="DT17" s="107">
        <f t="shared" ref="DT17:DT18" si="347">SUM(DP17+DR17)</f>
        <v>0</v>
      </c>
      <c r="DU17" s="107">
        <f t="shared" ref="DU17:DU18" si="348">SUM(DQ17+DS17)</f>
        <v>0</v>
      </c>
      <c r="DV17" s="108">
        <f t="shared" si="66"/>
        <v>0</v>
      </c>
      <c r="DW17" s="108">
        <f t="shared" si="67"/>
        <v>0</v>
      </c>
      <c r="DX17" s="107"/>
      <c r="DY17" s="107"/>
      <c r="DZ17" s="107"/>
      <c r="EA17" s="107"/>
      <c r="EB17" s="107">
        <f>VLOOKUP($D17,'факт '!$D$7:$AO$73,33,0)</f>
        <v>0</v>
      </c>
      <c r="EC17" s="107">
        <f>VLOOKUP($D17,'факт '!$D$7:$AO$73,34,0)</f>
        <v>0</v>
      </c>
      <c r="ED17" s="107"/>
      <c r="EE17" s="107"/>
      <c r="EF17" s="107">
        <f t="shared" ref="EF17:EF18" si="349">SUM(EB17+ED17)</f>
        <v>0</v>
      </c>
      <c r="EG17" s="107">
        <f t="shared" ref="EG17:EG18" si="350">SUM(EC17+EE17)</f>
        <v>0</v>
      </c>
      <c r="EH17" s="108">
        <f t="shared" si="73"/>
        <v>0</v>
      </c>
      <c r="EI17" s="108">
        <f t="shared" si="74"/>
        <v>0</v>
      </c>
      <c r="EJ17" s="107"/>
      <c r="EK17" s="107"/>
      <c r="EL17" s="107"/>
      <c r="EM17" s="107"/>
      <c r="EN17" s="107">
        <f>VLOOKUP($D17,'факт '!$D$7:$AO$73,35,0)</f>
        <v>0</v>
      </c>
      <c r="EO17" s="107">
        <f>VLOOKUP($D17,'факт '!$D$7:$AO$73,36,0)</f>
        <v>0</v>
      </c>
      <c r="EP17" s="107">
        <f>VLOOKUP($D17,'факт '!$D$7:$AO$73,37,0)</f>
        <v>0</v>
      </c>
      <c r="EQ17" s="107">
        <f>VLOOKUP($D17,'факт '!$D$7:$AO$73,38,0)</f>
        <v>0</v>
      </c>
      <c r="ER17" s="107">
        <f t="shared" ref="ER17:ER18" si="351">SUM(EN17+EP17)</f>
        <v>0</v>
      </c>
      <c r="ES17" s="107">
        <f t="shared" ref="ES17:ES18" si="352">SUM(EO17+EQ17)</f>
        <v>0</v>
      </c>
      <c r="ET17" s="108">
        <f t="shared" si="81"/>
        <v>0</v>
      </c>
      <c r="EU17" s="108">
        <f t="shared" si="82"/>
        <v>0</v>
      </c>
      <c r="EV17" s="107"/>
      <c r="EW17" s="107"/>
      <c r="EX17" s="107"/>
      <c r="EY17" s="107"/>
      <c r="EZ17" s="107"/>
      <c r="FA17" s="107"/>
      <c r="FB17" s="107"/>
      <c r="FC17" s="107"/>
      <c r="FD17" s="107">
        <f t="shared" ref="FD17:FD18" si="353">SUM(EZ17+FB17)</f>
        <v>0</v>
      </c>
      <c r="FE17" s="107">
        <f t="shared" ref="FE17:FE18" si="354">SUM(FA17+FC17)</f>
        <v>0</v>
      </c>
      <c r="FF17" s="108">
        <f t="shared" si="88"/>
        <v>0</v>
      </c>
      <c r="FG17" s="108">
        <f t="shared" si="89"/>
        <v>0</v>
      </c>
      <c r="FH17" s="107"/>
      <c r="FI17" s="107"/>
      <c r="FJ17" s="107"/>
      <c r="FK17" s="107"/>
      <c r="FL17" s="107"/>
      <c r="FM17" s="107"/>
      <c r="FN17" s="107"/>
      <c r="FO17" s="107"/>
      <c r="FP17" s="107">
        <f t="shared" ref="FP17:FP18" si="355">SUM(FL17+FN17)</f>
        <v>0</v>
      </c>
      <c r="FQ17" s="107">
        <f t="shared" ref="FQ17:FQ18" si="356">SUM(FM17+FO17)</f>
        <v>0</v>
      </c>
      <c r="FR17" s="108">
        <f t="shared" si="95"/>
        <v>0</v>
      </c>
      <c r="FS17" s="108">
        <f t="shared" si="96"/>
        <v>0</v>
      </c>
      <c r="FT17" s="107"/>
      <c r="FU17" s="107"/>
      <c r="FV17" s="107"/>
      <c r="FW17" s="107"/>
      <c r="FX17" s="107"/>
      <c r="FY17" s="107"/>
      <c r="FZ17" s="107"/>
      <c r="GA17" s="107"/>
      <c r="GB17" s="107">
        <f t="shared" ref="GB17:GB18" si="357">SUM(FX17+FZ17)</f>
        <v>0</v>
      </c>
      <c r="GC17" s="107">
        <f t="shared" ref="GC17:GC18" si="358">SUM(FY17+GA17)</f>
        <v>0</v>
      </c>
      <c r="GD17" s="108">
        <f t="shared" si="102"/>
        <v>0</v>
      </c>
      <c r="GE17" s="108">
        <f t="shared" si="103"/>
        <v>0</v>
      </c>
      <c r="GF17" s="107">
        <f t="shared" ref="GF17:GF18" si="359">SUM(H17,T17,AF17,AR17,BD17,BP17,CB17,CN17,CZ17,DL17,DX17,EJ17,EV17)</f>
        <v>0</v>
      </c>
      <c r="GG17" s="107">
        <f t="shared" ref="GG17:GG18" si="360">SUM(I17,U17,AG17,AS17,BE17,BQ17,CC17,CO17,DA17,DM17,DY17,EK17,EW17)</f>
        <v>0</v>
      </c>
      <c r="GH17" s="107">
        <f t="shared" ref="GH17:GH18" si="361">SUM(J17,V17,AH17,AT17,BF17,BR17,CD17,CP17,DB17,DN17,DZ17,EL17,EX17)</f>
        <v>0</v>
      </c>
      <c r="GI17" s="107">
        <f t="shared" ref="GI17:GI18" si="362">SUM(K17,W17,AI17,AU17,BG17,BS17,CE17,CQ17,DC17,DO17,EA17,EM17,EY17)</f>
        <v>0</v>
      </c>
      <c r="GJ17" s="107">
        <f t="shared" ref="GJ17:GJ18" si="363">SUM(L17,X17,AJ17,AV17,BH17,BT17,CF17,CR17,DD17,DP17,EB17,EN17,EZ17)</f>
        <v>3</v>
      </c>
      <c r="GK17" s="107">
        <f t="shared" ref="GK17:GK18" si="364">SUM(M17,Y17,AK17,AW17,BI17,BU17,CG17,CS17,DE17,DQ17,EC17,EO17,FA17)</f>
        <v>560400.12</v>
      </c>
      <c r="GL17" s="107">
        <f t="shared" ref="GL17:GL18" si="365">SUM(N17,Z17,AL17,AX17,BJ17,BV17,CH17,CT17,DF17,DR17,ED17,EP17,FB17)</f>
        <v>0</v>
      </c>
      <c r="GM17" s="107">
        <f t="shared" ref="GM17:GM18" si="366">SUM(O17,AA17,AM17,AY17,BK17,BW17,CI17,CU17,DG17,DS17,EE17,EQ17,FC17)</f>
        <v>0</v>
      </c>
      <c r="GN17" s="107">
        <f t="shared" ref="GN17:GN18" si="367">SUM(P17,AB17,AN17,AZ17,BL17,BX17,CJ17,CV17,DH17,DT17,EF17,ER17,FD17)</f>
        <v>3</v>
      </c>
      <c r="GO17" s="107">
        <f t="shared" ref="GO17:GO18" si="368">SUM(Q17,AC17,AO17,BA17,BM17,BY17,CK17,CW17,DI17,DU17,EG17,ES17,FE17)</f>
        <v>560400.12</v>
      </c>
      <c r="GP17" s="107"/>
      <c r="GQ17" s="107"/>
      <c r="GR17" s="243"/>
      <c r="GS17" s="86"/>
    </row>
    <row r="18" spans="2:201" hidden="1" x14ac:dyDescent="0.2">
      <c r="B18" s="86"/>
      <c r="C18" s="89"/>
      <c r="D18" s="90"/>
      <c r="E18" s="94"/>
      <c r="F18" s="94"/>
      <c r="G18" s="106"/>
      <c r="H18" s="107"/>
      <c r="I18" s="107"/>
      <c r="J18" s="107"/>
      <c r="K18" s="107"/>
      <c r="L18" s="107"/>
      <c r="M18" s="107"/>
      <c r="N18" s="107"/>
      <c r="O18" s="107"/>
      <c r="P18" s="107">
        <f t="shared" si="329"/>
        <v>0</v>
      </c>
      <c r="Q18" s="107">
        <f t="shared" si="330"/>
        <v>0</v>
      </c>
      <c r="R18" s="108">
        <f t="shared" si="180"/>
        <v>0</v>
      </c>
      <c r="S18" s="108">
        <f t="shared" si="181"/>
        <v>0</v>
      </c>
      <c r="T18" s="107"/>
      <c r="U18" s="107"/>
      <c r="V18" s="107"/>
      <c r="W18" s="107"/>
      <c r="X18" s="107"/>
      <c r="Y18" s="107"/>
      <c r="Z18" s="107"/>
      <c r="AA18" s="107"/>
      <c r="AB18" s="107">
        <f t="shared" si="331"/>
        <v>0</v>
      </c>
      <c r="AC18" s="107">
        <f t="shared" si="332"/>
        <v>0</v>
      </c>
      <c r="AD18" s="108">
        <f t="shared" si="9"/>
        <v>0</v>
      </c>
      <c r="AE18" s="108">
        <f t="shared" si="10"/>
        <v>0</v>
      </c>
      <c r="AF18" s="107"/>
      <c r="AG18" s="107"/>
      <c r="AH18" s="107"/>
      <c r="AI18" s="107"/>
      <c r="AJ18" s="107"/>
      <c r="AK18" s="107"/>
      <c r="AL18" s="107"/>
      <c r="AM18" s="107"/>
      <c r="AN18" s="107">
        <f t="shared" si="333"/>
        <v>0</v>
      </c>
      <c r="AO18" s="107">
        <f t="shared" si="334"/>
        <v>0</v>
      </c>
      <c r="AP18" s="108">
        <f t="shared" si="16"/>
        <v>0</v>
      </c>
      <c r="AQ18" s="108">
        <f t="shared" si="17"/>
        <v>0</v>
      </c>
      <c r="AR18" s="107"/>
      <c r="AS18" s="107"/>
      <c r="AT18" s="107"/>
      <c r="AU18" s="107"/>
      <c r="AV18" s="107"/>
      <c r="AW18" s="107"/>
      <c r="AX18" s="107"/>
      <c r="AY18" s="107"/>
      <c r="AZ18" s="107">
        <f t="shared" si="335"/>
        <v>0</v>
      </c>
      <c r="BA18" s="107">
        <f t="shared" si="336"/>
        <v>0</v>
      </c>
      <c r="BB18" s="108">
        <f t="shared" si="23"/>
        <v>0</v>
      </c>
      <c r="BC18" s="108">
        <f t="shared" si="24"/>
        <v>0</v>
      </c>
      <c r="BD18" s="107"/>
      <c r="BE18" s="107"/>
      <c r="BF18" s="107"/>
      <c r="BG18" s="107"/>
      <c r="BH18" s="107"/>
      <c r="BI18" s="107"/>
      <c r="BJ18" s="107"/>
      <c r="BK18" s="107"/>
      <c r="BL18" s="107">
        <f t="shared" si="337"/>
        <v>0</v>
      </c>
      <c r="BM18" s="107">
        <f t="shared" si="338"/>
        <v>0</v>
      </c>
      <c r="BN18" s="108">
        <f t="shared" si="30"/>
        <v>0</v>
      </c>
      <c r="BO18" s="108">
        <f t="shared" si="31"/>
        <v>0</v>
      </c>
      <c r="BP18" s="107"/>
      <c r="BQ18" s="107"/>
      <c r="BR18" s="107"/>
      <c r="BS18" s="107"/>
      <c r="BT18" s="107"/>
      <c r="BU18" s="107"/>
      <c r="BV18" s="107"/>
      <c r="BW18" s="107"/>
      <c r="BX18" s="107">
        <f t="shared" si="339"/>
        <v>0</v>
      </c>
      <c r="BY18" s="107">
        <f t="shared" si="340"/>
        <v>0</v>
      </c>
      <c r="BZ18" s="108">
        <f t="shared" si="37"/>
        <v>0</v>
      </c>
      <c r="CA18" s="108">
        <f t="shared" si="38"/>
        <v>0</v>
      </c>
      <c r="CB18" s="107"/>
      <c r="CC18" s="107"/>
      <c r="CD18" s="107"/>
      <c r="CE18" s="107"/>
      <c r="CF18" s="107"/>
      <c r="CG18" s="107"/>
      <c r="CH18" s="107"/>
      <c r="CI18" s="107"/>
      <c r="CJ18" s="107">
        <f t="shared" si="341"/>
        <v>0</v>
      </c>
      <c r="CK18" s="107">
        <f t="shared" si="342"/>
        <v>0</v>
      </c>
      <c r="CL18" s="108">
        <f t="shared" si="45"/>
        <v>0</v>
      </c>
      <c r="CM18" s="108">
        <f t="shared" si="46"/>
        <v>0</v>
      </c>
      <c r="CN18" s="107"/>
      <c r="CO18" s="107"/>
      <c r="CP18" s="107"/>
      <c r="CQ18" s="107"/>
      <c r="CR18" s="107"/>
      <c r="CS18" s="107"/>
      <c r="CT18" s="107"/>
      <c r="CU18" s="107"/>
      <c r="CV18" s="107">
        <f t="shared" si="343"/>
        <v>0</v>
      </c>
      <c r="CW18" s="107">
        <f t="shared" si="344"/>
        <v>0</v>
      </c>
      <c r="CX18" s="108">
        <f t="shared" si="52"/>
        <v>0</v>
      </c>
      <c r="CY18" s="108">
        <f t="shared" si="53"/>
        <v>0</v>
      </c>
      <c r="CZ18" s="107"/>
      <c r="DA18" s="107"/>
      <c r="DB18" s="107"/>
      <c r="DC18" s="107"/>
      <c r="DD18" s="107"/>
      <c r="DE18" s="107"/>
      <c r="DF18" s="107"/>
      <c r="DG18" s="107"/>
      <c r="DH18" s="107">
        <f t="shared" si="345"/>
        <v>0</v>
      </c>
      <c r="DI18" s="107">
        <f t="shared" si="346"/>
        <v>0</v>
      </c>
      <c r="DJ18" s="108">
        <f t="shared" si="59"/>
        <v>0</v>
      </c>
      <c r="DK18" s="108">
        <f t="shared" si="60"/>
        <v>0</v>
      </c>
      <c r="DL18" s="107"/>
      <c r="DM18" s="107"/>
      <c r="DN18" s="107"/>
      <c r="DO18" s="107"/>
      <c r="DP18" s="107"/>
      <c r="DQ18" s="107"/>
      <c r="DR18" s="107"/>
      <c r="DS18" s="107"/>
      <c r="DT18" s="107">
        <f t="shared" si="347"/>
        <v>0</v>
      </c>
      <c r="DU18" s="107">
        <f t="shared" si="348"/>
        <v>0</v>
      </c>
      <c r="DV18" s="108">
        <f t="shared" si="66"/>
        <v>0</v>
      </c>
      <c r="DW18" s="108">
        <f t="shared" si="67"/>
        <v>0</v>
      </c>
      <c r="DX18" s="107"/>
      <c r="DY18" s="107"/>
      <c r="DZ18" s="107"/>
      <c r="EA18" s="107"/>
      <c r="EB18" s="107"/>
      <c r="EC18" s="107"/>
      <c r="ED18" s="107"/>
      <c r="EE18" s="107"/>
      <c r="EF18" s="107">
        <f t="shared" si="349"/>
        <v>0</v>
      </c>
      <c r="EG18" s="107">
        <f t="shared" si="350"/>
        <v>0</v>
      </c>
      <c r="EH18" s="108">
        <f t="shared" si="73"/>
        <v>0</v>
      </c>
      <c r="EI18" s="108">
        <f t="shared" si="74"/>
        <v>0</v>
      </c>
      <c r="EJ18" s="107"/>
      <c r="EK18" s="107"/>
      <c r="EL18" s="107"/>
      <c r="EM18" s="107"/>
      <c r="EN18" s="107"/>
      <c r="EO18" s="107"/>
      <c r="EP18" s="107"/>
      <c r="EQ18" s="107"/>
      <c r="ER18" s="107">
        <f t="shared" si="351"/>
        <v>0</v>
      </c>
      <c r="ES18" s="107">
        <f t="shared" si="352"/>
        <v>0</v>
      </c>
      <c r="ET18" s="108">
        <f t="shared" si="81"/>
        <v>0</v>
      </c>
      <c r="EU18" s="108">
        <f t="shared" si="82"/>
        <v>0</v>
      </c>
      <c r="EV18" s="107"/>
      <c r="EW18" s="107"/>
      <c r="EX18" s="107"/>
      <c r="EY18" s="107"/>
      <c r="EZ18" s="107"/>
      <c r="FA18" s="107"/>
      <c r="FB18" s="107"/>
      <c r="FC18" s="107"/>
      <c r="FD18" s="107">
        <f t="shared" si="353"/>
        <v>0</v>
      </c>
      <c r="FE18" s="107">
        <f t="shared" si="354"/>
        <v>0</v>
      </c>
      <c r="FF18" s="108">
        <f t="shared" si="88"/>
        <v>0</v>
      </c>
      <c r="FG18" s="108">
        <f t="shared" si="89"/>
        <v>0</v>
      </c>
      <c r="FH18" s="107"/>
      <c r="FI18" s="107"/>
      <c r="FJ18" s="107"/>
      <c r="FK18" s="107"/>
      <c r="FL18" s="107"/>
      <c r="FM18" s="107"/>
      <c r="FN18" s="107"/>
      <c r="FO18" s="107"/>
      <c r="FP18" s="107">
        <f t="shared" si="355"/>
        <v>0</v>
      </c>
      <c r="FQ18" s="107">
        <f t="shared" si="356"/>
        <v>0</v>
      </c>
      <c r="FR18" s="108">
        <f t="shared" si="95"/>
        <v>0</v>
      </c>
      <c r="FS18" s="108">
        <f t="shared" si="96"/>
        <v>0</v>
      </c>
      <c r="FT18" s="107"/>
      <c r="FU18" s="107"/>
      <c r="FV18" s="107"/>
      <c r="FW18" s="107"/>
      <c r="FX18" s="107"/>
      <c r="FY18" s="107"/>
      <c r="FZ18" s="107"/>
      <c r="GA18" s="107"/>
      <c r="GB18" s="107">
        <f t="shared" si="357"/>
        <v>0</v>
      </c>
      <c r="GC18" s="107">
        <f t="shared" si="358"/>
        <v>0</v>
      </c>
      <c r="GD18" s="108">
        <f t="shared" si="102"/>
        <v>0</v>
      </c>
      <c r="GE18" s="108">
        <f t="shared" si="103"/>
        <v>0</v>
      </c>
      <c r="GF18" s="107">
        <f t="shared" si="359"/>
        <v>0</v>
      </c>
      <c r="GG18" s="107">
        <f t="shared" si="360"/>
        <v>0</v>
      </c>
      <c r="GH18" s="107">
        <f t="shared" si="361"/>
        <v>0</v>
      </c>
      <c r="GI18" s="107">
        <f t="shared" si="362"/>
        <v>0</v>
      </c>
      <c r="GJ18" s="107">
        <f t="shared" si="363"/>
        <v>0</v>
      </c>
      <c r="GK18" s="107">
        <f t="shared" si="364"/>
        <v>0</v>
      </c>
      <c r="GL18" s="107">
        <f t="shared" si="365"/>
        <v>0</v>
      </c>
      <c r="GM18" s="107">
        <f t="shared" si="366"/>
        <v>0</v>
      </c>
      <c r="GN18" s="107">
        <f t="shared" si="367"/>
        <v>0</v>
      </c>
      <c r="GO18" s="107">
        <f t="shared" si="368"/>
        <v>0</v>
      </c>
      <c r="GP18" s="107"/>
      <c r="GQ18" s="107"/>
      <c r="GR18" s="243"/>
      <c r="GS18" s="86"/>
    </row>
    <row r="19" spans="2:201" hidden="1" x14ac:dyDescent="0.2">
      <c r="B19" s="110"/>
      <c r="C19" s="111"/>
      <c r="D19" s="112"/>
      <c r="E19" s="113" t="s">
        <v>24</v>
      </c>
      <c r="F19" s="113"/>
      <c r="G19" s="114"/>
      <c r="H19" s="115">
        <f>SUM(H20:H23)</f>
        <v>0</v>
      </c>
      <c r="I19" s="115">
        <f>SUM(I20:I23)</f>
        <v>0</v>
      </c>
      <c r="J19" s="115">
        <f>SUM(J20:J23)</f>
        <v>0</v>
      </c>
      <c r="K19" s="115">
        <f>SUM(K20:K23)</f>
        <v>0</v>
      </c>
      <c r="L19" s="115">
        <f>SUM(L23,L20)</f>
        <v>0</v>
      </c>
      <c r="M19" s="115">
        <f t="shared" ref="M19:Q19" si="369">SUM(M23,M20)</f>
        <v>0</v>
      </c>
      <c r="N19" s="115">
        <f t="shared" si="369"/>
        <v>0</v>
      </c>
      <c r="O19" s="115">
        <f t="shared" si="369"/>
        <v>0</v>
      </c>
      <c r="P19" s="115">
        <f t="shared" si="369"/>
        <v>0</v>
      </c>
      <c r="Q19" s="115">
        <f t="shared" si="369"/>
        <v>0</v>
      </c>
      <c r="R19" s="108">
        <f t="shared" si="180"/>
        <v>0</v>
      </c>
      <c r="S19" s="108">
        <f t="shared" si="181"/>
        <v>0</v>
      </c>
      <c r="T19" s="115">
        <f>SUM(T20:T23)</f>
        <v>0</v>
      </c>
      <c r="U19" s="115">
        <f>SUM(U20:U23)</f>
        <v>0</v>
      </c>
      <c r="V19" s="115">
        <f>SUM(V20:V23)</f>
        <v>0</v>
      </c>
      <c r="W19" s="115">
        <f>SUM(W20:W23)</f>
        <v>0</v>
      </c>
      <c r="X19" s="115">
        <f>SUM(X23,X20)</f>
        <v>0</v>
      </c>
      <c r="Y19" s="115">
        <f t="shared" ref="Y19" si="370">SUM(Y23,Y20)</f>
        <v>0</v>
      </c>
      <c r="Z19" s="115">
        <f t="shared" ref="Z19" si="371">SUM(Z23,Z20)</f>
        <v>0</v>
      </c>
      <c r="AA19" s="115">
        <f t="shared" ref="AA19" si="372">SUM(AA23,AA20)</f>
        <v>0</v>
      </c>
      <c r="AB19" s="115">
        <f t="shared" ref="AB19" si="373">SUM(AB23,AB20)</f>
        <v>0</v>
      </c>
      <c r="AC19" s="115">
        <f t="shared" ref="AC19" si="374">SUM(AC23,AC20)</f>
        <v>0</v>
      </c>
      <c r="AD19" s="108">
        <f t="shared" si="9"/>
        <v>0</v>
      </c>
      <c r="AE19" s="108">
        <f t="shared" si="10"/>
        <v>0</v>
      </c>
      <c r="AF19" s="115">
        <f>SUM(AF20:AF23)</f>
        <v>80</v>
      </c>
      <c r="AG19" s="115">
        <f>SUM(AG20:AG23)</f>
        <v>10564441.104000002</v>
      </c>
      <c r="AH19" s="115">
        <f>SUM(AH20:AH23)</f>
        <v>13.333333333333334</v>
      </c>
      <c r="AI19" s="115">
        <f>SUM(AI20:AI23)</f>
        <v>1760740.1840000004</v>
      </c>
      <c r="AJ19" s="115">
        <f>SUM(AJ23,AJ20)</f>
        <v>2</v>
      </c>
      <c r="AK19" s="115">
        <f t="shared" ref="AK19" si="375">SUM(AK23,AK20)</f>
        <v>264111.02</v>
      </c>
      <c r="AL19" s="115">
        <f t="shared" ref="AL19" si="376">SUM(AL23,AL20)</f>
        <v>0</v>
      </c>
      <c r="AM19" s="115">
        <f t="shared" ref="AM19" si="377">SUM(AM23,AM20)</f>
        <v>0</v>
      </c>
      <c r="AN19" s="115">
        <f t="shared" ref="AN19" si="378">SUM(AN23,AN20)</f>
        <v>2</v>
      </c>
      <c r="AO19" s="115">
        <f t="shared" ref="AO19" si="379">SUM(AO23,AO20)</f>
        <v>264111.02</v>
      </c>
      <c r="AP19" s="108">
        <f t="shared" si="16"/>
        <v>-11.333333333333334</v>
      </c>
      <c r="AQ19" s="108">
        <f t="shared" si="17"/>
        <v>-1496629.1640000003</v>
      </c>
      <c r="AR19" s="115">
        <f>SUM(AR20:AR23)</f>
        <v>0</v>
      </c>
      <c r="AS19" s="115">
        <f>SUM(AS20:AS23)</f>
        <v>0</v>
      </c>
      <c r="AT19" s="115">
        <f>SUM(AT20:AT23)</f>
        <v>0</v>
      </c>
      <c r="AU19" s="115">
        <f>SUM(AU20:AU23)</f>
        <v>0</v>
      </c>
      <c r="AV19" s="115">
        <f>SUM(AV23,AV20)</f>
        <v>0</v>
      </c>
      <c r="AW19" s="115">
        <f t="shared" ref="AW19" si="380">SUM(AW23,AW20)</f>
        <v>0</v>
      </c>
      <c r="AX19" s="115">
        <f t="shared" ref="AX19" si="381">SUM(AX23,AX20)</f>
        <v>0</v>
      </c>
      <c r="AY19" s="115">
        <f t="shared" ref="AY19" si="382">SUM(AY23,AY20)</f>
        <v>0</v>
      </c>
      <c r="AZ19" s="115">
        <f t="shared" ref="AZ19" si="383">SUM(AZ23,AZ20)</f>
        <v>0</v>
      </c>
      <c r="BA19" s="115">
        <f t="shared" ref="BA19" si="384">SUM(BA23,BA20)</f>
        <v>0</v>
      </c>
      <c r="BB19" s="108">
        <f t="shared" si="23"/>
        <v>0</v>
      </c>
      <c r="BC19" s="108">
        <f t="shared" si="24"/>
        <v>0</v>
      </c>
      <c r="BD19" s="115">
        <f>SUM(BD20:BD23)</f>
        <v>8</v>
      </c>
      <c r="BE19" s="115">
        <f>SUM(BE20:BE23)</f>
        <v>1591166.0655999999</v>
      </c>
      <c r="BF19" s="115">
        <f>SUM(BF20:BF23)</f>
        <v>1.3333333333333333</v>
      </c>
      <c r="BG19" s="115">
        <f>SUM(BG20:BG23)</f>
        <v>265194.34426666662</v>
      </c>
      <c r="BH19" s="115">
        <f>SUM(BH23,BH20)</f>
        <v>2</v>
      </c>
      <c r="BI19" s="115">
        <f t="shared" ref="BI19" si="385">SUM(BI23,BI20)</f>
        <v>397791.52</v>
      </c>
      <c r="BJ19" s="115">
        <f t="shared" ref="BJ19" si="386">SUM(BJ23,BJ20)</f>
        <v>0</v>
      </c>
      <c r="BK19" s="115">
        <f t="shared" ref="BK19" si="387">SUM(BK23,BK20)</f>
        <v>0</v>
      </c>
      <c r="BL19" s="115">
        <f t="shared" ref="BL19" si="388">SUM(BL23,BL20)</f>
        <v>2</v>
      </c>
      <c r="BM19" s="115">
        <f t="shared" ref="BM19" si="389">SUM(BM23,BM20)</f>
        <v>397791.52</v>
      </c>
      <c r="BN19" s="108">
        <f t="shared" si="30"/>
        <v>0.66666666666666674</v>
      </c>
      <c r="BO19" s="108">
        <f t="shared" si="31"/>
        <v>132597.1757333334</v>
      </c>
      <c r="BP19" s="115">
        <f>SUM(BP20:BP23)</f>
        <v>0</v>
      </c>
      <c r="BQ19" s="115">
        <f>SUM(BQ20:BQ23)</f>
        <v>0</v>
      </c>
      <c r="BR19" s="115">
        <f>SUM(BR20:BR23)</f>
        <v>0</v>
      </c>
      <c r="BS19" s="115">
        <f>SUM(BS20:BS23)</f>
        <v>0</v>
      </c>
      <c r="BT19" s="115">
        <f>SUM(BT23,BT20)</f>
        <v>0</v>
      </c>
      <c r="BU19" s="115">
        <f t="shared" ref="BU19" si="390">SUM(BU23,BU20)</f>
        <v>0</v>
      </c>
      <c r="BV19" s="115">
        <f t="shared" ref="BV19" si="391">SUM(BV23,BV20)</f>
        <v>0</v>
      </c>
      <c r="BW19" s="115">
        <f t="shared" ref="BW19" si="392">SUM(BW23,BW20)</f>
        <v>0</v>
      </c>
      <c r="BX19" s="115">
        <f t="shared" ref="BX19" si="393">SUM(BX23,BX20)</f>
        <v>0</v>
      </c>
      <c r="BY19" s="115">
        <f t="shared" ref="BY19" si="394">SUM(BY23,BY20)</f>
        <v>0</v>
      </c>
      <c r="BZ19" s="108">
        <f t="shared" si="37"/>
        <v>0</v>
      </c>
      <c r="CA19" s="108">
        <f t="shared" si="38"/>
        <v>0</v>
      </c>
      <c r="CB19" s="115">
        <f t="shared" ref="CB19:EA19" si="395">SUM(CB20:CB23)</f>
        <v>0</v>
      </c>
      <c r="CC19" s="115">
        <f t="shared" si="395"/>
        <v>0</v>
      </c>
      <c r="CD19" s="115">
        <f t="shared" si="395"/>
        <v>0</v>
      </c>
      <c r="CE19" s="115">
        <f t="shared" si="395"/>
        <v>0</v>
      </c>
      <c r="CF19" s="115">
        <f>SUM(CF23,CF20)</f>
        <v>0</v>
      </c>
      <c r="CG19" s="115">
        <f t="shared" ref="CG19" si="396">SUM(CG23,CG20)</f>
        <v>0</v>
      </c>
      <c r="CH19" s="115">
        <f t="shared" ref="CH19" si="397">SUM(CH23,CH20)</f>
        <v>0</v>
      </c>
      <c r="CI19" s="115">
        <f t="shared" ref="CI19" si="398">SUM(CI23,CI20)</f>
        <v>0</v>
      </c>
      <c r="CJ19" s="115">
        <f t="shared" ref="CJ19" si="399">SUM(CJ23,CJ20)</f>
        <v>0</v>
      </c>
      <c r="CK19" s="115">
        <f t="shared" ref="CK19" si="400">SUM(CK23,CK20)</f>
        <v>0</v>
      </c>
      <c r="CL19" s="108">
        <f t="shared" si="45"/>
        <v>0</v>
      </c>
      <c r="CM19" s="108">
        <f t="shared" si="46"/>
        <v>0</v>
      </c>
      <c r="CN19" s="115">
        <f t="shared" si="395"/>
        <v>0</v>
      </c>
      <c r="CO19" s="115">
        <f t="shared" si="395"/>
        <v>0</v>
      </c>
      <c r="CP19" s="115">
        <f t="shared" si="395"/>
        <v>0</v>
      </c>
      <c r="CQ19" s="115">
        <f t="shared" si="395"/>
        <v>0</v>
      </c>
      <c r="CR19" s="115">
        <f>SUM(CR23,CR20)</f>
        <v>0</v>
      </c>
      <c r="CS19" s="115">
        <f t="shared" ref="CS19" si="401">SUM(CS23,CS20)</f>
        <v>0</v>
      </c>
      <c r="CT19" s="115">
        <f t="shared" ref="CT19" si="402">SUM(CT23,CT20)</f>
        <v>0</v>
      </c>
      <c r="CU19" s="115">
        <f t="shared" ref="CU19" si="403">SUM(CU23,CU20)</f>
        <v>0</v>
      </c>
      <c r="CV19" s="115">
        <f t="shared" ref="CV19" si="404">SUM(CV23,CV20)</f>
        <v>0</v>
      </c>
      <c r="CW19" s="115">
        <f t="shared" ref="CW19" si="405">SUM(CW23,CW20)</f>
        <v>0</v>
      </c>
      <c r="CX19" s="108">
        <f t="shared" si="52"/>
        <v>0</v>
      </c>
      <c r="CY19" s="108">
        <f t="shared" si="53"/>
        <v>0</v>
      </c>
      <c r="CZ19" s="115">
        <f t="shared" si="395"/>
        <v>0</v>
      </c>
      <c r="DA19" s="115">
        <f t="shared" si="395"/>
        <v>0</v>
      </c>
      <c r="DB19" s="115">
        <f t="shared" si="395"/>
        <v>0</v>
      </c>
      <c r="DC19" s="115">
        <f t="shared" si="395"/>
        <v>0</v>
      </c>
      <c r="DD19" s="115">
        <f>SUM(DD23,DD20)</f>
        <v>0</v>
      </c>
      <c r="DE19" s="115">
        <f t="shared" ref="DE19" si="406">SUM(DE23,DE20)</f>
        <v>0</v>
      </c>
      <c r="DF19" s="115">
        <f t="shared" ref="DF19" si="407">SUM(DF23,DF20)</f>
        <v>0</v>
      </c>
      <c r="DG19" s="115">
        <f t="shared" ref="DG19" si="408">SUM(DG23,DG20)</f>
        <v>0</v>
      </c>
      <c r="DH19" s="115">
        <f t="shared" ref="DH19" si="409">SUM(DH23,DH20)</f>
        <v>0</v>
      </c>
      <c r="DI19" s="115">
        <f t="shared" ref="DI19" si="410">SUM(DI23,DI20)</f>
        <v>0</v>
      </c>
      <c r="DJ19" s="108">
        <f t="shared" si="59"/>
        <v>0</v>
      </c>
      <c r="DK19" s="108">
        <f t="shared" si="60"/>
        <v>0</v>
      </c>
      <c r="DL19" s="115">
        <f t="shared" si="395"/>
        <v>0</v>
      </c>
      <c r="DM19" s="115">
        <f t="shared" si="395"/>
        <v>0</v>
      </c>
      <c r="DN19" s="115">
        <f t="shared" si="395"/>
        <v>0</v>
      </c>
      <c r="DO19" s="115">
        <f t="shared" si="395"/>
        <v>0</v>
      </c>
      <c r="DP19" s="115">
        <f>SUM(DP23,DP20)</f>
        <v>0</v>
      </c>
      <c r="DQ19" s="115">
        <f t="shared" ref="DQ19" si="411">SUM(DQ23,DQ20)</f>
        <v>0</v>
      </c>
      <c r="DR19" s="115">
        <f t="shared" ref="DR19" si="412">SUM(DR23,DR20)</f>
        <v>0</v>
      </c>
      <c r="DS19" s="115">
        <f t="shared" ref="DS19" si="413">SUM(DS23,DS20)</f>
        <v>0</v>
      </c>
      <c r="DT19" s="115">
        <f t="shared" ref="DT19" si="414">SUM(DT23,DT20)</f>
        <v>0</v>
      </c>
      <c r="DU19" s="115">
        <f t="shared" ref="DU19" si="415">SUM(DU23,DU20)</f>
        <v>0</v>
      </c>
      <c r="DV19" s="108">
        <f t="shared" si="66"/>
        <v>0</v>
      </c>
      <c r="DW19" s="108">
        <f t="shared" si="67"/>
        <v>0</v>
      </c>
      <c r="DX19" s="115">
        <f t="shared" si="395"/>
        <v>3</v>
      </c>
      <c r="DY19" s="115">
        <f t="shared" si="395"/>
        <v>596687.27459999989</v>
      </c>
      <c r="DZ19" s="115">
        <f t="shared" si="395"/>
        <v>0.5</v>
      </c>
      <c r="EA19" s="115">
        <f t="shared" si="395"/>
        <v>99447.879099999976</v>
      </c>
      <c r="EB19" s="115">
        <f>SUM(EB23,EB20)</f>
        <v>0</v>
      </c>
      <c r="EC19" s="115">
        <f t="shared" ref="EC19" si="416">SUM(EC23,EC20)</f>
        <v>0</v>
      </c>
      <c r="ED19" s="115">
        <f t="shared" ref="ED19" si="417">SUM(ED23,ED20)</f>
        <v>0</v>
      </c>
      <c r="EE19" s="115">
        <f t="shared" ref="EE19" si="418">SUM(EE23,EE20)</f>
        <v>0</v>
      </c>
      <c r="EF19" s="115">
        <f t="shared" ref="EF19" si="419">SUM(EF23,EF20)</f>
        <v>0</v>
      </c>
      <c r="EG19" s="115">
        <f t="shared" ref="EG19" si="420">SUM(EG23,EG20)</f>
        <v>0</v>
      </c>
      <c r="EH19" s="108">
        <f t="shared" si="73"/>
        <v>-0.5</v>
      </c>
      <c r="EI19" s="108">
        <f t="shared" si="74"/>
        <v>-99447.879099999976</v>
      </c>
      <c r="EJ19" s="115">
        <f t="shared" ref="EJ19:GQ19" si="421">SUM(EJ20:EJ23)</f>
        <v>0</v>
      </c>
      <c r="EK19" s="115">
        <f t="shared" si="421"/>
        <v>0</v>
      </c>
      <c r="EL19" s="115">
        <f t="shared" si="421"/>
        <v>0</v>
      </c>
      <c r="EM19" s="115">
        <f t="shared" si="421"/>
        <v>0</v>
      </c>
      <c r="EN19" s="115">
        <f>SUM(EN23,EN20)</f>
        <v>0</v>
      </c>
      <c r="EO19" s="115">
        <f t="shared" ref="EO19" si="422">SUM(EO23,EO20)</f>
        <v>0</v>
      </c>
      <c r="EP19" s="115">
        <f t="shared" ref="EP19" si="423">SUM(EP23,EP20)</f>
        <v>0</v>
      </c>
      <c r="EQ19" s="115">
        <f t="shared" ref="EQ19" si="424">SUM(EQ23,EQ20)</f>
        <v>0</v>
      </c>
      <c r="ER19" s="115">
        <f t="shared" ref="ER19" si="425">SUM(ER23,ER20)</f>
        <v>0</v>
      </c>
      <c r="ES19" s="115">
        <f t="shared" ref="ES19" si="426">SUM(ES23,ES20)</f>
        <v>0</v>
      </c>
      <c r="ET19" s="108">
        <f t="shared" si="81"/>
        <v>0</v>
      </c>
      <c r="EU19" s="108">
        <f t="shared" si="82"/>
        <v>0</v>
      </c>
      <c r="EV19" s="115">
        <f t="shared" si="421"/>
        <v>0</v>
      </c>
      <c r="EW19" s="115">
        <f t="shared" si="421"/>
        <v>0</v>
      </c>
      <c r="EX19" s="115">
        <f t="shared" si="421"/>
        <v>0</v>
      </c>
      <c r="EY19" s="115">
        <f t="shared" si="421"/>
        <v>0</v>
      </c>
      <c r="EZ19" s="115">
        <f>SUM(EZ23,EZ20)</f>
        <v>0</v>
      </c>
      <c r="FA19" s="115">
        <f t="shared" ref="FA19" si="427">SUM(FA23,FA20)</f>
        <v>0</v>
      </c>
      <c r="FB19" s="115">
        <f t="shared" ref="FB19" si="428">SUM(FB23,FB20)</f>
        <v>0</v>
      </c>
      <c r="FC19" s="115">
        <f t="shared" ref="FC19" si="429">SUM(FC23,FC20)</f>
        <v>0</v>
      </c>
      <c r="FD19" s="115">
        <f t="shared" ref="FD19" si="430">SUM(FD23,FD20)</f>
        <v>0</v>
      </c>
      <c r="FE19" s="115">
        <f t="shared" ref="FE19" si="431">SUM(FE23,FE20)</f>
        <v>0</v>
      </c>
      <c r="FF19" s="108">
        <f t="shared" si="88"/>
        <v>0</v>
      </c>
      <c r="FG19" s="108">
        <f t="shared" si="89"/>
        <v>0</v>
      </c>
      <c r="FH19" s="115">
        <f t="shared" si="421"/>
        <v>0</v>
      </c>
      <c r="FI19" s="115">
        <f t="shared" si="421"/>
        <v>0</v>
      </c>
      <c r="FJ19" s="115">
        <f t="shared" si="421"/>
        <v>0</v>
      </c>
      <c r="FK19" s="115">
        <f t="shared" si="421"/>
        <v>0</v>
      </c>
      <c r="FL19" s="115">
        <f>SUM(FL23,FL20)</f>
        <v>0</v>
      </c>
      <c r="FM19" s="115">
        <f t="shared" ref="FM19" si="432">SUM(FM23,FM20)</f>
        <v>0</v>
      </c>
      <c r="FN19" s="115">
        <f t="shared" ref="FN19" si="433">SUM(FN23,FN20)</f>
        <v>0</v>
      </c>
      <c r="FO19" s="115">
        <f t="shared" ref="FO19" si="434">SUM(FO23,FO20)</f>
        <v>0</v>
      </c>
      <c r="FP19" s="115">
        <f t="shared" ref="FP19" si="435">SUM(FP23,FP20)</f>
        <v>0</v>
      </c>
      <c r="FQ19" s="115">
        <f t="shared" ref="FQ19" si="436">SUM(FQ23,FQ20)</f>
        <v>0</v>
      </c>
      <c r="FR19" s="108">
        <f t="shared" si="95"/>
        <v>0</v>
      </c>
      <c r="FS19" s="108">
        <f t="shared" si="96"/>
        <v>0</v>
      </c>
      <c r="FT19" s="115">
        <f t="shared" si="421"/>
        <v>0</v>
      </c>
      <c r="FU19" s="115">
        <f t="shared" si="421"/>
        <v>0</v>
      </c>
      <c r="FV19" s="115">
        <f t="shared" si="421"/>
        <v>0</v>
      </c>
      <c r="FW19" s="115">
        <f t="shared" si="421"/>
        <v>0</v>
      </c>
      <c r="FX19" s="115">
        <f>SUM(FX23,FX20)</f>
        <v>0</v>
      </c>
      <c r="FY19" s="115">
        <f t="shared" ref="FY19" si="437">SUM(FY23,FY20)</f>
        <v>0</v>
      </c>
      <c r="FZ19" s="115">
        <f t="shared" ref="FZ19" si="438">SUM(FZ23,FZ20)</f>
        <v>0</v>
      </c>
      <c r="GA19" s="115">
        <f t="shared" ref="GA19" si="439">SUM(GA23,GA20)</f>
        <v>0</v>
      </c>
      <c r="GB19" s="115">
        <f t="shared" ref="GB19" si="440">SUM(GB23,GB20)</f>
        <v>0</v>
      </c>
      <c r="GC19" s="115">
        <f t="shared" ref="GC19" si="441">SUM(GC23,GC20)</f>
        <v>0</v>
      </c>
      <c r="GD19" s="108">
        <f t="shared" si="102"/>
        <v>0</v>
      </c>
      <c r="GE19" s="108">
        <f t="shared" si="103"/>
        <v>0</v>
      </c>
      <c r="GF19" s="115">
        <f>SUM(GF20,GF23)</f>
        <v>91</v>
      </c>
      <c r="GG19" s="115">
        <f t="shared" ref="GG19:GO19" si="442">SUM(GG20,GG23)</f>
        <v>12752294.444200002</v>
      </c>
      <c r="GH19" s="115">
        <f t="shared" si="442"/>
        <v>15.166666666666668</v>
      </c>
      <c r="GI19" s="115">
        <f t="shared" si="442"/>
        <v>2125382.4073666669</v>
      </c>
      <c r="GJ19" s="115">
        <f t="shared" si="442"/>
        <v>4</v>
      </c>
      <c r="GK19" s="115">
        <f t="shared" si="442"/>
        <v>661902.54</v>
      </c>
      <c r="GL19" s="115">
        <f t="shared" si="442"/>
        <v>0</v>
      </c>
      <c r="GM19" s="115">
        <f t="shared" si="442"/>
        <v>0</v>
      </c>
      <c r="GN19" s="115">
        <f t="shared" si="442"/>
        <v>4</v>
      </c>
      <c r="GO19" s="115">
        <f t="shared" si="442"/>
        <v>661902.54</v>
      </c>
      <c r="GP19" s="115">
        <f t="shared" si="421"/>
        <v>-11.166666666666668</v>
      </c>
      <c r="GQ19" s="115">
        <f t="shared" si="421"/>
        <v>-1463479.8673666669</v>
      </c>
      <c r="GR19" s="243"/>
      <c r="GS19" s="86"/>
    </row>
    <row r="20" spans="2:201" hidden="1" x14ac:dyDescent="0.2">
      <c r="B20" s="110"/>
      <c r="C20" s="116"/>
      <c r="D20" s="117"/>
      <c r="E20" s="132" t="s">
        <v>25</v>
      </c>
      <c r="F20" s="134">
        <v>3</v>
      </c>
      <c r="G20" s="135">
        <v>132055.51380000002</v>
      </c>
      <c r="H20" s="115"/>
      <c r="I20" s="115">
        <v>0</v>
      </c>
      <c r="J20" s="115">
        <f t="shared" ref="J20" si="443">SUM(H20/12*$A$2)</f>
        <v>0</v>
      </c>
      <c r="K20" s="115">
        <f t="shared" ref="K20" si="444">SUM(I20/12*$A$2)</f>
        <v>0</v>
      </c>
      <c r="L20" s="115">
        <f t="shared" ref="L20:N20" si="445">SUM(L21:L22)</f>
        <v>0</v>
      </c>
      <c r="M20" s="115">
        <f t="shared" si="445"/>
        <v>0</v>
      </c>
      <c r="N20" s="115">
        <f t="shared" si="445"/>
        <v>0</v>
      </c>
      <c r="O20" s="115">
        <f>SUM(O21:O22)</f>
        <v>0</v>
      </c>
      <c r="P20" s="115">
        <f t="shared" ref="P20" si="446">SUM(P21:P22)</f>
        <v>0</v>
      </c>
      <c r="Q20" s="115">
        <f t="shared" ref="Q20" si="447">SUM(Q21:Q22)</f>
        <v>0</v>
      </c>
      <c r="R20" s="131">
        <f t="shared" si="180"/>
        <v>0</v>
      </c>
      <c r="S20" s="131">
        <f t="shared" si="181"/>
        <v>0</v>
      </c>
      <c r="T20" s="115"/>
      <c r="U20" s="115">
        <v>0</v>
      </c>
      <c r="V20" s="115">
        <f t="shared" si="226"/>
        <v>0</v>
      </c>
      <c r="W20" s="115">
        <f t="shared" si="227"/>
        <v>0</v>
      </c>
      <c r="X20" s="115">
        <f t="shared" ref="X20" si="448">SUM(X21:X22)</f>
        <v>0</v>
      </c>
      <c r="Y20" s="115">
        <f t="shared" ref="Y20" si="449">SUM(Y21:Y22)</f>
        <v>0</v>
      </c>
      <c r="Z20" s="115">
        <f t="shared" ref="Z20" si="450">SUM(Z21:Z22)</f>
        <v>0</v>
      </c>
      <c r="AA20" s="115">
        <f>SUM(AA21:AA22)</f>
        <v>0</v>
      </c>
      <c r="AB20" s="115">
        <f t="shared" ref="AB20" si="451">SUM(AB21:AB22)</f>
        <v>0</v>
      </c>
      <c r="AC20" s="115">
        <f t="shared" ref="AC20" si="452">SUM(AC21:AC22)</f>
        <v>0</v>
      </c>
      <c r="AD20" s="131">
        <f t="shared" si="9"/>
        <v>0</v>
      </c>
      <c r="AE20" s="131">
        <f t="shared" si="10"/>
        <v>0</v>
      </c>
      <c r="AF20" s="115">
        <f>VLOOKUP($E20,'ВМП план'!$B$8:$AL$43,12,0)</f>
        <v>80</v>
      </c>
      <c r="AG20" s="115">
        <f>VLOOKUP($E20,'ВМП план'!$B$8:$AL$43,13,0)</f>
        <v>10564441.104000002</v>
      </c>
      <c r="AH20" s="115">
        <f t="shared" si="233"/>
        <v>13.333333333333334</v>
      </c>
      <c r="AI20" s="115">
        <f t="shared" si="234"/>
        <v>1760740.1840000004</v>
      </c>
      <c r="AJ20" s="115">
        <f t="shared" ref="AJ20" si="453">SUM(AJ21:AJ22)</f>
        <v>2</v>
      </c>
      <c r="AK20" s="115">
        <f t="shared" ref="AK20" si="454">SUM(AK21:AK22)</f>
        <v>264111.02</v>
      </c>
      <c r="AL20" s="115">
        <f t="shared" ref="AL20" si="455">SUM(AL21:AL22)</f>
        <v>0</v>
      </c>
      <c r="AM20" s="115">
        <f>SUM(AM21:AM22)</f>
        <v>0</v>
      </c>
      <c r="AN20" s="115">
        <f t="shared" ref="AN20" si="456">SUM(AN21:AN22)</f>
        <v>2</v>
      </c>
      <c r="AO20" s="115">
        <f t="shared" ref="AO20" si="457">SUM(AO21:AO22)</f>
        <v>264111.02</v>
      </c>
      <c r="AP20" s="131">
        <f t="shared" si="16"/>
        <v>-11.333333333333334</v>
      </c>
      <c r="AQ20" s="131">
        <f t="shared" si="17"/>
        <v>-1496629.1640000003</v>
      </c>
      <c r="AR20" s="115"/>
      <c r="AS20" s="115"/>
      <c r="AT20" s="115">
        <f t="shared" si="240"/>
        <v>0</v>
      </c>
      <c r="AU20" s="115">
        <f t="shared" si="241"/>
        <v>0</v>
      </c>
      <c r="AV20" s="115">
        <f t="shared" ref="AV20" si="458">SUM(AV21:AV22)</f>
        <v>0</v>
      </c>
      <c r="AW20" s="115">
        <f t="shared" ref="AW20" si="459">SUM(AW21:AW22)</f>
        <v>0</v>
      </c>
      <c r="AX20" s="115">
        <f t="shared" ref="AX20" si="460">SUM(AX21:AX22)</f>
        <v>0</v>
      </c>
      <c r="AY20" s="115">
        <f>SUM(AY21:AY22)</f>
        <v>0</v>
      </c>
      <c r="AZ20" s="115">
        <f t="shared" ref="AZ20" si="461">SUM(AZ21:AZ22)</f>
        <v>0</v>
      </c>
      <c r="BA20" s="115">
        <f t="shared" ref="BA20" si="462">SUM(BA21:BA22)</f>
        <v>0</v>
      </c>
      <c r="BB20" s="131">
        <f t="shared" si="23"/>
        <v>0</v>
      </c>
      <c r="BC20" s="131">
        <f t="shared" si="24"/>
        <v>0</v>
      </c>
      <c r="BD20" s="115"/>
      <c r="BE20" s="115">
        <v>0</v>
      </c>
      <c r="BF20" s="115">
        <f t="shared" si="247"/>
        <v>0</v>
      </c>
      <c r="BG20" s="115">
        <f t="shared" si="248"/>
        <v>0</v>
      </c>
      <c r="BH20" s="115">
        <f t="shared" ref="BH20" si="463">SUM(BH21:BH22)</f>
        <v>0</v>
      </c>
      <c r="BI20" s="115">
        <f t="shared" ref="BI20" si="464">SUM(BI21:BI22)</f>
        <v>0</v>
      </c>
      <c r="BJ20" s="115">
        <f t="shared" ref="BJ20" si="465">SUM(BJ21:BJ22)</f>
        <v>0</v>
      </c>
      <c r="BK20" s="115">
        <f>SUM(BK21:BK22)</f>
        <v>0</v>
      </c>
      <c r="BL20" s="115">
        <f t="shared" ref="BL20" si="466">SUM(BL21:BL22)</f>
        <v>0</v>
      </c>
      <c r="BM20" s="115">
        <f t="shared" ref="BM20" si="467">SUM(BM21:BM22)</f>
        <v>0</v>
      </c>
      <c r="BN20" s="131">
        <f t="shared" si="30"/>
        <v>0</v>
      </c>
      <c r="BO20" s="131">
        <f t="shared" si="31"/>
        <v>0</v>
      </c>
      <c r="BP20" s="115"/>
      <c r="BQ20" s="115"/>
      <c r="BR20" s="115">
        <f t="shared" si="254"/>
        <v>0</v>
      </c>
      <c r="BS20" s="115">
        <f t="shared" si="255"/>
        <v>0</v>
      </c>
      <c r="BT20" s="115">
        <f t="shared" ref="BT20" si="468">SUM(BT21:BT22)</f>
        <v>0</v>
      </c>
      <c r="BU20" s="115">
        <f t="shared" ref="BU20" si="469">SUM(BU21:BU22)</f>
        <v>0</v>
      </c>
      <c r="BV20" s="115">
        <f t="shared" ref="BV20" si="470">SUM(BV21:BV22)</f>
        <v>0</v>
      </c>
      <c r="BW20" s="115">
        <f>SUM(BW21:BW22)</f>
        <v>0</v>
      </c>
      <c r="BX20" s="115">
        <f t="shared" ref="BX20" si="471">SUM(BX21:BX22)</f>
        <v>0</v>
      </c>
      <c r="BY20" s="115">
        <f t="shared" ref="BY20" si="472">SUM(BY21:BY22)</f>
        <v>0</v>
      </c>
      <c r="BZ20" s="131">
        <f t="shared" si="37"/>
        <v>0</v>
      </c>
      <c r="CA20" s="131">
        <f t="shared" si="38"/>
        <v>0</v>
      </c>
      <c r="CB20" s="115"/>
      <c r="CC20" s="115"/>
      <c r="CD20" s="115">
        <f t="shared" si="261"/>
        <v>0</v>
      </c>
      <c r="CE20" s="115">
        <f t="shared" si="262"/>
        <v>0</v>
      </c>
      <c r="CF20" s="115">
        <f t="shared" ref="CF20" si="473">SUM(CF21:CF22)</f>
        <v>0</v>
      </c>
      <c r="CG20" s="115">
        <f t="shared" ref="CG20" si="474">SUM(CG21:CG22)</f>
        <v>0</v>
      </c>
      <c r="CH20" s="115">
        <f t="shared" ref="CH20" si="475">SUM(CH21:CH22)</f>
        <v>0</v>
      </c>
      <c r="CI20" s="115">
        <f>SUM(CI21:CI22)</f>
        <v>0</v>
      </c>
      <c r="CJ20" s="115">
        <f t="shared" ref="CJ20" si="476">SUM(CJ21:CJ22)</f>
        <v>0</v>
      </c>
      <c r="CK20" s="115">
        <f t="shared" ref="CK20" si="477">SUM(CK21:CK22)</f>
        <v>0</v>
      </c>
      <c r="CL20" s="131">
        <f t="shared" si="45"/>
        <v>0</v>
      </c>
      <c r="CM20" s="131">
        <f t="shared" si="46"/>
        <v>0</v>
      </c>
      <c r="CN20" s="115"/>
      <c r="CO20" s="115"/>
      <c r="CP20" s="115">
        <f t="shared" si="268"/>
        <v>0</v>
      </c>
      <c r="CQ20" s="115">
        <f t="shared" si="269"/>
        <v>0</v>
      </c>
      <c r="CR20" s="115">
        <f t="shared" ref="CR20" si="478">SUM(CR21:CR22)</f>
        <v>0</v>
      </c>
      <c r="CS20" s="115">
        <f t="shared" ref="CS20" si="479">SUM(CS21:CS22)</f>
        <v>0</v>
      </c>
      <c r="CT20" s="115">
        <f t="shared" ref="CT20" si="480">SUM(CT21:CT22)</f>
        <v>0</v>
      </c>
      <c r="CU20" s="115">
        <f>SUM(CU21:CU22)</f>
        <v>0</v>
      </c>
      <c r="CV20" s="115">
        <f t="shared" ref="CV20" si="481">SUM(CV21:CV22)</f>
        <v>0</v>
      </c>
      <c r="CW20" s="115">
        <f t="shared" ref="CW20" si="482">SUM(CW21:CW22)</f>
        <v>0</v>
      </c>
      <c r="CX20" s="131">
        <f t="shared" si="52"/>
        <v>0</v>
      </c>
      <c r="CY20" s="131">
        <f t="shared" si="53"/>
        <v>0</v>
      </c>
      <c r="CZ20" s="115"/>
      <c r="DA20" s="115"/>
      <c r="DB20" s="115">
        <f t="shared" si="275"/>
        <v>0</v>
      </c>
      <c r="DC20" s="115">
        <f t="shared" si="276"/>
        <v>0</v>
      </c>
      <c r="DD20" s="115">
        <f t="shared" ref="DD20" si="483">SUM(DD21:DD22)</f>
        <v>0</v>
      </c>
      <c r="DE20" s="115">
        <f t="shared" ref="DE20" si="484">SUM(DE21:DE22)</f>
        <v>0</v>
      </c>
      <c r="DF20" s="115">
        <f t="shared" ref="DF20" si="485">SUM(DF21:DF22)</f>
        <v>0</v>
      </c>
      <c r="DG20" s="115">
        <f>SUM(DG21:DG22)</f>
        <v>0</v>
      </c>
      <c r="DH20" s="115">
        <f t="shared" ref="DH20" si="486">SUM(DH21:DH22)</f>
        <v>0</v>
      </c>
      <c r="DI20" s="115">
        <f t="shared" ref="DI20" si="487">SUM(DI21:DI22)</f>
        <v>0</v>
      </c>
      <c r="DJ20" s="131">
        <f t="shared" si="59"/>
        <v>0</v>
      </c>
      <c r="DK20" s="131">
        <f t="shared" si="60"/>
        <v>0</v>
      </c>
      <c r="DL20" s="115"/>
      <c r="DM20" s="115"/>
      <c r="DN20" s="115">
        <f t="shared" si="282"/>
        <v>0</v>
      </c>
      <c r="DO20" s="115">
        <f t="shared" si="283"/>
        <v>0</v>
      </c>
      <c r="DP20" s="115">
        <f t="shared" ref="DP20" si="488">SUM(DP21:DP22)</f>
        <v>0</v>
      </c>
      <c r="DQ20" s="115">
        <f t="shared" ref="DQ20" si="489">SUM(DQ21:DQ22)</f>
        <v>0</v>
      </c>
      <c r="DR20" s="115">
        <f t="shared" ref="DR20" si="490">SUM(DR21:DR22)</f>
        <v>0</v>
      </c>
      <c r="DS20" s="115">
        <f>SUM(DS21:DS22)</f>
        <v>0</v>
      </c>
      <c r="DT20" s="115">
        <f t="shared" ref="DT20" si="491">SUM(DT21:DT22)</f>
        <v>0</v>
      </c>
      <c r="DU20" s="115">
        <f t="shared" ref="DU20" si="492">SUM(DU21:DU22)</f>
        <v>0</v>
      </c>
      <c r="DV20" s="131">
        <f t="shared" si="66"/>
        <v>0</v>
      </c>
      <c r="DW20" s="131">
        <f t="shared" si="67"/>
        <v>0</v>
      </c>
      <c r="DX20" s="115"/>
      <c r="DY20" s="115">
        <v>0</v>
      </c>
      <c r="DZ20" s="115">
        <f t="shared" si="289"/>
        <v>0</v>
      </c>
      <c r="EA20" s="115">
        <f t="shared" si="290"/>
        <v>0</v>
      </c>
      <c r="EB20" s="115">
        <f t="shared" ref="EB20" si="493">SUM(EB21:EB22)</f>
        <v>0</v>
      </c>
      <c r="EC20" s="115">
        <f t="shared" ref="EC20" si="494">SUM(EC21:EC22)</f>
        <v>0</v>
      </c>
      <c r="ED20" s="115">
        <f t="shared" ref="ED20" si="495">SUM(ED21:ED22)</f>
        <v>0</v>
      </c>
      <c r="EE20" s="115">
        <f>SUM(EE21:EE22)</f>
        <v>0</v>
      </c>
      <c r="EF20" s="115">
        <f t="shared" ref="EF20" si="496">SUM(EF21:EF22)</f>
        <v>0</v>
      </c>
      <c r="EG20" s="115">
        <f t="shared" ref="EG20" si="497">SUM(EG21:EG22)</f>
        <v>0</v>
      </c>
      <c r="EH20" s="131">
        <f t="shared" si="73"/>
        <v>0</v>
      </c>
      <c r="EI20" s="131">
        <f t="shared" si="74"/>
        <v>0</v>
      </c>
      <c r="EJ20" s="115"/>
      <c r="EK20" s="115">
        <v>0</v>
      </c>
      <c r="EL20" s="115">
        <f t="shared" si="296"/>
        <v>0</v>
      </c>
      <c r="EM20" s="115">
        <f t="shared" si="297"/>
        <v>0</v>
      </c>
      <c r="EN20" s="115">
        <f t="shared" ref="EN20" si="498">SUM(EN21:EN22)</f>
        <v>0</v>
      </c>
      <c r="EO20" s="115">
        <f t="shared" ref="EO20" si="499">SUM(EO21:EO22)</f>
        <v>0</v>
      </c>
      <c r="EP20" s="115">
        <f t="shared" ref="EP20" si="500">SUM(EP21:EP22)</f>
        <v>0</v>
      </c>
      <c r="EQ20" s="115">
        <f>SUM(EQ21:EQ22)</f>
        <v>0</v>
      </c>
      <c r="ER20" s="115">
        <f t="shared" ref="ER20" si="501">SUM(ER21:ER22)</f>
        <v>0</v>
      </c>
      <c r="ES20" s="115">
        <f t="shared" ref="ES20" si="502">SUM(ES21:ES22)</f>
        <v>0</v>
      </c>
      <c r="ET20" s="131">
        <f t="shared" si="81"/>
        <v>0</v>
      </c>
      <c r="EU20" s="131">
        <f t="shared" si="82"/>
        <v>0</v>
      </c>
      <c r="EV20" s="115"/>
      <c r="EW20" s="115"/>
      <c r="EX20" s="115">
        <f t="shared" si="303"/>
        <v>0</v>
      </c>
      <c r="EY20" s="115">
        <f t="shared" si="304"/>
        <v>0</v>
      </c>
      <c r="EZ20" s="115">
        <f t="shared" ref="EZ20" si="503">SUM(EZ21:EZ22)</f>
        <v>0</v>
      </c>
      <c r="FA20" s="115">
        <f t="shared" ref="FA20" si="504">SUM(FA21:FA22)</f>
        <v>0</v>
      </c>
      <c r="FB20" s="115">
        <f t="shared" ref="FB20" si="505">SUM(FB21:FB22)</f>
        <v>0</v>
      </c>
      <c r="FC20" s="115">
        <f>SUM(FC21:FC22)</f>
        <v>0</v>
      </c>
      <c r="FD20" s="115">
        <f t="shared" ref="FD20" si="506">SUM(FD21:FD22)</f>
        <v>0</v>
      </c>
      <c r="FE20" s="115">
        <f t="shared" ref="FE20" si="507">SUM(FE21:FE22)</f>
        <v>0</v>
      </c>
      <c r="FF20" s="131">
        <f t="shared" si="88"/>
        <v>0</v>
      </c>
      <c r="FG20" s="131">
        <f t="shared" si="89"/>
        <v>0</v>
      </c>
      <c r="FH20" s="115"/>
      <c r="FI20" s="115"/>
      <c r="FJ20" s="115">
        <f t="shared" si="310"/>
        <v>0</v>
      </c>
      <c r="FK20" s="115">
        <f t="shared" si="311"/>
        <v>0</v>
      </c>
      <c r="FL20" s="115">
        <f t="shared" ref="FL20" si="508">SUM(FL21:FL22)</f>
        <v>0</v>
      </c>
      <c r="FM20" s="115">
        <f t="shared" ref="FM20" si="509">SUM(FM21:FM22)</f>
        <v>0</v>
      </c>
      <c r="FN20" s="115">
        <f t="shared" ref="FN20" si="510">SUM(FN21:FN22)</f>
        <v>0</v>
      </c>
      <c r="FO20" s="115">
        <f>SUM(FO21:FO22)</f>
        <v>0</v>
      </c>
      <c r="FP20" s="115">
        <f t="shared" ref="FP20" si="511">SUM(FP21:FP22)</f>
        <v>0</v>
      </c>
      <c r="FQ20" s="115">
        <f t="shared" ref="FQ20" si="512">SUM(FQ21:FQ22)</f>
        <v>0</v>
      </c>
      <c r="FR20" s="131">
        <f t="shared" si="95"/>
        <v>0</v>
      </c>
      <c r="FS20" s="131">
        <f t="shared" si="96"/>
        <v>0</v>
      </c>
      <c r="FT20" s="115"/>
      <c r="FU20" s="115"/>
      <c r="FV20" s="115">
        <f t="shared" si="317"/>
        <v>0</v>
      </c>
      <c r="FW20" s="115">
        <f t="shared" si="318"/>
        <v>0</v>
      </c>
      <c r="FX20" s="115">
        <f t="shared" ref="FX20" si="513">SUM(FX21:FX22)</f>
        <v>0</v>
      </c>
      <c r="FY20" s="115">
        <f t="shared" ref="FY20" si="514">SUM(FY21:FY22)</f>
        <v>0</v>
      </c>
      <c r="FZ20" s="115">
        <f t="shared" ref="FZ20" si="515">SUM(FZ21:FZ22)</f>
        <v>0</v>
      </c>
      <c r="GA20" s="115">
        <f>SUM(GA21:GA22)</f>
        <v>0</v>
      </c>
      <c r="GB20" s="115">
        <f t="shared" ref="GB20" si="516">SUM(GB21:GB22)</f>
        <v>0</v>
      </c>
      <c r="GC20" s="115">
        <f t="shared" ref="GC20" si="517">SUM(GC21:GC22)</f>
        <v>0</v>
      </c>
      <c r="GD20" s="131">
        <f t="shared" si="102"/>
        <v>0</v>
      </c>
      <c r="GE20" s="131">
        <f t="shared" si="103"/>
        <v>0</v>
      </c>
      <c r="GF20" s="115">
        <f t="shared" ref="GF20:GI23" si="518">H20+T20+AF20+AR20+BD20+BP20+CB20+CN20+CZ20+DL20+DX20+EJ20+EV20+FH20+FT20</f>
        <v>80</v>
      </c>
      <c r="GG20" s="115">
        <f t="shared" si="518"/>
        <v>10564441.104000002</v>
      </c>
      <c r="GH20" s="115">
        <f t="shared" si="518"/>
        <v>13.333333333333334</v>
      </c>
      <c r="GI20" s="115">
        <f t="shared" si="518"/>
        <v>1760740.1840000004</v>
      </c>
      <c r="GJ20" s="115">
        <f t="shared" ref="GJ20" si="519">SUM(GJ21:GJ22)</f>
        <v>2</v>
      </c>
      <c r="GK20" s="115">
        <f t="shared" ref="GK20" si="520">SUM(GK21:GK22)</f>
        <v>264111.02</v>
      </c>
      <c r="GL20" s="115">
        <f t="shared" ref="GL20" si="521">SUM(GL21:GL22)</f>
        <v>0</v>
      </c>
      <c r="GM20" s="115">
        <f>SUM(GM21:GM22)</f>
        <v>0</v>
      </c>
      <c r="GN20" s="115">
        <f t="shared" ref="GN20" si="522">SUM(GN21:GN22)</f>
        <v>2</v>
      </c>
      <c r="GO20" s="115">
        <f t="shared" ref="GO20" si="523">SUM(GO21:GO22)</f>
        <v>264111.02</v>
      </c>
      <c r="GP20" s="115">
        <f t="shared" ref="GP20:GP23" si="524">SUM(GJ20-GH20)</f>
        <v>-11.333333333333334</v>
      </c>
      <c r="GQ20" s="115">
        <f t="shared" ref="GQ20:GQ23" si="525">SUM(GK20-GI20)</f>
        <v>-1496629.1640000003</v>
      </c>
      <c r="GR20" s="243"/>
      <c r="GS20" s="86"/>
    </row>
    <row r="21" spans="2:201" ht="42.75" hidden="1" customHeight="1" x14ac:dyDescent="0.2">
      <c r="B21" s="86" t="s">
        <v>270</v>
      </c>
      <c r="C21" s="87" t="s">
        <v>271</v>
      </c>
      <c r="D21" s="94">
        <v>523</v>
      </c>
      <c r="E21" s="91" t="s">
        <v>272</v>
      </c>
      <c r="F21" s="94">
        <v>3</v>
      </c>
      <c r="G21" s="106">
        <v>132055.51380000002</v>
      </c>
      <c r="H21" s="107"/>
      <c r="I21" s="107"/>
      <c r="J21" s="107"/>
      <c r="K21" s="107"/>
      <c r="L21" s="107">
        <f>VLOOKUP($D21,'факт '!$D$7:$AO$73,3,0)</f>
        <v>0</v>
      </c>
      <c r="M21" s="107">
        <f>VLOOKUP($D21,'факт '!$D$7:$AO$73,4,0)</f>
        <v>0</v>
      </c>
      <c r="N21" s="107"/>
      <c r="O21" s="107"/>
      <c r="P21" s="107">
        <f>SUM(L21+N21)</f>
        <v>0</v>
      </c>
      <c r="Q21" s="107">
        <f>SUM(M21+O21)</f>
        <v>0</v>
      </c>
      <c r="R21" s="108">
        <f t="shared" si="180"/>
        <v>0</v>
      </c>
      <c r="S21" s="108">
        <f t="shared" si="181"/>
        <v>0</v>
      </c>
      <c r="T21" s="107"/>
      <c r="U21" s="107"/>
      <c r="V21" s="107"/>
      <c r="W21" s="107"/>
      <c r="X21" s="107">
        <f>VLOOKUP($D21,'факт '!$D$7:$AO$73,7,0)</f>
        <v>0</v>
      </c>
      <c r="Y21" s="107">
        <f>VLOOKUP($D21,'факт '!$D$7:$AO$73,8,0)</f>
        <v>0</v>
      </c>
      <c r="Z21" s="107">
        <f>VLOOKUP($D21,'факт '!$D$7:$AO$73,9,0)</f>
        <v>0</v>
      </c>
      <c r="AA21" s="107">
        <f>VLOOKUP($D21,'факт '!$D$7:$AO$73,10,0)</f>
        <v>0</v>
      </c>
      <c r="AB21" s="107">
        <f>SUM(X21+Z21)</f>
        <v>0</v>
      </c>
      <c r="AC21" s="107">
        <f>SUM(Y21+AA21)</f>
        <v>0</v>
      </c>
      <c r="AD21" s="108">
        <f t="shared" si="9"/>
        <v>0</v>
      </c>
      <c r="AE21" s="108">
        <f t="shared" si="10"/>
        <v>0</v>
      </c>
      <c r="AF21" s="107"/>
      <c r="AG21" s="107"/>
      <c r="AH21" s="107"/>
      <c r="AI21" s="107"/>
      <c r="AJ21" s="107">
        <f>VLOOKUP($D21,'факт '!$D$7:$AO$73,5,0)</f>
        <v>2</v>
      </c>
      <c r="AK21" s="107">
        <f>VLOOKUP($D21,'факт '!$D$7:$AO$73,6,0)</f>
        <v>264111.02</v>
      </c>
      <c r="AL21" s="107"/>
      <c r="AM21" s="107"/>
      <c r="AN21" s="107">
        <f t="shared" ref="AN21:AN22" si="526">SUM(AJ21+AL21)</f>
        <v>2</v>
      </c>
      <c r="AO21" s="107">
        <f t="shared" ref="AO21:AO22" si="527">SUM(AK21+AM21)</f>
        <v>264111.02</v>
      </c>
      <c r="AP21" s="108">
        <f t="shared" si="16"/>
        <v>2</v>
      </c>
      <c r="AQ21" s="108">
        <f t="shared" si="17"/>
        <v>264111.02</v>
      </c>
      <c r="AR21" s="107"/>
      <c r="AS21" s="107"/>
      <c r="AT21" s="107"/>
      <c r="AU21" s="107"/>
      <c r="AV21" s="107">
        <f>VLOOKUP($D21,'факт '!$D$7:$AO$73,11,0)</f>
        <v>0</v>
      </c>
      <c r="AW21" s="107">
        <f>VLOOKUP($D21,'факт '!$D$7:$AO$73,12,0)</f>
        <v>0</v>
      </c>
      <c r="AX21" s="107"/>
      <c r="AY21" s="107"/>
      <c r="AZ21" s="107">
        <f t="shared" ref="AZ21:AZ22" si="528">SUM(AV21+AX21)</f>
        <v>0</v>
      </c>
      <c r="BA21" s="107">
        <f t="shared" ref="BA21:BA22" si="529">SUM(AW21+AY21)</f>
        <v>0</v>
      </c>
      <c r="BB21" s="108">
        <f t="shared" si="23"/>
        <v>0</v>
      </c>
      <c r="BC21" s="108">
        <f t="shared" si="24"/>
        <v>0</v>
      </c>
      <c r="BD21" s="107"/>
      <c r="BE21" s="107"/>
      <c r="BF21" s="107"/>
      <c r="BG21" s="107"/>
      <c r="BH21" s="107">
        <f>VLOOKUP($D21,'факт '!$D$7:$AO$73,15,0)</f>
        <v>0</v>
      </c>
      <c r="BI21" s="107">
        <f>VLOOKUP($D21,'факт '!$D$7:$AO$73,16,0)</f>
        <v>0</v>
      </c>
      <c r="BJ21" s="107">
        <f>VLOOKUP($D21,'факт '!$D$7:$AO$73,17,0)</f>
        <v>0</v>
      </c>
      <c r="BK21" s="107">
        <f>VLOOKUP($D21,'факт '!$D$7:$AO$73,18,0)</f>
        <v>0</v>
      </c>
      <c r="BL21" s="107">
        <f>SUM(BH21+BJ21)</f>
        <v>0</v>
      </c>
      <c r="BM21" s="107">
        <f>SUM(BI21+BK21)</f>
        <v>0</v>
      </c>
      <c r="BN21" s="108">
        <f t="shared" si="30"/>
        <v>0</v>
      </c>
      <c r="BO21" s="108">
        <f t="shared" si="31"/>
        <v>0</v>
      </c>
      <c r="BP21" s="107"/>
      <c r="BQ21" s="107"/>
      <c r="BR21" s="107"/>
      <c r="BS21" s="107"/>
      <c r="BT21" s="107">
        <f>VLOOKUP($D21,'факт '!$D$7:$AO$73,19,0)</f>
        <v>0</v>
      </c>
      <c r="BU21" s="107">
        <f>VLOOKUP($D21,'факт '!$D$7:$AO$73,20,0)</f>
        <v>0</v>
      </c>
      <c r="BV21" s="107">
        <f>VLOOKUP($D21,'факт '!$D$7:$AO$73,21,0)</f>
        <v>0</v>
      </c>
      <c r="BW21" s="107">
        <f>VLOOKUP($D21,'факт '!$D$7:$AO$73,22,0)</f>
        <v>0</v>
      </c>
      <c r="BX21" s="107">
        <f>SUM(BT21+BV21)</f>
        <v>0</v>
      </c>
      <c r="BY21" s="107">
        <f>SUM(BU21+BW21)</f>
        <v>0</v>
      </c>
      <c r="BZ21" s="108">
        <f t="shared" si="37"/>
        <v>0</v>
      </c>
      <c r="CA21" s="108">
        <f t="shared" si="38"/>
        <v>0</v>
      </c>
      <c r="CB21" s="107"/>
      <c r="CC21" s="107"/>
      <c r="CD21" s="107"/>
      <c r="CE21" s="107"/>
      <c r="CF21" s="107">
        <f>VLOOKUP($D21,'факт '!$D$7:$AO$73,23,0)</f>
        <v>0</v>
      </c>
      <c r="CG21" s="107">
        <f>VLOOKUP($D21,'факт '!$D$7:$AO$73,24,0)</f>
        <v>0</v>
      </c>
      <c r="CH21" s="107">
        <f>VLOOKUP($D21,'факт '!$D$7:$AO$73,25,0)</f>
        <v>0</v>
      </c>
      <c r="CI21" s="107">
        <f>VLOOKUP($D21,'факт '!$D$7:$AO$73,26,0)</f>
        <v>0</v>
      </c>
      <c r="CJ21" s="107">
        <f>SUM(CF21+CH21)</f>
        <v>0</v>
      </c>
      <c r="CK21" s="107">
        <f>SUM(CG21+CI21)</f>
        <v>0</v>
      </c>
      <c r="CL21" s="108">
        <f t="shared" si="45"/>
        <v>0</v>
      </c>
      <c r="CM21" s="108">
        <f t="shared" si="46"/>
        <v>0</v>
      </c>
      <c r="CN21" s="107"/>
      <c r="CO21" s="107"/>
      <c r="CP21" s="107"/>
      <c r="CQ21" s="107"/>
      <c r="CR21" s="107">
        <f>VLOOKUP($D21,'факт '!$D$7:$AO$73,27,0)</f>
        <v>0</v>
      </c>
      <c r="CS21" s="107">
        <f>VLOOKUP($D21,'факт '!$D$7:$AO$73,28,0)</f>
        <v>0</v>
      </c>
      <c r="CT21" s="107">
        <f>VLOOKUP($D21,'факт '!$D$7:$AO$73,29,0)</f>
        <v>0</v>
      </c>
      <c r="CU21" s="107">
        <f>VLOOKUP($D21,'факт '!$D$7:$AO$73,30,0)</f>
        <v>0</v>
      </c>
      <c r="CV21" s="107">
        <f>SUM(CR21+CT21)</f>
        <v>0</v>
      </c>
      <c r="CW21" s="107">
        <f>SUM(CS21+CU21)</f>
        <v>0</v>
      </c>
      <c r="CX21" s="108">
        <f t="shared" si="52"/>
        <v>0</v>
      </c>
      <c r="CY21" s="108">
        <f t="shared" si="53"/>
        <v>0</v>
      </c>
      <c r="CZ21" s="107"/>
      <c r="DA21" s="107"/>
      <c r="DB21" s="107"/>
      <c r="DC21" s="107"/>
      <c r="DD21" s="107">
        <f>VLOOKUP($D21,'факт '!$D$7:$AO$73,31,0)</f>
        <v>0</v>
      </c>
      <c r="DE21" s="107">
        <f>VLOOKUP($D21,'факт '!$D$7:$AO$73,32,0)</f>
        <v>0</v>
      </c>
      <c r="DF21" s="107"/>
      <c r="DG21" s="107"/>
      <c r="DH21" s="107">
        <f>SUM(DD21+DF21)</f>
        <v>0</v>
      </c>
      <c r="DI21" s="107">
        <f>SUM(DE21+DG21)</f>
        <v>0</v>
      </c>
      <c r="DJ21" s="108">
        <f t="shared" si="59"/>
        <v>0</v>
      </c>
      <c r="DK21" s="108">
        <f t="shared" si="60"/>
        <v>0</v>
      </c>
      <c r="DL21" s="107"/>
      <c r="DM21" s="107"/>
      <c r="DN21" s="107"/>
      <c r="DO21" s="107"/>
      <c r="DP21" s="107">
        <f>VLOOKUP($D21,'факт '!$D$7:$AO$73,13,0)</f>
        <v>0</v>
      </c>
      <c r="DQ21" s="107">
        <f>VLOOKUP($D21,'факт '!$D$7:$AO$73,14,0)</f>
        <v>0</v>
      </c>
      <c r="DR21" s="107"/>
      <c r="DS21" s="107"/>
      <c r="DT21" s="107">
        <f>SUM(DP21+DR21)</f>
        <v>0</v>
      </c>
      <c r="DU21" s="107">
        <f>SUM(DQ21+DS21)</f>
        <v>0</v>
      </c>
      <c r="DV21" s="108">
        <f t="shared" si="66"/>
        <v>0</v>
      </c>
      <c r="DW21" s="108">
        <f t="shared" si="67"/>
        <v>0</v>
      </c>
      <c r="DX21" s="107"/>
      <c r="DY21" s="107"/>
      <c r="DZ21" s="107"/>
      <c r="EA21" s="107"/>
      <c r="EB21" s="107">
        <f>VLOOKUP($D21,'факт '!$D$7:$AO$73,33,0)</f>
        <v>0</v>
      </c>
      <c r="EC21" s="107">
        <f>VLOOKUP($D21,'факт '!$D$7:$AO$73,34,0)</f>
        <v>0</v>
      </c>
      <c r="ED21" s="107"/>
      <c r="EE21" s="107"/>
      <c r="EF21" s="107">
        <f>SUM(EB21+ED21)</f>
        <v>0</v>
      </c>
      <c r="EG21" s="107">
        <f>SUM(EC21+EE21)</f>
        <v>0</v>
      </c>
      <c r="EH21" s="108">
        <f t="shared" si="73"/>
        <v>0</v>
      </c>
      <c r="EI21" s="108">
        <f t="shared" si="74"/>
        <v>0</v>
      </c>
      <c r="EJ21" s="107"/>
      <c r="EK21" s="107"/>
      <c r="EL21" s="107"/>
      <c r="EM21" s="107"/>
      <c r="EN21" s="107">
        <f>VLOOKUP($D21,'факт '!$D$7:$AO$73,35,0)</f>
        <v>0</v>
      </c>
      <c r="EO21" s="107">
        <f>VLOOKUP($D21,'факт '!$D$7:$AO$73,36,0)</f>
        <v>0</v>
      </c>
      <c r="EP21" s="107">
        <f>VLOOKUP($D21,'факт '!$D$7:$AO$73,37,0)</f>
        <v>0</v>
      </c>
      <c r="EQ21" s="107">
        <f>VLOOKUP($D21,'факт '!$D$7:$AO$73,38,0)</f>
        <v>0</v>
      </c>
      <c r="ER21" s="107">
        <f>SUM(EN21+EP21)</f>
        <v>0</v>
      </c>
      <c r="ES21" s="107">
        <f>SUM(EO21+EQ21)</f>
        <v>0</v>
      </c>
      <c r="ET21" s="108">
        <f t="shared" si="81"/>
        <v>0</v>
      </c>
      <c r="EU21" s="108">
        <f t="shared" si="82"/>
        <v>0</v>
      </c>
      <c r="EV21" s="107"/>
      <c r="EW21" s="107"/>
      <c r="EX21" s="107"/>
      <c r="EY21" s="107"/>
      <c r="EZ21" s="107"/>
      <c r="FA21" s="107"/>
      <c r="FB21" s="107"/>
      <c r="FC21" s="107"/>
      <c r="FD21" s="107">
        <f>SUM(EZ21+FB21)</f>
        <v>0</v>
      </c>
      <c r="FE21" s="107">
        <f>SUM(FA21+FC21)</f>
        <v>0</v>
      </c>
      <c r="FF21" s="108">
        <f t="shared" si="88"/>
        <v>0</v>
      </c>
      <c r="FG21" s="108">
        <f t="shared" si="89"/>
        <v>0</v>
      </c>
      <c r="FH21" s="107"/>
      <c r="FI21" s="107"/>
      <c r="FJ21" s="107"/>
      <c r="FK21" s="107"/>
      <c r="FL21" s="107"/>
      <c r="FM21" s="107"/>
      <c r="FN21" s="107"/>
      <c r="FO21" s="107"/>
      <c r="FP21" s="107">
        <f>SUM(FL21+FN21)</f>
        <v>0</v>
      </c>
      <c r="FQ21" s="107">
        <f>SUM(FM21+FO21)</f>
        <v>0</v>
      </c>
      <c r="FR21" s="108">
        <f t="shared" si="95"/>
        <v>0</v>
      </c>
      <c r="FS21" s="108">
        <f t="shared" si="96"/>
        <v>0</v>
      </c>
      <c r="FT21" s="107"/>
      <c r="FU21" s="107"/>
      <c r="FV21" s="107"/>
      <c r="FW21" s="107"/>
      <c r="FX21" s="107"/>
      <c r="FY21" s="107"/>
      <c r="FZ21" s="107"/>
      <c r="GA21" s="107"/>
      <c r="GB21" s="107">
        <f>SUM(FX21+FZ21)</f>
        <v>0</v>
      </c>
      <c r="GC21" s="107">
        <f>SUM(FY21+GA21)</f>
        <v>0</v>
      </c>
      <c r="GD21" s="108">
        <f t="shared" si="102"/>
        <v>0</v>
      </c>
      <c r="GE21" s="108">
        <f t="shared" si="103"/>
        <v>0</v>
      </c>
      <c r="GF21" s="107">
        <f t="shared" ref="GF21:GF22" si="530">SUM(H21,T21,AF21,AR21,BD21,BP21,CB21,CN21,CZ21,DL21,DX21,EJ21,EV21)</f>
        <v>0</v>
      </c>
      <c r="GG21" s="107">
        <f t="shared" ref="GG21:GG22" si="531">SUM(I21,U21,AG21,AS21,BE21,BQ21,CC21,CO21,DA21,DM21,DY21,EK21,EW21)</f>
        <v>0</v>
      </c>
      <c r="GH21" s="107">
        <f t="shared" ref="GH21:GH22" si="532">SUM(J21,V21,AH21,AT21,BF21,BR21,CD21,CP21,DB21,DN21,DZ21,EL21,EX21)</f>
        <v>0</v>
      </c>
      <c r="GI21" s="107">
        <f t="shared" ref="GI21:GI22" si="533">SUM(K21,W21,AI21,AU21,BG21,BS21,CE21,CQ21,DC21,DO21,EA21,EM21,EY21)</f>
        <v>0</v>
      </c>
      <c r="GJ21" s="107">
        <f t="shared" ref="GJ21:GJ22" si="534">SUM(L21,X21,AJ21,AV21,BH21,BT21,CF21,CR21,DD21,DP21,EB21,EN21,EZ21)</f>
        <v>2</v>
      </c>
      <c r="GK21" s="107">
        <f t="shared" ref="GK21:GK22" si="535">SUM(M21,Y21,AK21,AW21,BI21,BU21,CG21,CS21,DE21,DQ21,EC21,EO21,FA21)</f>
        <v>264111.02</v>
      </c>
      <c r="GL21" s="107">
        <f t="shared" ref="GL21:GL22" si="536">SUM(N21,Z21,AL21,AX21,BJ21,BV21,CH21,CT21,DF21,DR21,ED21,EP21,FB21)</f>
        <v>0</v>
      </c>
      <c r="GM21" s="107">
        <f t="shared" ref="GM21:GM22" si="537">SUM(O21,AA21,AM21,AY21,BK21,BW21,CI21,CU21,DG21,DS21,EE21,EQ21,FC21)</f>
        <v>0</v>
      </c>
      <c r="GN21" s="107">
        <f t="shared" ref="GN21:GN22" si="538">SUM(P21,AB21,AN21,AZ21,BL21,BX21,CJ21,CV21,DH21,DT21,EF21,ER21,FD21)</f>
        <v>2</v>
      </c>
      <c r="GO21" s="107">
        <f t="shared" ref="GO21:GO22" si="539">SUM(Q21,AC21,AO21,BA21,BM21,BY21,CK21,CW21,DI21,DU21,EG21,ES21,FE21)</f>
        <v>264111.02</v>
      </c>
      <c r="GP21" s="107"/>
      <c r="GQ21" s="107"/>
      <c r="GR21" s="243"/>
      <c r="GS21" s="86"/>
    </row>
    <row r="22" spans="2:201" hidden="1" x14ac:dyDescent="0.2">
      <c r="B22" s="86"/>
      <c r="C22" s="87"/>
      <c r="D22" s="94"/>
      <c r="E22" s="91"/>
      <c r="F22" s="94"/>
      <c r="G22" s="106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8"/>
      <c r="S22" s="108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8"/>
      <c r="AE22" s="108"/>
      <c r="AF22" s="107"/>
      <c r="AG22" s="107"/>
      <c r="AH22" s="107"/>
      <c r="AI22" s="107"/>
      <c r="AJ22" s="107"/>
      <c r="AK22" s="107"/>
      <c r="AL22" s="107"/>
      <c r="AM22" s="107"/>
      <c r="AN22" s="107">
        <f t="shared" si="526"/>
        <v>0</v>
      </c>
      <c r="AO22" s="107">
        <f t="shared" si="527"/>
        <v>0</v>
      </c>
      <c r="AP22" s="108"/>
      <c r="AQ22" s="108"/>
      <c r="AR22" s="107"/>
      <c r="AS22" s="107"/>
      <c r="AT22" s="107"/>
      <c r="AU22" s="107"/>
      <c r="AV22" s="107"/>
      <c r="AW22" s="107"/>
      <c r="AX22" s="107"/>
      <c r="AY22" s="107"/>
      <c r="AZ22" s="107">
        <f t="shared" si="528"/>
        <v>0</v>
      </c>
      <c r="BA22" s="107">
        <f t="shared" si="529"/>
        <v>0</v>
      </c>
      <c r="BB22" s="108"/>
      <c r="BC22" s="108"/>
      <c r="BD22" s="107"/>
      <c r="BE22" s="107"/>
      <c r="BF22" s="107"/>
      <c r="BG22" s="107"/>
      <c r="BH22" s="107"/>
      <c r="BI22" s="107"/>
      <c r="BJ22" s="107"/>
      <c r="BK22" s="107"/>
      <c r="BL22" s="107"/>
      <c r="BM22" s="107"/>
      <c r="BN22" s="108"/>
      <c r="BO22" s="108"/>
      <c r="BP22" s="107"/>
      <c r="BQ22" s="107"/>
      <c r="BR22" s="107"/>
      <c r="BS22" s="107"/>
      <c r="BT22" s="107"/>
      <c r="BU22" s="107"/>
      <c r="BV22" s="107"/>
      <c r="BW22" s="107"/>
      <c r="BX22" s="107"/>
      <c r="BY22" s="107"/>
      <c r="BZ22" s="108"/>
      <c r="CA22" s="108"/>
      <c r="CB22" s="107"/>
      <c r="CC22" s="107"/>
      <c r="CD22" s="107"/>
      <c r="CE22" s="107"/>
      <c r="CF22" s="107"/>
      <c r="CG22" s="107"/>
      <c r="CH22" s="107"/>
      <c r="CI22" s="107"/>
      <c r="CJ22" s="107"/>
      <c r="CK22" s="107"/>
      <c r="CL22" s="108"/>
      <c r="CM22" s="108"/>
      <c r="CN22" s="107"/>
      <c r="CO22" s="107"/>
      <c r="CP22" s="107"/>
      <c r="CQ22" s="107"/>
      <c r="CR22" s="107"/>
      <c r="CS22" s="107"/>
      <c r="CT22" s="107"/>
      <c r="CU22" s="107"/>
      <c r="CV22" s="107"/>
      <c r="CW22" s="107"/>
      <c r="CX22" s="108"/>
      <c r="CY22" s="108"/>
      <c r="CZ22" s="107"/>
      <c r="DA22" s="107"/>
      <c r="DB22" s="107"/>
      <c r="DC22" s="107"/>
      <c r="DD22" s="107"/>
      <c r="DE22" s="107"/>
      <c r="DF22" s="107"/>
      <c r="DG22" s="107"/>
      <c r="DH22" s="107"/>
      <c r="DI22" s="107"/>
      <c r="DJ22" s="108"/>
      <c r="DK22" s="108"/>
      <c r="DL22" s="107"/>
      <c r="DM22" s="107"/>
      <c r="DN22" s="107"/>
      <c r="DO22" s="107"/>
      <c r="DP22" s="107"/>
      <c r="DQ22" s="107"/>
      <c r="DR22" s="107"/>
      <c r="DS22" s="107"/>
      <c r="DT22" s="107"/>
      <c r="DU22" s="107"/>
      <c r="DV22" s="108"/>
      <c r="DW22" s="108"/>
      <c r="DX22" s="107"/>
      <c r="DY22" s="107"/>
      <c r="DZ22" s="107"/>
      <c r="EA22" s="107"/>
      <c r="EB22" s="107"/>
      <c r="EC22" s="107"/>
      <c r="ED22" s="107"/>
      <c r="EE22" s="107"/>
      <c r="EF22" s="107"/>
      <c r="EG22" s="107"/>
      <c r="EH22" s="108"/>
      <c r="EI22" s="108"/>
      <c r="EJ22" s="107"/>
      <c r="EK22" s="107"/>
      <c r="EL22" s="107"/>
      <c r="EM22" s="107"/>
      <c r="EN22" s="107"/>
      <c r="EO22" s="107"/>
      <c r="EP22" s="107"/>
      <c r="EQ22" s="107"/>
      <c r="ER22" s="107"/>
      <c r="ES22" s="107"/>
      <c r="ET22" s="108"/>
      <c r="EU22" s="108"/>
      <c r="EV22" s="107"/>
      <c r="EW22" s="107"/>
      <c r="EX22" s="107"/>
      <c r="EY22" s="107"/>
      <c r="EZ22" s="107"/>
      <c r="FA22" s="107"/>
      <c r="FB22" s="107"/>
      <c r="FC22" s="107"/>
      <c r="FD22" s="107"/>
      <c r="FE22" s="107"/>
      <c r="FF22" s="108"/>
      <c r="FG22" s="108"/>
      <c r="FH22" s="107"/>
      <c r="FI22" s="107"/>
      <c r="FJ22" s="107"/>
      <c r="FK22" s="107"/>
      <c r="FL22" s="107"/>
      <c r="FM22" s="107"/>
      <c r="FN22" s="107"/>
      <c r="FO22" s="107"/>
      <c r="FP22" s="107"/>
      <c r="FQ22" s="107"/>
      <c r="FR22" s="108"/>
      <c r="FS22" s="108"/>
      <c r="FT22" s="107"/>
      <c r="FU22" s="107"/>
      <c r="FV22" s="107"/>
      <c r="FW22" s="107"/>
      <c r="FX22" s="107"/>
      <c r="FY22" s="107"/>
      <c r="FZ22" s="107"/>
      <c r="GA22" s="107"/>
      <c r="GB22" s="107"/>
      <c r="GC22" s="107"/>
      <c r="GD22" s="108"/>
      <c r="GE22" s="108"/>
      <c r="GF22" s="107">
        <f t="shared" si="530"/>
        <v>0</v>
      </c>
      <c r="GG22" s="107">
        <f t="shared" si="531"/>
        <v>0</v>
      </c>
      <c r="GH22" s="107">
        <f t="shared" si="532"/>
        <v>0</v>
      </c>
      <c r="GI22" s="107">
        <f t="shared" si="533"/>
        <v>0</v>
      </c>
      <c r="GJ22" s="107">
        <f t="shared" si="534"/>
        <v>0</v>
      </c>
      <c r="GK22" s="107">
        <f t="shared" si="535"/>
        <v>0</v>
      </c>
      <c r="GL22" s="107">
        <f t="shared" si="536"/>
        <v>0</v>
      </c>
      <c r="GM22" s="107">
        <f t="shared" si="537"/>
        <v>0</v>
      </c>
      <c r="GN22" s="107">
        <f t="shared" si="538"/>
        <v>0</v>
      </c>
      <c r="GO22" s="107">
        <f t="shared" si="539"/>
        <v>0</v>
      </c>
      <c r="GP22" s="107"/>
      <c r="GQ22" s="107"/>
      <c r="GR22" s="243"/>
      <c r="GS22" s="86"/>
    </row>
    <row r="23" spans="2:201" hidden="1" x14ac:dyDescent="0.2">
      <c r="B23" s="110"/>
      <c r="C23" s="111"/>
      <c r="D23" s="112"/>
      <c r="E23" s="132" t="s">
        <v>26</v>
      </c>
      <c r="F23" s="134">
        <v>4</v>
      </c>
      <c r="G23" s="135">
        <v>198895.75819999998</v>
      </c>
      <c r="H23" s="115"/>
      <c r="I23" s="115">
        <v>0</v>
      </c>
      <c r="J23" s="115">
        <f t="shared" si="223"/>
        <v>0</v>
      </c>
      <c r="K23" s="115">
        <f t="shared" si="224"/>
        <v>0</v>
      </c>
      <c r="L23" s="115">
        <f t="shared" ref="L23" si="540">SUM(L24:L25)</f>
        <v>0</v>
      </c>
      <c r="M23" s="115">
        <f t="shared" ref="M23" si="541">SUM(M24:M25)</f>
        <v>0</v>
      </c>
      <c r="N23" s="115">
        <f t="shared" ref="N23" si="542">SUM(N24:N25)</f>
        <v>0</v>
      </c>
      <c r="O23" s="115">
        <f t="shared" ref="O23" si="543">SUM(O24:O25)</f>
        <v>0</v>
      </c>
      <c r="P23" s="115">
        <f t="shared" ref="P23" si="544">SUM(P24:P25)</f>
        <v>0</v>
      </c>
      <c r="Q23" s="115">
        <f t="shared" ref="Q23" si="545">SUM(Q24:Q25)</f>
        <v>0</v>
      </c>
      <c r="R23" s="131">
        <f t="shared" si="180"/>
        <v>0</v>
      </c>
      <c r="S23" s="131">
        <f t="shared" si="181"/>
        <v>0</v>
      </c>
      <c r="T23" s="115"/>
      <c r="U23" s="115">
        <v>0</v>
      </c>
      <c r="V23" s="115">
        <f t="shared" si="226"/>
        <v>0</v>
      </c>
      <c r="W23" s="115">
        <f t="shared" si="227"/>
        <v>0</v>
      </c>
      <c r="X23" s="115">
        <f t="shared" ref="X23" si="546">SUM(X24:X25)</f>
        <v>0</v>
      </c>
      <c r="Y23" s="115">
        <f t="shared" ref="Y23" si="547">SUM(Y24:Y25)</f>
        <v>0</v>
      </c>
      <c r="Z23" s="115">
        <f t="shared" ref="Z23" si="548">SUM(Z24:Z25)</f>
        <v>0</v>
      </c>
      <c r="AA23" s="115">
        <f t="shared" ref="AA23" si="549">SUM(AA24:AA25)</f>
        <v>0</v>
      </c>
      <c r="AB23" s="115">
        <f t="shared" ref="AB23" si="550">SUM(AB24:AB25)</f>
        <v>0</v>
      </c>
      <c r="AC23" s="115">
        <f t="shared" ref="AC23" si="551">SUM(AC24:AC25)</f>
        <v>0</v>
      </c>
      <c r="AD23" s="131">
        <f t="shared" ref="AD23:AD32" si="552">SUM(X23-V23)</f>
        <v>0</v>
      </c>
      <c r="AE23" s="131">
        <f t="shared" ref="AE23:AE32" si="553">SUM(Y23-W23)</f>
        <v>0</v>
      </c>
      <c r="AF23" s="115">
        <f>VLOOKUP($E23,'ВМП план'!$B$8:$AL$43,12,0)</f>
        <v>0</v>
      </c>
      <c r="AG23" s="115">
        <f>VLOOKUP($E23,'ВМП план'!$B$8:$AL$43,13,0)</f>
        <v>0</v>
      </c>
      <c r="AH23" s="115">
        <f t="shared" si="233"/>
        <v>0</v>
      </c>
      <c r="AI23" s="115">
        <f t="shared" si="234"/>
        <v>0</v>
      </c>
      <c r="AJ23" s="115">
        <f t="shared" ref="AJ23" si="554">SUM(AJ24:AJ25)</f>
        <v>0</v>
      </c>
      <c r="AK23" s="115">
        <f t="shared" ref="AK23" si="555">SUM(AK24:AK25)</f>
        <v>0</v>
      </c>
      <c r="AL23" s="115">
        <f t="shared" ref="AL23" si="556">SUM(AL24:AL25)</f>
        <v>0</v>
      </c>
      <c r="AM23" s="115">
        <f t="shared" ref="AM23" si="557">SUM(AM24:AM25)</f>
        <v>0</v>
      </c>
      <c r="AN23" s="115">
        <f t="shared" ref="AN23" si="558">SUM(AN24:AN25)</f>
        <v>0</v>
      </c>
      <c r="AO23" s="115">
        <f t="shared" ref="AO23" si="559">SUM(AO24:AO25)</f>
        <v>0</v>
      </c>
      <c r="AP23" s="131">
        <f t="shared" ref="AP23:AP32" si="560">SUM(AJ23-AH23)</f>
        <v>0</v>
      </c>
      <c r="AQ23" s="131">
        <f t="shared" ref="AQ23:AQ32" si="561">SUM(AK23-AI23)</f>
        <v>0</v>
      </c>
      <c r="AR23" s="115"/>
      <c r="AS23" s="115"/>
      <c r="AT23" s="115">
        <f t="shared" si="240"/>
        <v>0</v>
      </c>
      <c r="AU23" s="115">
        <f t="shared" si="241"/>
        <v>0</v>
      </c>
      <c r="AV23" s="115">
        <f t="shared" ref="AV23" si="562">SUM(AV24:AV25)</f>
        <v>0</v>
      </c>
      <c r="AW23" s="115">
        <f t="shared" ref="AW23" si="563">SUM(AW24:AW25)</f>
        <v>0</v>
      </c>
      <c r="AX23" s="115">
        <f t="shared" ref="AX23" si="564">SUM(AX24:AX25)</f>
        <v>0</v>
      </c>
      <c r="AY23" s="115">
        <f t="shared" ref="AY23" si="565">SUM(AY24:AY25)</f>
        <v>0</v>
      </c>
      <c r="AZ23" s="115">
        <f t="shared" ref="AZ23" si="566">SUM(AZ24:AZ25)</f>
        <v>0</v>
      </c>
      <c r="BA23" s="115">
        <f t="shared" ref="BA23" si="567">SUM(BA24:BA25)</f>
        <v>0</v>
      </c>
      <c r="BB23" s="131">
        <f t="shared" ref="BB23:BB32" si="568">SUM(AV23-AT23)</f>
        <v>0</v>
      </c>
      <c r="BC23" s="131">
        <f t="shared" ref="BC23:BC32" si="569">SUM(AW23-AU23)</f>
        <v>0</v>
      </c>
      <c r="BD23" s="115">
        <v>8</v>
      </c>
      <c r="BE23" s="115">
        <v>1591166.0655999999</v>
      </c>
      <c r="BF23" s="115">
        <f t="shared" si="247"/>
        <v>1.3333333333333333</v>
      </c>
      <c r="BG23" s="115">
        <f t="shared" si="248"/>
        <v>265194.34426666662</v>
      </c>
      <c r="BH23" s="115">
        <f t="shared" ref="BH23" si="570">SUM(BH24:BH25)</f>
        <v>2</v>
      </c>
      <c r="BI23" s="115">
        <f t="shared" ref="BI23" si="571">SUM(BI24:BI25)</f>
        <v>397791.52</v>
      </c>
      <c r="BJ23" s="115">
        <f t="shared" ref="BJ23" si="572">SUM(BJ24:BJ25)</f>
        <v>0</v>
      </c>
      <c r="BK23" s="115">
        <f t="shared" ref="BK23" si="573">SUM(BK24:BK25)</f>
        <v>0</v>
      </c>
      <c r="BL23" s="115">
        <f t="shared" ref="BL23" si="574">SUM(BL24:BL25)</f>
        <v>2</v>
      </c>
      <c r="BM23" s="115">
        <f t="shared" ref="BM23" si="575">SUM(BM24:BM25)</f>
        <v>397791.52</v>
      </c>
      <c r="BN23" s="131">
        <f t="shared" ref="BN23:BN32" si="576">SUM(BH23-BF23)</f>
        <v>0.66666666666666674</v>
      </c>
      <c r="BO23" s="131">
        <f t="shared" ref="BO23:BO32" si="577">SUM(BI23-BG23)</f>
        <v>132597.1757333334</v>
      </c>
      <c r="BP23" s="115"/>
      <c r="BQ23" s="115"/>
      <c r="BR23" s="115">
        <f t="shared" si="254"/>
        <v>0</v>
      </c>
      <c r="BS23" s="115">
        <f t="shared" si="255"/>
        <v>0</v>
      </c>
      <c r="BT23" s="115">
        <f t="shared" ref="BT23" si="578">SUM(BT24:BT25)</f>
        <v>0</v>
      </c>
      <c r="BU23" s="115">
        <f t="shared" ref="BU23" si="579">SUM(BU24:BU25)</f>
        <v>0</v>
      </c>
      <c r="BV23" s="115">
        <f t="shared" ref="BV23" si="580">SUM(BV24:BV25)</f>
        <v>0</v>
      </c>
      <c r="BW23" s="115">
        <f t="shared" ref="BW23" si="581">SUM(BW24:BW25)</f>
        <v>0</v>
      </c>
      <c r="BX23" s="115">
        <f t="shared" ref="BX23" si="582">SUM(BX24:BX25)</f>
        <v>0</v>
      </c>
      <c r="BY23" s="115">
        <f t="shared" ref="BY23" si="583">SUM(BY24:BY25)</f>
        <v>0</v>
      </c>
      <c r="BZ23" s="131">
        <f t="shared" ref="BZ23:BZ32" si="584">SUM(BT23-BR23)</f>
        <v>0</v>
      </c>
      <c r="CA23" s="131">
        <f t="shared" ref="CA23:CA32" si="585">SUM(BU23-BS23)</f>
        <v>0</v>
      </c>
      <c r="CB23" s="115"/>
      <c r="CC23" s="115"/>
      <c r="CD23" s="115">
        <f t="shared" si="261"/>
        <v>0</v>
      </c>
      <c r="CE23" s="115">
        <f t="shared" si="262"/>
        <v>0</v>
      </c>
      <c r="CF23" s="115">
        <f t="shared" ref="CF23" si="586">SUM(CF24:CF25)</f>
        <v>0</v>
      </c>
      <c r="CG23" s="115">
        <f t="shared" ref="CG23" si="587">SUM(CG24:CG25)</f>
        <v>0</v>
      </c>
      <c r="CH23" s="115">
        <f t="shared" ref="CH23" si="588">SUM(CH24:CH25)</f>
        <v>0</v>
      </c>
      <c r="CI23" s="115">
        <f t="shared" ref="CI23" si="589">SUM(CI24:CI25)</f>
        <v>0</v>
      </c>
      <c r="CJ23" s="115">
        <f t="shared" ref="CJ23" si="590">SUM(CJ24:CJ25)</f>
        <v>0</v>
      </c>
      <c r="CK23" s="115">
        <f t="shared" ref="CK23" si="591">SUM(CK24:CK25)</f>
        <v>0</v>
      </c>
      <c r="CL23" s="131">
        <f t="shared" ref="CL23:CL32" si="592">SUM(CF23-CD23)</f>
        <v>0</v>
      </c>
      <c r="CM23" s="131">
        <f t="shared" ref="CM23:CM32" si="593">SUM(CG23-CE23)</f>
        <v>0</v>
      </c>
      <c r="CN23" s="115"/>
      <c r="CO23" s="115"/>
      <c r="CP23" s="115">
        <f t="shared" si="268"/>
        <v>0</v>
      </c>
      <c r="CQ23" s="115">
        <f t="shared" si="269"/>
        <v>0</v>
      </c>
      <c r="CR23" s="115">
        <f t="shared" ref="CR23" si="594">SUM(CR24:CR25)</f>
        <v>0</v>
      </c>
      <c r="CS23" s="115">
        <f t="shared" ref="CS23" si="595">SUM(CS24:CS25)</f>
        <v>0</v>
      </c>
      <c r="CT23" s="115">
        <f t="shared" ref="CT23" si="596">SUM(CT24:CT25)</f>
        <v>0</v>
      </c>
      <c r="CU23" s="115">
        <f t="shared" ref="CU23" si="597">SUM(CU24:CU25)</f>
        <v>0</v>
      </c>
      <c r="CV23" s="115">
        <f t="shared" ref="CV23" si="598">SUM(CV24:CV25)</f>
        <v>0</v>
      </c>
      <c r="CW23" s="115">
        <f t="shared" ref="CW23" si="599">SUM(CW24:CW25)</f>
        <v>0</v>
      </c>
      <c r="CX23" s="131">
        <f t="shared" ref="CX23:CX32" si="600">SUM(CR23-CP23)</f>
        <v>0</v>
      </c>
      <c r="CY23" s="131">
        <f t="shared" ref="CY23:CY32" si="601">SUM(CS23-CQ23)</f>
        <v>0</v>
      </c>
      <c r="CZ23" s="115"/>
      <c r="DA23" s="115"/>
      <c r="DB23" s="115">
        <f t="shared" si="275"/>
        <v>0</v>
      </c>
      <c r="DC23" s="115">
        <f t="shared" si="276"/>
        <v>0</v>
      </c>
      <c r="DD23" s="115">
        <f t="shared" ref="DD23" si="602">SUM(DD24:DD25)</f>
        <v>0</v>
      </c>
      <c r="DE23" s="115">
        <f t="shared" ref="DE23" si="603">SUM(DE24:DE25)</f>
        <v>0</v>
      </c>
      <c r="DF23" s="115">
        <f t="shared" ref="DF23" si="604">SUM(DF24:DF25)</f>
        <v>0</v>
      </c>
      <c r="DG23" s="115">
        <f t="shared" ref="DG23" si="605">SUM(DG24:DG25)</f>
        <v>0</v>
      </c>
      <c r="DH23" s="115">
        <f t="shared" ref="DH23" si="606">SUM(DH24:DH25)</f>
        <v>0</v>
      </c>
      <c r="DI23" s="115">
        <f t="shared" ref="DI23" si="607">SUM(DI24:DI25)</f>
        <v>0</v>
      </c>
      <c r="DJ23" s="131">
        <f t="shared" ref="DJ23:DJ32" si="608">SUM(DD23-DB23)</f>
        <v>0</v>
      </c>
      <c r="DK23" s="131">
        <f t="shared" ref="DK23:DK32" si="609">SUM(DE23-DC23)</f>
        <v>0</v>
      </c>
      <c r="DL23" s="115"/>
      <c r="DM23" s="115"/>
      <c r="DN23" s="115">
        <f t="shared" si="282"/>
        <v>0</v>
      </c>
      <c r="DO23" s="115">
        <f t="shared" si="283"/>
        <v>0</v>
      </c>
      <c r="DP23" s="115">
        <f t="shared" ref="DP23" si="610">SUM(DP24:DP25)</f>
        <v>0</v>
      </c>
      <c r="DQ23" s="115">
        <f t="shared" ref="DQ23" si="611">SUM(DQ24:DQ25)</f>
        <v>0</v>
      </c>
      <c r="DR23" s="115">
        <f t="shared" ref="DR23" si="612">SUM(DR24:DR25)</f>
        <v>0</v>
      </c>
      <c r="DS23" s="115">
        <f t="shared" ref="DS23" si="613">SUM(DS24:DS25)</f>
        <v>0</v>
      </c>
      <c r="DT23" s="115">
        <f t="shared" ref="DT23" si="614">SUM(DT24:DT25)</f>
        <v>0</v>
      </c>
      <c r="DU23" s="115">
        <f t="shared" ref="DU23" si="615">SUM(DU24:DU25)</f>
        <v>0</v>
      </c>
      <c r="DV23" s="131">
        <f t="shared" ref="DV23:DV32" si="616">SUM(DP23-DN23)</f>
        <v>0</v>
      </c>
      <c r="DW23" s="131">
        <f t="shared" ref="DW23:DW32" si="617">SUM(DQ23-DO23)</f>
        <v>0</v>
      </c>
      <c r="DX23" s="115">
        <v>3</v>
      </c>
      <c r="DY23" s="115">
        <v>596687.27459999989</v>
      </c>
      <c r="DZ23" s="115">
        <f t="shared" si="289"/>
        <v>0.5</v>
      </c>
      <c r="EA23" s="115">
        <f t="shared" si="290"/>
        <v>99447.879099999976</v>
      </c>
      <c r="EB23" s="115">
        <f t="shared" ref="EB23" si="618">SUM(EB24:EB25)</f>
        <v>0</v>
      </c>
      <c r="EC23" s="115">
        <f t="shared" ref="EC23" si="619">SUM(EC24:EC25)</f>
        <v>0</v>
      </c>
      <c r="ED23" s="115">
        <f t="shared" ref="ED23" si="620">SUM(ED24:ED25)</f>
        <v>0</v>
      </c>
      <c r="EE23" s="115">
        <f t="shared" ref="EE23" si="621">SUM(EE24:EE25)</f>
        <v>0</v>
      </c>
      <c r="EF23" s="115">
        <f t="shared" ref="EF23" si="622">SUM(EF24:EF25)</f>
        <v>0</v>
      </c>
      <c r="EG23" s="115">
        <f t="shared" ref="EG23" si="623">SUM(EG24:EG25)</f>
        <v>0</v>
      </c>
      <c r="EH23" s="131">
        <f t="shared" ref="EH23:EH32" si="624">SUM(EB23-DZ23)</f>
        <v>-0.5</v>
      </c>
      <c r="EI23" s="131">
        <f t="shared" ref="EI23:EI32" si="625">SUM(EC23-EA23)</f>
        <v>-99447.879099999976</v>
      </c>
      <c r="EJ23" s="115"/>
      <c r="EK23" s="115">
        <v>0</v>
      </c>
      <c r="EL23" s="115">
        <f t="shared" si="296"/>
        <v>0</v>
      </c>
      <c r="EM23" s="115">
        <f t="shared" si="297"/>
        <v>0</v>
      </c>
      <c r="EN23" s="115">
        <f t="shared" ref="EN23" si="626">SUM(EN24:EN25)</f>
        <v>0</v>
      </c>
      <c r="EO23" s="115">
        <f t="shared" ref="EO23" si="627">SUM(EO24:EO25)</f>
        <v>0</v>
      </c>
      <c r="EP23" s="115">
        <f t="shared" ref="EP23" si="628">SUM(EP24:EP25)</f>
        <v>0</v>
      </c>
      <c r="EQ23" s="115">
        <f t="shared" ref="EQ23" si="629">SUM(EQ24:EQ25)</f>
        <v>0</v>
      </c>
      <c r="ER23" s="115">
        <f t="shared" ref="ER23" si="630">SUM(ER24:ER25)</f>
        <v>0</v>
      </c>
      <c r="ES23" s="115">
        <f t="shared" ref="ES23" si="631">SUM(ES24:ES25)</f>
        <v>0</v>
      </c>
      <c r="ET23" s="131">
        <f t="shared" ref="ET23:ET32" si="632">SUM(EN23-EL23)</f>
        <v>0</v>
      </c>
      <c r="EU23" s="131">
        <f t="shared" ref="EU23:EU32" si="633">SUM(EO23-EM23)</f>
        <v>0</v>
      </c>
      <c r="EV23" s="115"/>
      <c r="EW23" s="115"/>
      <c r="EX23" s="115">
        <f t="shared" si="303"/>
        <v>0</v>
      </c>
      <c r="EY23" s="115">
        <f t="shared" si="304"/>
        <v>0</v>
      </c>
      <c r="EZ23" s="115">
        <f t="shared" ref="EZ23" si="634">SUM(EZ24:EZ25)</f>
        <v>0</v>
      </c>
      <c r="FA23" s="115">
        <f t="shared" ref="FA23" si="635">SUM(FA24:FA25)</f>
        <v>0</v>
      </c>
      <c r="FB23" s="115">
        <f t="shared" ref="FB23" si="636">SUM(FB24:FB25)</f>
        <v>0</v>
      </c>
      <c r="FC23" s="115">
        <f t="shared" ref="FC23" si="637">SUM(FC24:FC25)</f>
        <v>0</v>
      </c>
      <c r="FD23" s="115">
        <f t="shared" ref="FD23" si="638">SUM(FD24:FD25)</f>
        <v>0</v>
      </c>
      <c r="FE23" s="115">
        <f t="shared" ref="FE23" si="639">SUM(FE24:FE25)</f>
        <v>0</v>
      </c>
      <c r="FF23" s="131">
        <f t="shared" ref="FF23:FF32" si="640">SUM(EZ23-EX23)</f>
        <v>0</v>
      </c>
      <c r="FG23" s="131">
        <f t="shared" ref="FG23:FG32" si="641">SUM(FA23-EY23)</f>
        <v>0</v>
      </c>
      <c r="FH23" s="115"/>
      <c r="FI23" s="115"/>
      <c r="FJ23" s="115">
        <f t="shared" si="310"/>
        <v>0</v>
      </c>
      <c r="FK23" s="115">
        <f t="shared" si="311"/>
        <v>0</v>
      </c>
      <c r="FL23" s="115">
        <f t="shared" ref="FL23" si="642">SUM(FL24:FL25)</f>
        <v>0</v>
      </c>
      <c r="FM23" s="115">
        <f t="shared" ref="FM23" si="643">SUM(FM24:FM25)</f>
        <v>0</v>
      </c>
      <c r="FN23" s="115">
        <f t="shared" ref="FN23" si="644">SUM(FN24:FN25)</f>
        <v>0</v>
      </c>
      <c r="FO23" s="115">
        <f t="shared" ref="FO23" si="645">SUM(FO24:FO25)</f>
        <v>0</v>
      </c>
      <c r="FP23" s="115">
        <f t="shared" ref="FP23" si="646">SUM(FP24:FP25)</f>
        <v>0</v>
      </c>
      <c r="FQ23" s="115">
        <f t="shared" ref="FQ23" si="647">SUM(FQ24:FQ25)</f>
        <v>0</v>
      </c>
      <c r="FR23" s="131">
        <f t="shared" ref="FR23:FR32" si="648">SUM(FL23-FJ23)</f>
        <v>0</v>
      </c>
      <c r="FS23" s="131">
        <f t="shared" ref="FS23:FS32" si="649">SUM(FM23-FK23)</f>
        <v>0</v>
      </c>
      <c r="FT23" s="115"/>
      <c r="FU23" s="115"/>
      <c r="FV23" s="115">
        <f t="shared" si="317"/>
        <v>0</v>
      </c>
      <c r="FW23" s="115">
        <f t="shared" si="318"/>
        <v>0</v>
      </c>
      <c r="FX23" s="115">
        <f t="shared" ref="FX23" si="650">SUM(FX24:FX25)</f>
        <v>0</v>
      </c>
      <c r="FY23" s="115">
        <f t="shared" ref="FY23" si="651">SUM(FY24:FY25)</f>
        <v>0</v>
      </c>
      <c r="FZ23" s="115">
        <f t="shared" ref="FZ23" si="652">SUM(FZ24:FZ25)</f>
        <v>0</v>
      </c>
      <c r="GA23" s="115">
        <f t="shared" ref="GA23" si="653">SUM(GA24:GA25)</f>
        <v>0</v>
      </c>
      <c r="GB23" s="115">
        <f t="shared" ref="GB23" si="654">SUM(GB24:GB25)</f>
        <v>0</v>
      </c>
      <c r="GC23" s="115">
        <f t="shared" ref="GC23" si="655">SUM(GC24:GC25)</f>
        <v>0</v>
      </c>
      <c r="GD23" s="131">
        <f t="shared" ref="GD23:GD32" si="656">SUM(FX23-FV23)</f>
        <v>0</v>
      </c>
      <c r="GE23" s="131">
        <f t="shared" ref="GE23:GE32" si="657">SUM(FY23-FW23)</f>
        <v>0</v>
      </c>
      <c r="GF23" s="115">
        <f t="shared" si="518"/>
        <v>11</v>
      </c>
      <c r="GG23" s="115">
        <f t="shared" si="518"/>
        <v>2187853.3401999995</v>
      </c>
      <c r="GH23" s="115">
        <f t="shared" si="518"/>
        <v>1.8333333333333333</v>
      </c>
      <c r="GI23" s="115">
        <f t="shared" si="518"/>
        <v>364642.22336666659</v>
      </c>
      <c r="GJ23" s="115">
        <f t="shared" ref="GJ23" si="658">SUM(GJ24:GJ25)</f>
        <v>2</v>
      </c>
      <c r="GK23" s="115">
        <f t="shared" ref="GK23" si="659">SUM(GK24:GK25)</f>
        <v>397791.52</v>
      </c>
      <c r="GL23" s="115">
        <f t="shared" ref="GL23" si="660">SUM(GL24:GL25)</f>
        <v>0</v>
      </c>
      <c r="GM23" s="115">
        <f t="shared" ref="GM23" si="661">SUM(GM24:GM25)</f>
        <v>0</v>
      </c>
      <c r="GN23" s="115">
        <f t="shared" ref="GN23" si="662">SUM(GN24:GN25)</f>
        <v>2</v>
      </c>
      <c r="GO23" s="115">
        <f t="shared" ref="GO23" si="663">SUM(GO24:GO25)</f>
        <v>397791.52</v>
      </c>
      <c r="GP23" s="115">
        <f t="shared" si="524"/>
        <v>0.16666666666666674</v>
      </c>
      <c r="GQ23" s="115">
        <f t="shared" si="525"/>
        <v>33149.296633333433</v>
      </c>
      <c r="GR23" s="243"/>
      <c r="GS23" s="86"/>
    </row>
    <row r="24" spans="2:201" ht="45" hidden="1" customHeight="1" x14ac:dyDescent="0.2">
      <c r="B24" s="86" t="s">
        <v>273</v>
      </c>
      <c r="C24" s="89" t="s">
        <v>274</v>
      </c>
      <c r="D24" s="90">
        <v>525</v>
      </c>
      <c r="E24" s="94" t="s">
        <v>275</v>
      </c>
      <c r="F24" s="94">
        <v>4</v>
      </c>
      <c r="G24" s="106">
        <v>198895.75819999998</v>
      </c>
      <c r="H24" s="107"/>
      <c r="I24" s="107"/>
      <c r="J24" s="107"/>
      <c r="K24" s="107"/>
      <c r="L24" s="107">
        <f>VLOOKUP($D24,'факт '!$D$7:$AO$73,3,0)</f>
        <v>0</v>
      </c>
      <c r="M24" s="107">
        <f>VLOOKUP($D24,'факт '!$D$7:$AO$73,4,0)</f>
        <v>0</v>
      </c>
      <c r="N24" s="107"/>
      <c r="O24" s="107"/>
      <c r="P24" s="107">
        <f t="shared" ref="P24:P25" si="664">SUM(L24+N24)</f>
        <v>0</v>
      </c>
      <c r="Q24" s="107">
        <f t="shared" ref="Q24:Q25" si="665">SUM(M24+O24)</f>
        <v>0</v>
      </c>
      <c r="R24" s="108">
        <f t="shared" si="180"/>
        <v>0</v>
      </c>
      <c r="S24" s="108">
        <f t="shared" si="181"/>
        <v>0</v>
      </c>
      <c r="T24" s="107"/>
      <c r="U24" s="107"/>
      <c r="V24" s="107"/>
      <c r="W24" s="107"/>
      <c r="X24" s="107">
        <f>VLOOKUP($D24,'факт '!$D$7:$AO$73,7,0)</f>
        <v>0</v>
      </c>
      <c r="Y24" s="107">
        <f>VLOOKUP($D24,'факт '!$D$7:$AO$73,8,0)</f>
        <v>0</v>
      </c>
      <c r="Z24" s="107">
        <f>VLOOKUP($D24,'факт '!$D$7:$AO$73,9,0)</f>
        <v>0</v>
      </c>
      <c r="AA24" s="107">
        <f>VLOOKUP($D24,'факт '!$D$7:$AO$73,10,0)</f>
        <v>0</v>
      </c>
      <c r="AB24" s="107">
        <f t="shared" ref="AB24:AB25" si="666">SUM(X24+Z24)</f>
        <v>0</v>
      </c>
      <c r="AC24" s="107">
        <f t="shared" ref="AC24:AC25" si="667">SUM(Y24+AA24)</f>
        <v>0</v>
      </c>
      <c r="AD24" s="108">
        <f t="shared" si="552"/>
        <v>0</v>
      </c>
      <c r="AE24" s="108">
        <f t="shared" si="553"/>
        <v>0</v>
      </c>
      <c r="AF24" s="107"/>
      <c r="AG24" s="107"/>
      <c r="AH24" s="107"/>
      <c r="AI24" s="107"/>
      <c r="AJ24" s="107">
        <f>VLOOKUP($D24,'факт '!$D$7:$AO$73,5,0)</f>
        <v>0</v>
      </c>
      <c r="AK24" s="107">
        <f>VLOOKUP($D24,'факт '!$D$7:$AO$73,6,0)</f>
        <v>0</v>
      </c>
      <c r="AL24" s="107"/>
      <c r="AM24" s="107"/>
      <c r="AN24" s="107">
        <f t="shared" ref="AN24:AN25" si="668">SUM(AJ24+AL24)</f>
        <v>0</v>
      </c>
      <c r="AO24" s="107">
        <f t="shared" ref="AO24:AO25" si="669">SUM(AK24+AM24)</f>
        <v>0</v>
      </c>
      <c r="AP24" s="108">
        <f t="shared" si="560"/>
        <v>0</v>
      </c>
      <c r="AQ24" s="108">
        <f t="shared" si="561"/>
        <v>0</v>
      </c>
      <c r="AR24" s="107"/>
      <c r="AS24" s="107"/>
      <c r="AT24" s="107"/>
      <c r="AU24" s="107"/>
      <c r="AV24" s="107">
        <f>VLOOKUP($D24,'факт '!$D$7:$AO$73,11,0)</f>
        <v>0</v>
      </c>
      <c r="AW24" s="107">
        <f>VLOOKUP($D24,'факт '!$D$7:$AO$73,12,0)</f>
        <v>0</v>
      </c>
      <c r="AX24" s="107"/>
      <c r="AY24" s="107"/>
      <c r="AZ24" s="107">
        <f t="shared" ref="AZ24:AZ25" si="670">SUM(AV24+AX24)</f>
        <v>0</v>
      </c>
      <c r="BA24" s="107">
        <f t="shared" ref="BA24:BA25" si="671">SUM(AW24+AY24)</f>
        <v>0</v>
      </c>
      <c r="BB24" s="108">
        <f t="shared" si="568"/>
        <v>0</v>
      </c>
      <c r="BC24" s="108">
        <f t="shared" si="569"/>
        <v>0</v>
      </c>
      <c r="BD24" s="107"/>
      <c r="BE24" s="107"/>
      <c r="BF24" s="107"/>
      <c r="BG24" s="107"/>
      <c r="BH24" s="107">
        <f>VLOOKUP($D24,'факт '!$D$7:$AO$73,15,0)</f>
        <v>2</v>
      </c>
      <c r="BI24" s="107">
        <f>VLOOKUP($D24,'факт '!$D$7:$AO$73,16,0)</f>
        <v>397791.52</v>
      </c>
      <c r="BJ24" s="107">
        <f>VLOOKUP($D24,'факт '!$D$7:$AO$73,17,0)</f>
        <v>0</v>
      </c>
      <c r="BK24" s="107">
        <f>VLOOKUP($D24,'факт '!$D$7:$AO$73,18,0)</f>
        <v>0</v>
      </c>
      <c r="BL24" s="107">
        <f t="shared" ref="BL24:BL25" si="672">SUM(BH24+BJ24)</f>
        <v>2</v>
      </c>
      <c r="BM24" s="107">
        <f t="shared" ref="BM24:BM25" si="673">SUM(BI24+BK24)</f>
        <v>397791.52</v>
      </c>
      <c r="BN24" s="108">
        <f t="shared" si="576"/>
        <v>2</v>
      </c>
      <c r="BO24" s="108">
        <f t="shared" si="577"/>
        <v>397791.52</v>
      </c>
      <c r="BP24" s="107"/>
      <c r="BQ24" s="107"/>
      <c r="BR24" s="107"/>
      <c r="BS24" s="107"/>
      <c r="BT24" s="107">
        <f>VLOOKUP($D24,'факт '!$D$7:$AO$73,19,0)</f>
        <v>0</v>
      </c>
      <c r="BU24" s="107">
        <f>VLOOKUP($D24,'факт '!$D$7:$AO$73,20,0)</f>
        <v>0</v>
      </c>
      <c r="BV24" s="107">
        <f>VLOOKUP($D24,'факт '!$D$7:$AO$73,21,0)</f>
        <v>0</v>
      </c>
      <c r="BW24" s="107">
        <f>VLOOKUP($D24,'факт '!$D$7:$AO$73,22,0)</f>
        <v>0</v>
      </c>
      <c r="BX24" s="107">
        <f t="shared" ref="BX24:BX25" si="674">SUM(BT24+BV24)</f>
        <v>0</v>
      </c>
      <c r="BY24" s="107">
        <f t="shared" ref="BY24:BY25" si="675">SUM(BU24+BW24)</f>
        <v>0</v>
      </c>
      <c r="BZ24" s="108">
        <f t="shared" si="584"/>
        <v>0</v>
      </c>
      <c r="CA24" s="108">
        <f t="shared" si="585"/>
        <v>0</v>
      </c>
      <c r="CB24" s="107"/>
      <c r="CC24" s="107"/>
      <c r="CD24" s="107"/>
      <c r="CE24" s="107"/>
      <c r="CF24" s="107">
        <f>VLOOKUP($D24,'факт '!$D$7:$AO$73,23,0)</f>
        <v>0</v>
      </c>
      <c r="CG24" s="107">
        <f>VLOOKUP($D24,'факт '!$D$7:$AO$73,24,0)</f>
        <v>0</v>
      </c>
      <c r="CH24" s="107">
        <f>VLOOKUP($D24,'факт '!$D$7:$AO$73,25,0)</f>
        <v>0</v>
      </c>
      <c r="CI24" s="107">
        <f>VLOOKUP($D24,'факт '!$D$7:$AO$73,26,0)</f>
        <v>0</v>
      </c>
      <c r="CJ24" s="107">
        <f t="shared" ref="CJ24:CJ25" si="676">SUM(CF24+CH24)</f>
        <v>0</v>
      </c>
      <c r="CK24" s="107">
        <f t="shared" ref="CK24:CK25" si="677">SUM(CG24+CI24)</f>
        <v>0</v>
      </c>
      <c r="CL24" s="108">
        <f t="shared" si="592"/>
        <v>0</v>
      </c>
      <c r="CM24" s="108">
        <f t="shared" si="593"/>
        <v>0</v>
      </c>
      <c r="CN24" s="107"/>
      <c r="CO24" s="107"/>
      <c r="CP24" s="107"/>
      <c r="CQ24" s="107"/>
      <c r="CR24" s="107">
        <f>VLOOKUP($D24,'факт '!$D$7:$AO$73,27,0)</f>
        <v>0</v>
      </c>
      <c r="CS24" s="107">
        <f>VLOOKUP($D24,'факт '!$D$7:$AO$73,28,0)</f>
        <v>0</v>
      </c>
      <c r="CT24" s="107">
        <f>VLOOKUP($D24,'факт '!$D$7:$AO$73,29,0)</f>
        <v>0</v>
      </c>
      <c r="CU24" s="107">
        <f>VLOOKUP($D24,'факт '!$D$7:$AO$73,30,0)</f>
        <v>0</v>
      </c>
      <c r="CV24" s="107">
        <f t="shared" ref="CV24:CV25" si="678">SUM(CR24+CT24)</f>
        <v>0</v>
      </c>
      <c r="CW24" s="107">
        <f t="shared" ref="CW24:CW25" si="679">SUM(CS24+CU24)</f>
        <v>0</v>
      </c>
      <c r="CX24" s="108">
        <f t="shared" si="600"/>
        <v>0</v>
      </c>
      <c r="CY24" s="108">
        <f t="shared" si="601"/>
        <v>0</v>
      </c>
      <c r="CZ24" s="107"/>
      <c r="DA24" s="107"/>
      <c r="DB24" s="107"/>
      <c r="DC24" s="107"/>
      <c r="DD24" s="107">
        <f>VLOOKUP($D24,'факт '!$D$7:$AO$73,31,0)</f>
        <v>0</v>
      </c>
      <c r="DE24" s="107">
        <f>VLOOKUP($D24,'факт '!$D$7:$AO$73,32,0)</f>
        <v>0</v>
      </c>
      <c r="DF24" s="107"/>
      <c r="DG24" s="107"/>
      <c r="DH24" s="107">
        <f t="shared" ref="DH24:DH25" si="680">SUM(DD24+DF24)</f>
        <v>0</v>
      </c>
      <c r="DI24" s="107">
        <f t="shared" ref="DI24:DI25" si="681">SUM(DE24+DG24)</f>
        <v>0</v>
      </c>
      <c r="DJ24" s="108">
        <f t="shared" si="608"/>
        <v>0</v>
      </c>
      <c r="DK24" s="108">
        <f t="shared" si="609"/>
        <v>0</v>
      </c>
      <c r="DL24" s="107"/>
      <c r="DM24" s="107"/>
      <c r="DN24" s="107"/>
      <c r="DO24" s="107"/>
      <c r="DP24" s="107">
        <f>VLOOKUP($D24,'факт '!$D$7:$AO$73,13,0)</f>
        <v>0</v>
      </c>
      <c r="DQ24" s="107">
        <f>VLOOKUP($D24,'факт '!$D$7:$AO$73,14,0)</f>
        <v>0</v>
      </c>
      <c r="DR24" s="107"/>
      <c r="DS24" s="107"/>
      <c r="DT24" s="107">
        <f t="shared" ref="DT24:DT25" si="682">SUM(DP24+DR24)</f>
        <v>0</v>
      </c>
      <c r="DU24" s="107">
        <f t="shared" ref="DU24:DU25" si="683">SUM(DQ24+DS24)</f>
        <v>0</v>
      </c>
      <c r="DV24" s="108">
        <f t="shared" si="616"/>
        <v>0</v>
      </c>
      <c r="DW24" s="108">
        <f t="shared" si="617"/>
        <v>0</v>
      </c>
      <c r="DX24" s="107"/>
      <c r="DY24" s="107"/>
      <c r="DZ24" s="107"/>
      <c r="EA24" s="107"/>
      <c r="EB24" s="107">
        <f>VLOOKUP($D24,'факт '!$D$7:$AO$73,33,0)</f>
        <v>0</v>
      </c>
      <c r="EC24" s="107">
        <f>VLOOKUP($D24,'факт '!$D$7:$AO$73,34,0)</f>
        <v>0</v>
      </c>
      <c r="ED24" s="107"/>
      <c r="EE24" s="107"/>
      <c r="EF24" s="107">
        <f t="shared" ref="EF24:EF25" si="684">SUM(EB24+ED24)</f>
        <v>0</v>
      </c>
      <c r="EG24" s="107">
        <f t="shared" ref="EG24:EG25" si="685">SUM(EC24+EE24)</f>
        <v>0</v>
      </c>
      <c r="EH24" s="108">
        <f t="shared" si="624"/>
        <v>0</v>
      </c>
      <c r="EI24" s="108">
        <f t="shared" si="625"/>
        <v>0</v>
      </c>
      <c r="EJ24" s="107"/>
      <c r="EK24" s="107"/>
      <c r="EL24" s="107"/>
      <c r="EM24" s="107"/>
      <c r="EN24" s="107">
        <f>VLOOKUP($D24,'факт '!$D$7:$AO$73,35,0)</f>
        <v>0</v>
      </c>
      <c r="EO24" s="107">
        <f>VLOOKUP($D24,'факт '!$D$7:$AO$73,36,0)</f>
        <v>0</v>
      </c>
      <c r="EP24" s="107">
        <f>VLOOKUP($D24,'факт '!$D$7:$AO$73,37,0)</f>
        <v>0</v>
      </c>
      <c r="EQ24" s="107">
        <f>VLOOKUP($D24,'факт '!$D$7:$AO$73,38,0)</f>
        <v>0</v>
      </c>
      <c r="ER24" s="107">
        <f t="shared" ref="ER24:ER25" si="686">SUM(EN24+EP24)</f>
        <v>0</v>
      </c>
      <c r="ES24" s="107">
        <f t="shared" ref="ES24:ES25" si="687">SUM(EO24+EQ24)</f>
        <v>0</v>
      </c>
      <c r="ET24" s="108">
        <f t="shared" si="632"/>
        <v>0</v>
      </c>
      <c r="EU24" s="108">
        <f t="shared" si="633"/>
        <v>0</v>
      </c>
      <c r="EV24" s="107"/>
      <c r="EW24" s="107"/>
      <c r="EX24" s="107"/>
      <c r="EY24" s="107"/>
      <c r="EZ24" s="107"/>
      <c r="FA24" s="107"/>
      <c r="FB24" s="107"/>
      <c r="FC24" s="107"/>
      <c r="FD24" s="107">
        <f t="shared" ref="FD24:FD25" si="688">SUM(EZ24+FB24)</f>
        <v>0</v>
      </c>
      <c r="FE24" s="107">
        <f t="shared" ref="FE24:FE25" si="689">SUM(FA24+FC24)</f>
        <v>0</v>
      </c>
      <c r="FF24" s="108">
        <f t="shared" si="640"/>
        <v>0</v>
      </c>
      <c r="FG24" s="108">
        <f t="shared" si="641"/>
        <v>0</v>
      </c>
      <c r="FH24" s="107"/>
      <c r="FI24" s="107"/>
      <c r="FJ24" s="107"/>
      <c r="FK24" s="107"/>
      <c r="FL24" s="107"/>
      <c r="FM24" s="107"/>
      <c r="FN24" s="107"/>
      <c r="FO24" s="107"/>
      <c r="FP24" s="107">
        <f t="shared" ref="FP24:FP25" si="690">SUM(FL24+FN24)</f>
        <v>0</v>
      </c>
      <c r="FQ24" s="107">
        <f t="shared" ref="FQ24:FQ25" si="691">SUM(FM24+FO24)</f>
        <v>0</v>
      </c>
      <c r="FR24" s="108">
        <f t="shared" si="648"/>
        <v>0</v>
      </c>
      <c r="FS24" s="108">
        <f t="shared" si="649"/>
        <v>0</v>
      </c>
      <c r="FT24" s="107"/>
      <c r="FU24" s="107"/>
      <c r="FV24" s="107"/>
      <c r="FW24" s="107"/>
      <c r="FX24" s="107"/>
      <c r="FY24" s="107"/>
      <c r="FZ24" s="107"/>
      <c r="GA24" s="107"/>
      <c r="GB24" s="107">
        <f t="shared" ref="GB24:GB25" si="692">SUM(FX24+FZ24)</f>
        <v>0</v>
      </c>
      <c r="GC24" s="107">
        <f t="shared" ref="GC24:GC25" si="693">SUM(FY24+GA24)</f>
        <v>0</v>
      </c>
      <c r="GD24" s="108">
        <f t="shared" si="656"/>
        <v>0</v>
      </c>
      <c r="GE24" s="108">
        <f t="shared" si="657"/>
        <v>0</v>
      </c>
      <c r="GF24" s="107">
        <f t="shared" ref="GF24:GF25" si="694">SUM(H24,T24,AF24,AR24,BD24,BP24,CB24,CN24,CZ24,DL24,DX24,EJ24,EV24)</f>
        <v>0</v>
      </c>
      <c r="GG24" s="107">
        <f t="shared" ref="GG24:GG25" si="695">SUM(I24,U24,AG24,AS24,BE24,BQ24,CC24,CO24,DA24,DM24,DY24,EK24,EW24)</f>
        <v>0</v>
      </c>
      <c r="GH24" s="107">
        <f t="shared" ref="GH24:GH25" si="696">SUM(J24,V24,AH24,AT24,BF24,BR24,CD24,CP24,DB24,DN24,DZ24,EL24,EX24)</f>
        <v>0</v>
      </c>
      <c r="GI24" s="107">
        <f t="shared" ref="GI24:GI25" si="697">SUM(K24,W24,AI24,AU24,BG24,BS24,CE24,CQ24,DC24,DO24,EA24,EM24,EY24)</f>
        <v>0</v>
      </c>
      <c r="GJ24" s="107">
        <f t="shared" ref="GJ24:GJ25" si="698">SUM(L24,X24,AJ24,AV24,BH24,BT24,CF24,CR24,DD24,DP24,EB24,EN24,EZ24)</f>
        <v>2</v>
      </c>
      <c r="GK24" s="107">
        <f t="shared" ref="GK24:GK25" si="699">SUM(M24,Y24,AK24,AW24,BI24,BU24,CG24,CS24,DE24,DQ24,EC24,EO24,FA24)</f>
        <v>397791.52</v>
      </c>
      <c r="GL24" s="107">
        <f t="shared" ref="GL24:GL25" si="700">SUM(N24,Z24,AL24,AX24,BJ24,BV24,CH24,CT24,DF24,DR24,ED24,EP24,FB24)</f>
        <v>0</v>
      </c>
      <c r="GM24" s="107">
        <f t="shared" ref="GM24:GM25" si="701">SUM(O24,AA24,AM24,AY24,BK24,BW24,CI24,CU24,DG24,DS24,EE24,EQ24,FC24)</f>
        <v>0</v>
      </c>
      <c r="GN24" s="107">
        <f t="shared" ref="GN24:GN25" si="702">SUM(P24,AB24,AN24,AZ24,BL24,BX24,CJ24,CV24,DH24,DT24,EF24,ER24,FD24)</f>
        <v>2</v>
      </c>
      <c r="GO24" s="107">
        <f t="shared" ref="GO24:GO25" si="703">SUM(Q24,AC24,AO24,BA24,BM24,BY24,CK24,CW24,DI24,DU24,EG24,ES24,FE24)</f>
        <v>397791.52</v>
      </c>
      <c r="GP24" s="107"/>
      <c r="GQ24" s="107"/>
      <c r="GR24" s="243"/>
      <c r="GS24" s="86"/>
    </row>
    <row r="25" spans="2:201" hidden="1" x14ac:dyDescent="0.2">
      <c r="B25" s="86"/>
      <c r="C25" s="89"/>
      <c r="D25" s="90"/>
      <c r="E25" s="94"/>
      <c r="F25" s="94"/>
      <c r="G25" s="106"/>
      <c r="H25" s="107"/>
      <c r="I25" s="107"/>
      <c r="J25" s="107"/>
      <c r="K25" s="107"/>
      <c r="L25" s="107"/>
      <c r="M25" s="107"/>
      <c r="N25" s="107"/>
      <c r="O25" s="107"/>
      <c r="P25" s="107">
        <f t="shared" si="664"/>
        <v>0</v>
      </c>
      <c r="Q25" s="107">
        <f t="shared" si="665"/>
        <v>0</v>
      </c>
      <c r="R25" s="108">
        <f t="shared" si="180"/>
        <v>0</v>
      </c>
      <c r="S25" s="108">
        <f t="shared" si="181"/>
        <v>0</v>
      </c>
      <c r="T25" s="107"/>
      <c r="U25" s="107"/>
      <c r="V25" s="107"/>
      <c r="W25" s="107"/>
      <c r="X25" s="107"/>
      <c r="Y25" s="107"/>
      <c r="Z25" s="107"/>
      <c r="AA25" s="107"/>
      <c r="AB25" s="107">
        <f t="shared" si="666"/>
        <v>0</v>
      </c>
      <c r="AC25" s="107">
        <f t="shared" si="667"/>
        <v>0</v>
      </c>
      <c r="AD25" s="108">
        <f t="shared" si="552"/>
        <v>0</v>
      </c>
      <c r="AE25" s="108">
        <f t="shared" si="553"/>
        <v>0</v>
      </c>
      <c r="AF25" s="107"/>
      <c r="AG25" s="107"/>
      <c r="AH25" s="107"/>
      <c r="AI25" s="107"/>
      <c r="AJ25" s="107"/>
      <c r="AK25" s="107"/>
      <c r="AL25" s="107"/>
      <c r="AM25" s="107"/>
      <c r="AN25" s="107">
        <f t="shared" si="668"/>
        <v>0</v>
      </c>
      <c r="AO25" s="107">
        <f t="shared" si="669"/>
        <v>0</v>
      </c>
      <c r="AP25" s="108">
        <f t="shared" si="560"/>
        <v>0</v>
      </c>
      <c r="AQ25" s="108">
        <f t="shared" si="561"/>
        <v>0</v>
      </c>
      <c r="AR25" s="107"/>
      <c r="AS25" s="107"/>
      <c r="AT25" s="107"/>
      <c r="AU25" s="107"/>
      <c r="AV25" s="107"/>
      <c r="AW25" s="107"/>
      <c r="AX25" s="107"/>
      <c r="AY25" s="107"/>
      <c r="AZ25" s="107">
        <f t="shared" si="670"/>
        <v>0</v>
      </c>
      <c r="BA25" s="107">
        <f t="shared" si="671"/>
        <v>0</v>
      </c>
      <c r="BB25" s="108">
        <f t="shared" si="568"/>
        <v>0</v>
      </c>
      <c r="BC25" s="108">
        <f t="shared" si="569"/>
        <v>0</v>
      </c>
      <c r="BD25" s="107"/>
      <c r="BE25" s="107"/>
      <c r="BF25" s="107"/>
      <c r="BG25" s="107"/>
      <c r="BH25" s="107"/>
      <c r="BI25" s="107"/>
      <c r="BJ25" s="107"/>
      <c r="BK25" s="107"/>
      <c r="BL25" s="107">
        <f t="shared" si="672"/>
        <v>0</v>
      </c>
      <c r="BM25" s="107">
        <f t="shared" si="673"/>
        <v>0</v>
      </c>
      <c r="BN25" s="108">
        <f t="shared" si="576"/>
        <v>0</v>
      </c>
      <c r="BO25" s="108">
        <f t="shared" si="577"/>
        <v>0</v>
      </c>
      <c r="BP25" s="107"/>
      <c r="BQ25" s="107"/>
      <c r="BR25" s="107"/>
      <c r="BS25" s="107"/>
      <c r="BT25" s="107"/>
      <c r="BU25" s="107"/>
      <c r="BV25" s="107"/>
      <c r="BW25" s="107"/>
      <c r="BX25" s="107">
        <f t="shared" si="674"/>
        <v>0</v>
      </c>
      <c r="BY25" s="107">
        <f t="shared" si="675"/>
        <v>0</v>
      </c>
      <c r="BZ25" s="108">
        <f t="shared" si="584"/>
        <v>0</v>
      </c>
      <c r="CA25" s="108">
        <f t="shared" si="585"/>
        <v>0</v>
      </c>
      <c r="CB25" s="107"/>
      <c r="CC25" s="107"/>
      <c r="CD25" s="107"/>
      <c r="CE25" s="107"/>
      <c r="CF25" s="107"/>
      <c r="CG25" s="107"/>
      <c r="CH25" s="107"/>
      <c r="CI25" s="107"/>
      <c r="CJ25" s="107">
        <f t="shared" si="676"/>
        <v>0</v>
      </c>
      <c r="CK25" s="107">
        <f t="shared" si="677"/>
        <v>0</v>
      </c>
      <c r="CL25" s="108">
        <f t="shared" si="592"/>
        <v>0</v>
      </c>
      <c r="CM25" s="108">
        <f t="shared" si="593"/>
        <v>0</v>
      </c>
      <c r="CN25" s="107"/>
      <c r="CO25" s="107"/>
      <c r="CP25" s="107"/>
      <c r="CQ25" s="107"/>
      <c r="CR25" s="107"/>
      <c r="CS25" s="107"/>
      <c r="CT25" s="107"/>
      <c r="CU25" s="107"/>
      <c r="CV25" s="107">
        <f t="shared" si="678"/>
        <v>0</v>
      </c>
      <c r="CW25" s="107">
        <f t="shared" si="679"/>
        <v>0</v>
      </c>
      <c r="CX25" s="108">
        <f t="shared" si="600"/>
        <v>0</v>
      </c>
      <c r="CY25" s="108">
        <f t="shared" si="601"/>
        <v>0</v>
      </c>
      <c r="CZ25" s="107"/>
      <c r="DA25" s="107"/>
      <c r="DB25" s="107"/>
      <c r="DC25" s="107"/>
      <c r="DD25" s="107"/>
      <c r="DE25" s="107"/>
      <c r="DF25" s="107"/>
      <c r="DG25" s="107"/>
      <c r="DH25" s="107">
        <f t="shared" si="680"/>
        <v>0</v>
      </c>
      <c r="DI25" s="107">
        <f t="shared" si="681"/>
        <v>0</v>
      </c>
      <c r="DJ25" s="108">
        <f t="shared" si="608"/>
        <v>0</v>
      </c>
      <c r="DK25" s="108">
        <f t="shared" si="609"/>
        <v>0</v>
      </c>
      <c r="DL25" s="107"/>
      <c r="DM25" s="107"/>
      <c r="DN25" s="107"/>
      <c r="DO25" s="107"/>
      <c r="DP25" s="107"/>
      <c r="DQ25" s="107"/>
      <c r="DR25" s="107"/>
      <c r="DS25" s="107"/>
      <c r="DT25" s="107">
        <f t="shared" si="682"/>
        <v>0</v>
      </c>
      <c r="DU25" s="107">
        <f t="shared" si="683"/>
        <v>0</v>
      </c>
      <c r="DV25" s="108">
        <f t="shared" si="616"/>
        <v>0</v>
      </c>
      <c r="DW25" s="108">
        <f t="shared" si="617"/>
        <v>0</v>
      </c>
      <c r="DX25" s="107"/>
      <c r="DY25" s="107"/>
      <c r="DZ25" s="107"/>
      <c r="EA25" s="107"/>
      <c r="EB25" s="107"/>
      <c r="EC25" s="107"/>
      <c r="ED25" s="107"/>
      <c r="EE25" s="107"/>
      <c r="EF25" s="107">
        <f t="shared" si="684"/>
        <v>0</v>
      </c>
      <c r="EG25" s="107">
        <f t="shared" si="685"/>
        <v>0</v>
      </c>
      <c r="EH25" s="108">
        <f t="shared" si="624"/>
        <v>0</v>
      </c>
      <c r="EI25" s="108">
        <f t="shared" si="625"/>
        <v>0</v>
      </c>
      <c r="EJ25" s="107"/>
      <c r="EK25" s="107"/>
      <c r="EL25" s="107"/>
      <c r="EM25" s="107"/>
      <c r="EN25" s="107"/>
      <c r="EO25" s="107"/>
      <c r="EP25" s="107"/>
      <c r="EQ25" s="107"/>
      <c r="ER25" s="107">
        <f t="shared" si="686"/>
        <v>0</v>
      </c>
      <c r="ES25" s="107">
        <f t="shared" si="687"/>
        <v>0</v>
      </c>
      <c r="ET25" s="108">
        <f t="shared" si="632"/>
        <v>0</v>
      </c>
      <c r="EU25" s="108">
        <f t="shared" si="633"/>
        <v>0</v>
      </c>
      <c r="EV25" s="107"/>
      <c r="EW25" s="107"/>
      <c r="EX25" s="107"/>
      <c r="EY25" s="107"/>
      <c r="EZ25" s="107"/>
      <c r="FA25" s="107"/>
      <c r="FB25" s="107"/>
      <c r="FC25" s="107"/>
      <c r="FD25" s="107">
        <f t="shared" si="688"/>
        <v>0</v>
      </c>
      <c r="FE25" s="107">
        <f t="shared" si="689"/>
        <v>0</v>
      </c>
      <c r="FF25" s="108">
        <f t="shared" si="640"/>
        <v>0</v>
      </c>
      <c r="FG25" s="108">
        <f t="shared" si="641"/>
        <v>0</v>
      </c>
      <c r="FH25" s="107"/>
      <c r="FI25" s="107"/>
      <c r="FJ25" s="107"/>
      <c r="FK25" s="107"/>
      <c r="FL25" s="107"/>
      <c r="FM25" s="107"/>
      <c r="FN25" s="107"/>
      <c r="FO25" s="107"/>
      <c r="FP25" s="107">
        <f t="shared" si="690"/>
        <v>0</v>
      </c>
      <c r="FQ25" s="107">
        <f t="shared" si="691"/>
        <v>0</v>
      </c>
      <c r="FR25" s="108">
        <f t="shared" si="648"/>
        <v>0</v>
      </c>
      <c r="FS25" s="108">
        <f t="shared" si="649"/>
        <v>0</v>
      </c>
      <c r="FT25" s="107"/>
      <c r="FU25" s="107"/>
      <c r="FV25" s="107"/>
      <c r="FW25" s="107"/>
      <c r="FX25" s="107"/>
      <c r="FY25" s="107"/>
      <c r="FZ25" s="107"/>
      <c r="GA25" s="107"/>
      <c r="GB25" s="107">
        <f t="shared" si="692"/>
        <v>0</v>
      </c>
      <c r="GC25" s="107">
        <f t="shared" si="693"/>
        <v>0</v>
      </c>
      <c r="GD25" s="108">
        <f t="shared" si="656"/>
        <v>0</v>
      </c>
      <c r="GE25" s="108">
        <f t="shared" si="657"/>
        <v>0</v>
      </c>
      <c r="GF25" s="107">
        <f t="shared" si="694"/>
        <v>0</v>
      </c>
      <c r="GG25" s="107">
        <f t="shared" si="695"/>
        <v>0</v>
      </c>
      <c r="GH25" s="107">
        <f t="shared" si="696"/>
        <v>0</v>
      </c>
      <c r="GI25" s="107">
        <f t="shared" si="697"/>
        <v>0</v>
      </c>
      <c r="GJ25" s="107">
        <f t="shared" si="698"/>
        <v>0</v>
      </c>
      <c r="GK25" s="107">
        <f t="shared" si="699"/>
        <v>0</v>
      </c>
      <c r="GL25" s="107">
        <f t="shared" si="700"/>
        <v>0</v>
      </c>
      <c r="GM25" s="107">
        <f t="shared" si="701"/>
        <v>0</v>
      </c>
      <c r="GN25" s="107">
        <f t="shared" si="702"/>
        <v>0</v>
      </c>
      <c r="GO25" s="107">
        <f t="shared" si="703"/>
        <v>0</v>
      </c>
      <c r="GP25" s="107"/>
      <c r="GQ25" s="107"/>
      <c r="GR25" s="243"/>
      <c r="GS25" s="86"/>
    </row>
    <row r="26" spans="2:201" hidden="1" x14ac:dyDescent="0.2">
      <c r="B26" s="110"/>
      <c r="C26" s="111"/>
      <c r="D26" s="111"/>
      <c r="E26" s="102" t="s">
        <v>27</v>
      </c>
      <c r="F26" s="113"/>
      <c r="G26" s="114"/>
      <c r="H26" s="115">
        <f>SUM(H27)</f>
        <v>1</v>
      </c>
      <c r="I26" s="115">
        <f t="shared" ref="I26:BT26" si="704">SUM(I27)</f>
        <v>129309.8315</v>
      </c>
      <c r="J26" s="115">
        <f t="shared" si="704"/>
        <v>0.16666666666666666</v>
      </c>
      <c r="K26" s="115">
        <f t="shared" si="704"/>
        <v>21551.638583333333</v>
      </c>
      <c r="L26" s="115">
        <f t="shared" si="704"/>
        <v>0</v>
      </c>
      <c r="M26" s="115">
        <f t="shared" si="704"/>
        <v>0</v>
      </c>
      <c r="N26" s="115">
        <f t="shared" si="704"/>
        <v>0</v>
      </c>
      <c r="O26" s="115">
        <f t="shared" si="704"/>
        <v>0</v>
      </c>
      <c r="P26" s="115">
        <f t="shared" si="704"/>
        <v>0</v>
      </c>
      <c r="Q26" s="115">
        <f t="shared" si="704"/>
        <v>0</v>
      </c>
      <c r="R26" s="108">
        <f t="shared" si="180"/>
        <v>-0.16666666666666666</v>
      </c>
      <c r="S26" s="108">
        <f t="shared" si="181"/>
        <v>-21551.638583333333</v>
      </c>
      <c r="T26" s="115">
        <f t="shared" si="704"/>
        <v>0</v>
      </c>
      <c r="U26" s="115">
        <f t="shared" si="704"/>
        <v>0</v>
      </c>
      <c r="V26" s="115">
        <f t="shared" si="704"/>
        <v>0</v>
      </c>
      <c r="W26" s="115">
        <f t="shared" si="704"/>
        <v>0</v>
      </c>
      <c r="X26" s="115">
        <f t="shared" si="704"/>
        <v>0</v>
      </c>
      <c r="Y26" s="115">
        <f t="shared" si="704"/>
        <v>0</v>
      </c>
      <c r="Z26" s="115">
        <f t="shared" si="704"/>
        <v>0</v>
      </c>
      <c r="AA26" s="115">
        <f t="shared" si="704"/>
        <v>0</v>
      </c>
      <c r="AB26" s="115">
        <f t="shared" si="704"/>
        <v>0</v>
      </c>
      <c r="AC26" s="115">
        <f t="shared" si="704"/>
        <v>0</v>
      </c>
      <c r="AD26" s="108">
        <f t="shared" si="552"/>
        <v>0</v>
      </c>
      <c r="AE26" s="108">
        <f t="shared" si="553"/>
        <v>0</v>
      </c>
      <c r="AF26" s="115">
        <f t="shared" si="704"/>
        <v>0</v>
      </c>
      <c r="AG26" s="115">
        <f t="shared" si="704"/>
        <v>0</v>
      </c>
      <c r="AH26" s="115">
        <f t="shared" si="704"/>
        <v>0</v>
      </c>
      <c r="AI26" s="115">
        <f t="shared" si="704"/>
        <v>0</v>
      </c>
      <c r="AJ26" s="115">
        <f t="shared" si="704"/>
        <v>0</v>
      </c>
      <c r="AK26" s="115">
        <f t="shared" si="704"/>
        <v>0</v>
      </c>
      <c r="AL26" s="115">
        <f t="shared" si="704"/>
        <v>0</v>
      </c>
      <c r="AM26" s="115">
        <f t="shared" si="704"/>
        <v>0</v>
      </c>
      <c r="AN26" s="115">
        <f t="shared" si="704"/>
        <v>0</v>
      </c>
      <c r="AO26" s="115">
        <f t="shared" si="704"/>
        <v>0</v>
      </c>
      <c r="AP26" s="108">
        <f t="shared" si="560"/>
        <v>0</v>
      </c>
      <c r="AQ26" s="108">
        <f t="shared" si="561"/>
        <v>0</v>
      </c>
      <c r="AR26" s="115">
        <f t="shared" si="704"/>
        <v>0</v>
      </c>
      <c r="AS26" s="115">
        <f t="shared" si="704"/>
        <v>0</v>
      </c>
      <c r="AT26" s="115">
        <f t="shared" si="704"/>
        <v>0</v>
      </c>
      <c r="AU26" s="115">
        <f t="shared" si="704"/>
        <v>0</v>
      </c>
      <c r="AV26" s="115">
        <f t="shared" si="704"/>
        <v>0</v>
      </c>
      <c r="AW26" s="115">
        <f t="shared" si="704"/>
        <v>0</v>
      </c>
      <c r="AX26" s="115">
        <f t="shared" si="704"/>
        <v>0</v>
      </c>
      <c r="AY26" s="115">
        <f t="shared" si="704"/>
        <v>0</v>
      </c>
      <c r="AZ26" s="115">
        <f t="shared" si="704"/>
        <v>0</v>
      </c>
      <c r="BA26" s="115">
        <f t="shared" si="704"/>
        <v>0</v>
      </c>
      <c r="BB26" s="108">
        <f t="shared" si="568"/>
        <v>0</v>
      </c>
      <c r="BC26" s="108">
        <f t="shared" si="569"/>
        <v>0</v>
      </c>
      <c r="BD26" s="115">
        <f t="shared" si="704"/>
        <v>80</v>
      </c>
      <c r="BE26" s="115">
        <f t="shared" si="704"/>
        <v>10344786.52</v>
      </c>
      <c r="BF26" s="115">
        <f t="shared" si="704"/>
        <v>13.333333333333334</v>
      </c>
      <c r="BG26" s="115">
        <f t="shared" si="704"/>
        <v>1724131.0866666667</v>
      </c>
      <c r="BH26" s="115">
        <f t="shared" si="704"/>
        <v>15</v>
      </c>
      <c r="BI26" s="115">
        <f t="shared" si="704"/>
        <v>1939647.4500000002</v>
      </c>
      <c r="BJ26" s="115">
        <f t="shared" si="704"/>
        <v>0</v>
      </c>
      <c r="BK26" s="115">
        <f t="shared" si="704"/>
        <v>0</v>
      </c>
      <c r="BL26" s="115">
        <f t="shared" si="704"/>
        <v>15</v>
      </c>
      <c r="BM26" s="115">
        <f t="shared" si="704"/>
        <v>1939647.4500000002</v>
      </c>
      <c r="BN26" s="108">
        <f t="shared" si="576"/>
        <v>1.6666666666666661</v>
      </c>
      <c r="BO26" s="108">
        <f t="shared" si="577"/>
        <v>215516.36333333352</v>
      </c>
      <c r="BP26" s="115">
        <f t="shared" si="704"/>
        <v>0</v>
      </c>
      <c r="BQ26" s="115">
        <f t="shared" si="704"/>
        <v>0</v>
      </c>
      <c r="BR26" s="115">
        <f t="shared" si="704"/>
        <v>0</v>
      </c>
      <c r="BS26" s="115">
        <f t="shared" si="704"/>
        <v>0</v>
      </c>
      <c r="BT26" s="115">
        <f t="shared" si="704"/>
        <v>0</v>
      </c>
      <c r="BU26" s="115">
        <f t="shared" ref="BU26:BY26" si="705">SUM(BU27)</f>
        <v>0</v>
      </c>
      <c r="BV26" s="115">
        <f t="shared" si="705"/>
        <v>0</v>
      </c>
      <c r="BW26" s="115">
        <f t="shared" si="705"/>
        <v>0</v>
      </c>
      <c r="BX26" s="115">
        <f t="shared" si="705"/>
        <v>0</v>
      </c>
      <c r="BY26" s="115">
        <f t="shared" si="705"/>
        <v>0</v>
      </c>
      <c r="BZ26" s="108">
        <f t="shared" si="584"/>
        <v>0</v>
      </c>
      <c r="CA26" s="108">
        <f t="shared" si="585"/>
        <v>0</v>
      </c>
      <c r="CB26" s="115">
        <f t="shared" ref="CB26:EF26" si="706">SUM(CB27)</f>
        <v>0</v>
      </c>
      <c r="CC26" s="115">
        <f t="shared" si="706"/>
        <v>0</v>
      </c>
      <c r="CD26" s="115">
        <f t="shared" si="706"/>
        <v>0</v>
      </c>
      <c r="CE26" s="115">
        <f t="shared" si="706"/>
        <v>0</v>
      </c>
      <c r="CF26" s="115">
        <f t="shared" si="706"/>
        <v>0</v>
      </c>
      <c r="CG26" s="115">
        <f t="shared" si="706"/>
        <v>0</v>
      </c>
      <c r="CH26" s="115">
        <f t="shared" si="706"/>
        <v>0</v>
      </c>
      <c r="CI26" s="115">
        <f t="shared" si="706"/>
        <v>0</v>
      </c>
      <c r="CJ26" s="115">
        <f t="shared" si="706"/>
        <v>0</v>
      </c>
      <c r="CK26" s="115">
        <f t="shared" si="706"/>
        <v>0</v>
      </c>
      <c r="CL26" s="108">
        <f t="shared" si="592"/>
        <v>0</v>
      </c>
      <c r="CM26" s="108">
        <f t="shared" si="593"/>
        <v>0</v>
      </c>
      <c r="CN26" s="115">
        <f t="shared" si="706"/>
        <v>0</v>
      </c>
      <c r="CO26" s="115">
        <f t="shared" si="706"/>
        <v>0</v>
      </c>
      <c r="CP26" s="115">
        <f t="shared" si="706"/>
        <v>0</v>
      </c>
      <c r="CQ26" s="115">
        <f t="shared" si="706"/>
        <v>0</v>
      </c>
      <c r="CR26" s="115">
        <f t="shared" si="706"/>
        <v>0</v>
      </c>
      <c r="CS26" s="115">
        <f t="shared" si="706"/>
        <v>0</v>
      </c>
      <c r="CT26" s="115">
        <f t="shared" si="706"/>
        <v>0</v>
      </c>
      <c r="CU26" s="115">
        <f t="shared" si="706"/>
        <v>0</v>
      </c>
      <c r="CV26" s="115">
        <f t="shared" si="706"/>
        <v>0</v>
      </c>
      <c r="CW26" s="115">
        <f t="shared" si="706"/>
        <v>0</v>
      </c>
      <c r="CX26" s="108">
        <f t="shared" si="600"/>
        <v>0</v>
      </c>
      <c r="CY26" s="108">
        <f t="shared" si="601"/>
        <v>0</v>
      </c>
      <c r="CZ26" s="115">
        <f t="shared" si="706"/>
        <v>0</v>
      </c>
      <c r="DA26" s="115">
        <f t="shared" si="706"/>
        <v>0</v>
      </c>
      <c r="DB26" s="115">
        <f t="shared" si="706"/>
        <v>0</v>
      </c>
      <c r="DC26" s="115">
        <f t="shared" si="706"/>
        <v>0</v>
      </c>
      <c r="DD26" s="115">
        <f t="shared" si="706"/>
        <v>0</v>
      </c>
      <c r="DE26" s="115">
        <f t="shared" si="706"/>
        <v>0</v>
      </c>
      <c r="DF26" s="115">
        <f t="shared" si="706"/>
        <v>0</v>
      </c>
      <c r="DG26" s="115">
        <f t="shared" si="706"/>
        <v>0</v>
      </c>
      <c r="DH26" s="115">
        <f t="shared" si="706"/>
        <v>0</v>
      </c>
      <c r="DI26" s="115">
        <f t="shared" si="706"/>
        <v>0</v>
      </c>
      <c r="DJ26" s="108">
        <f t="shared" si="608"/>
        <v>0</v>
      </c>
      <c r="DK26" s="108">
        <f t="shared" si="609"/>
        <v>0</v>
      </c>
      <c r="DL26" s="115">
        <f t="shared" si="706"/>
        <v>0</v>
      </c>
      <c r="DM26" s="115">
        <f t="shared" si="706"/>
        <v>0</v>
      </c>
      <c r="DN26" s="115">
        <f t="shared" si="706"/>
        <v>0</v>
      </c>
      <c r="DO26" s="115">
        <f t="shared" si="706"/>
        <v>0</v>
      </c>
      <c r="DP26" s="115">
        <f t="shared" si="706"/>
        <v>0</v>
      </c>
      <c r="DQ26" s="115">
        <f t="shared" si="706"/>
        <v>0</v>
      </c>
      <c r="DR26" s="115">
        <f t="shared" si="706"/>
        <v>0</v>
      </c>
      <c r="DS26" s="115">
        <f t="shared" si="706"/>
        <v>0</v>
      </c>
      <c r="DT26" s="115">
        <f t="shared" si="706"/>
        <v>0</v>
      </c>
      <c r="DU26" s="115">
        <f t="shared" si="706"/>
        <v>0</v>
      </c>
      <c r="DV26" s="108">
        <f t="shared" si="616"/>
        <v>0</v>
      </c>
      <c r="DW26" s="108">
        <f t="shared" si="617"/>
        <v>0</v>
      </c>
      <c r="DX26" s="115">
        <f t="shared" si="706"/>
        <v>0</v>
      </c>
      <c r="DY26" s="115">
        <f t="shared" si="706"/>
        <v>0</v>
      </c>
      <c r="DZ26" s="115">
        <f t="shared" si="706"/>
        <v>0</v>
      </c>
      <c r="EA26" s="115">
        <f t="shared" si="706"/>
        <v>0</v>
      </c>
      <c r="EB26" s="115">
        <f t="shared" si="706"/>
        <v>0</v>
      </c>
      <c r="EC26" s="115">
        <f t="shared" si="706"/>
        <v>0</v>
      </c>
      <c r="ED26" s="115">
        <f t="shared" si="706"/>
        <v>0</v>
      </c>
      <c r="EE26" s="115">
        <f t="shared" si="706"/>
        <v>0</v>
      </c>
      <c r="EF26" s="115">
        <f t="shared" si="706"/>
        <v>0</v>
      </c>
      <c r="EG26" s="115">
        <f t="shared" ref="EG26" si="707">SUM(EG27)</f>
        <v>0</v>
      </c>
      <c r="EH26" s="108">
        <f t="shared" si="624"/>
        <v>0</v>
      </c>
      <c r="EI26" s="108">
        <f t="shared" si="625"/>
        <v>0</v>
      </c>
      <c r="EJ26" s="115">
        <f t="shared" ref="EJ26:GQ26" si="708">SUM(EJ27)</f>
        <v>0</v>
      </c>
      <c r="EK26" s="115">
        <f t="shared" si="708"/>
        <v>0</v>
      </c>
      <c r="EL26" s="115">
        <f t="shared" si="708"/>
        <v>0</v>
      </c>
      <c r="EM26" s="115">
        <f t="shared" si="708"/>
        <v>0</v>
      </c>
      <c r="EN26" s="115">
        <f t="shared" si="708"/>
        <v>0</v>
      </c>
      <c r="EO26" s="115">
        <f t="shared" si="708"/>
        <v>0</v>
      </c>
      <c r="EP26" s="115">
        <f t="shared" si="708"/>
        <v>0</v>
      </c>
      <c r="EQ26" s="115">
        <f t="shared" si="708"/>
        <v>0</v>
      </c>
      <c r="ER26" s="115">
        <f t="shared" si="708"/>
        <v>0</v>
      </c>
      <c r="ES26" s="115">
        <f t="shared" si="708"/>
        <v>0</v>
      </c>
      <c r="ET26" s="108">
        <f t="shared" si="632"/>
        <v>0</v>
      </c>
      <c r="EU26" s="108">
        <f t="shared" si="633"/>
        <v>0</v>
      </c>
      <c r="EV26" s="115">
        <f t="shared" si="708"/>
        <v>0</v>
      </c>
      <c r="EW26" s="115">
        <f t="shared" si="708"/>
        <v>0</v>
      </c>
      <c r="EX26" s="115">
        <f t="shared" si="708"/>
        <v>0</v>
      </c>
      <c r="EY26" s="115">
        <f t="shared" si="708"/>
        <v>0</v>
      </c>
      <c r="EZ26" s="115">
        <f t="shared" si="708"/>
        <v>0</v>
      </c>
      <c r="FA26" s="115">
        <f t="shared" si="708"/>
        <v>0</v>
      </c>
      <c r="FB26" s="115">
        <f t="shared" si="708"/>
        <v>0</v>
      </c>
      <c r="FC26" s="115">
        <f t="shared" si="708"/>
        <v>0</v>
      </c>
      <c r="FD26" s="115">
        <f t="shared" si="708"/>
        <v>0</v>
      </c>
      <c r="FE26" s="115">
        <f t="shared" si="708"/>
        <v>0</v>
      </c>
      <c r="FF26" s="108">
        <f t="shared" si="640"/>
        <v>0</v>
      </c>
      <c r="FG26" s="108">
        <f t="shared" si="641"/>
        <v>0</v>
      </c>
      <c r="FH26" s="115">
        <f t="shared" si="708"/>
        <v>0</v>
      </c>
      <c r="FI26" s="115">
        <f t="shared" si="708"/>
        <v>0</v>
      </c>
      <c r="FJ26" s="115">
        <f t="shared" si="708"/>
        <v>0</v>
      </c>
      <c r="FK26" s="115">
        <f t="shared" si="708"/>
        <v>0</v>
      </c>
      <c r="FL26" s="115">
        <f t="shared" si="708"/>
        <v>0</v>
      </c>
      <c r="FM26" s="115">
        <f t="shared" si="708"/>
        <v>0</v>
      </c>
      <c r="FN26" s="115">
        <f t="shared" si="708"/>
        <v>0</v>
      </c>
      <c r="FO26" s="115">
        <f t="shared" si="708"/>
        <v>0</v>
      </c>
      <c r="FP26" s="115">
        <f t="shared" si="708"/>
        <v>0</v>
      </c>
      <c r="FQ26" s="115">
        <f t="shared" si="708"/>
        <v>0</v>
      </c>
      <c r="FR26" s="108">
        <f t="shared" si="648"/>
        <v>0</v>
      </c>
      <c r="FS26" s="108">
        <f t="shared" si="649"/>
        <v>0</v>
      </c>
      <c r="FT26" s="115">
        <f t="shared" si="708"/>
        <v>0</v>
      </c>
      <c r="FU26" s="115">
        <f t="shared" si="708"/>
        <v>0</v>
      </c>
      <c r="FV26" s="115">
        <f t="shared" si="708"/>
        <v>0</v>
      </c>
      <c r="FW26" s="115">
        <f t="shared" si="708"/>
        <v>0</v>
      </c>
      <c r="FX26" s="115">
        <f t="shared" si="708"/>
        <v>0</v>
      </c>
      <c r="FY26" s="115">
        <f t="shared" si="708"/>
        <v>0</v>
      </c>
      <c r="FZ26" s="115">
        <f t="shared" si="708"/>
        <v>0</v>
      </c>
      <c r="GA26" s="115">
        <f t="shared" si="708"/>
        <v>0</v>
      </c>
      <c r="GB26" s="115">
        <f t="shared" si="708"/>
        <v>0</v>
      </c>
      <c r="GC26" s="115">
        <f t="shared" si="708"/>
        <v>0</v>
      </c>
      <c r="GD26" s="108">
        <f t="shared" si="656"/>
        <v>0</v>
      </c>
      <c r="GE26" s="108">
        <f t="shared" si="657"/>
        <v>0</v>
      </c>
      <c r="GF26" s="115">
        <f t="shared" si="708"/>
        <v>81</v>
      </c>
      <c r="GG26" s="115">
        <f t="shared" si="708"/>
        <v>10474096.351499999</v>
      </c>
      <c r="GH26" s="115">
        <f t="shared" si="708"/>
        <v>13.5</v>
      </c>
      <c r="GI26" s="115">
        <f t="shared" si="708"/>
        <v>1745682.7252499999</v>
      </c>
      <c r="GJ26" s="115">
        <f t="shared" si="708"/>
        <v>15</v>
      </c>
      <c r="GK26" s="115">
        <f t="shared" si="708"/>
        <v>1939647.4500000002</v>
      </c>
      <c r="GL26" s="115">
        <f t="shared" si="708"/>
        <v>0</v>
      </c>
      <c r="GM26" s="115">
        <f t="shared" si="708"/>
        <v>0</v>
      </c>
      <c r="GN26" s="115">
        <f t="shared" si="708"/>
        <v>15</v>
      </c>
      <c r="GO26" s="115">
        <f t="shared" si="708"/>
        <v>1939647.4500000002</v>
      </c>
      <c r="GP26" s="115">
        <f t="shared" si="708"/>
        <v>1.5</v>
      </c>
      <c r="GQ26" s="115">
        <f t="shared" si="708"/>
        <v>193964.72475000028</v>
      </c>
      <c r="GR26" s="243"/>
      <c r="GS26" s="86"/>
    </row>
    <row r="27" spans="2:201" hidden="1" x14ac:dyDescent="0.2">
      <c r="B27" s="110"/>
      <c r="C27" s="116"/>
      <c r="D27" s="117"/>
      <c r="E27" s="132" t="s">
        <v>28</v>
      </c>
      <c r="F27" s="134">
        <v>5</v>
      </c>
      <c r="G27" s="135">
        <v>129309.8315</v>
      </c>
      <c r="H27" s="115">
        <v>1</v>
      </c>
      <c r="I27" s="115">
        <v>129309.8315</v>
      </c>
      <c r="J27" s="115">
        <f t="shared" si="223"/>
        <v>0.16666666666666666</v>
      </c>
      <c r="K27" s="115">
        <f t="shared" si="224"/>
        <v>21551.638583333333</v>
      </c>
      <c r="L27" s="115">
        <f t="shared" ref="L27" si="709">SUM(L28:L29)</f>
        <v>0</v>
      </c>
      <c r="M27" s="115">
        <f t="shared" ref="M27" si="710">SUM(M28:M29)</f>
        <v>0</v>
      </c>
      <c r="N27" s="115">
        <f t="shared" ref="N27" si="711">SUM(N28:N29)</f>
        <v>0</v>
      </c>
      <c r="O27" s="115">
        <f t="shared" ref="O27" si="712">SUM(O28:O29)</f>
        <v>0</v>
      </c>
      <c r="P27" s="115">
        <f t="shared" ref="P27" si="713">SUM(P28:P29)</f>
        <v>0</v>
      </c>
      <c r="Q27" s="115">
        <f t="shared" ref="Q27" si="714">SUM(Q28:Q29)</f>
        <v>0</v>
      </c>
      <c r="R27" s="131">
        <f t="shared" si="180"/>
        <v>-0.16666666666666666</v>
      </c>
      <c r="S27" s="131">
        <f t="shared" si="181"/>
        <v>-21551.638583333333</v>
      </c>
      <c r="T27" s="115"/>
      <c r="U27" s="115">
        <v>0</v>
      </c>
      <c r="V27" s="115">
        <f t="shared" si="226"/>
        <v>0</v>
      </c>
      <c r="W27" s="115">
        <f t="shared" si="227"/>
        <v>0</v>
      </c>
      <c r="X27" s="115">
        <f t="shared" ref="X27" si="715">SUM(X28:X29)</f>
        <v>0</v>
      </c>
      <c r="Y27" s="115">
        <f t="shared" ref="Y27" si="716">SUM(Y28:Y29)</f>
        <v>0</v>
      </c>
      <c r="Z27" s="115">
        <f t="shared" ref="Z27" si="717">SUM(Z28:Z29)</f>
        <v>0</v>
      </c>
      <c r="AA27" s="115">
        <f t="shared" ref="AA27" si="718">SUM(AA28:AA29)</f>
        <v>0</v>
      </c>
      <c r="AB27" s="115">
        <f t="shared" ref="AB27" si="719">SUM(AB28:AB29)</f>
        <v>0</v>
      </c>
      <c r="AC27" s="115">
        <f t="shared" ref="AC27" si="720">SUM(AC28:AC29)</f>
        <v>0</v>
      </c>
      <c r="AD27" s="131">
        <f t="shared" si="552"/>
        <v>0</v>
      </c>
      <c r="AE27" s="131">
        <f t="shared" si="553"/>
        <v>0</v>
      </c>
      <c r="AF27" s="115">
        <f>VLOOKUP($E27,'ВМП план'!$B$8:$AL$43,12,0)</f>
        <v>0</v>
      </c>
      <c r="AG27" s="115">
        <f>VLOOKUP($E27,'ВМП план'!$B$8:$AL$43,13,0)</f>
        <v>0</v>
      </c>
      <c r="AH27" s="115">
        <f t="shared" si="233"/>
        <v>0</v>
      </c>
      <c r="AI27" s="115">
        <f t="shared" si="234"/>
        <v>0</v>
      </c>
      <c r="AJ27" s="115">
        <f t="shared" ref="AJ27" si="721">SUM(AJ28:AJ29)</f>
        <v>0</v>
      </c>
      <c r="AK27" s="115">
        <f t="shared" ref="AK27" si="722">SUM(AK28:AK29)</f>
        <v>0</v>
      </c>
      <c r="AL27" s="115">
        <f t="shared" ref="AL27" si="723">SUM(AL28:AL29)</f>
        <v>0</v>
      </c>
      <c r="AM27" s="115">
        <f t="shared" ref="AM27" si="724">SUM(AM28:AM29)</f>
        <v>0</v>
      </c>
      <c r="AN27" s="115">
        <f t="shared" ref="AN27" si="725">SUM(AN28:AN29)</f>
        <v>0</v>
      </c>
      <c r="AO27" s="115">
        <f t="shared" ref="AO27" si="726">SUM(AO28:AO29)</f>
        <v>0</v>
      </c>
      <c r="AP27" s="131">
        <f t="shared" si="560"/>
        <v>0</v>
      </c>
      <c r="AQ27" s="131">
        <f t="shared" si="561"/>
        <v>0</v>
      </c>
      <c r="AR27" s="115"/>
      <c r="AS27" s="115"/>
      <c r="AT27" s="115">
        <f t="shared" si="240"/>
        <v>0</v>
      </c>
      <c r="AU27" s="115">
        <f t="shared" si="241"/>
        <v>0</v>
      </c>
      <c r="AV27" s="115">
        <f t="shared" ref="AV27" si="727">SUM(AV28:AV29)</f>
        <v>0</v>
      </c>
      <c r="AW27" s="115">
        <f t="shared" ref="AW27" si="728">SUM(AW28:AW29)</f>
        <v>0</v>
      </c>
      <c r="AX27" s="115">
        <f t="shared" ref="AX27" si="729">SUM(AX28:AX29)</f>
        <v>0</v>
      </c>
      <c r="AY27" s="115">
        <f t="shared" ref="AY27" si="730">SUM(AY28:AY29)</f>
        <v>0</v>
      </c>
      <c r="AZ27" s="115">
        <f t="shared" ref="AZ27" si="731">SUM(AZ28:AZ29)</f>
        <v>0</v>
      </c>
      <c r="BA27" s="115">
        <f t="shared" ref="BA27" si="732">SUM(BA28:BA29)</f>
        <v>0</v>
      </c>
      <c r="BB27" s="131">
        <f t="shared" si="568"/>
        <v>0</v>
      </c>
      <c r="BC27" s="131">
        <f t="shared" si="569"/>
        <v>0</v>
      </c>
      <c r="BD27" s="115">
        <v>80</v>
      </c>
      <c r="BE27" s="115">
        <v>10344786.52</v>
      </c>
      <c r="BF27" s="115">
        <f t="shared" si="247"/>
        <v>13.333333333333334</v>
      </c>
      <c r="BG27" s="115">
        <f t="shared" si="248"/>
        <v>1724131.0866666667</v>
      </c>
      <c r="BH27" s="115">
        <f t="shared" ref="BH27" si="733">SUM(BH28:BH29)</f>
        <v>15</v>
      </c>
      <c r="BI27" s="115">
        <f t="shared" ref="BI27" si="734">SUM(BI28:BI29)</f>
        <v>1939647.4500000002</v>
      </c>
      <c r="BJ27" s="115">
        <f t="shared" ref="BJ27" si="735">SUM(BJ28:BJ29)</f>
        <v>0</v>
      </c>
      <c r="BK27" s="115">
        <f t="shared" ref="BK27" si="736">SUM(BK28:BK29)</f>
        <v>0</v>
      </c>
      <c r="BL27" s="115">
        <f t="shared" ref="BL27" si="737">SUM(BL28:BL29)</f>
        <v>15</v>
      </c>
      <c r="BM27" s="115">
        <f t="shared" ref="BM27" si="738">SUM(BM28:BM29)</f>
        <v>1939647.4500000002</v>
      </c>
      <c r="BN27" s="131">
        <f t="shared" si="576"/>
        <v>1.6666666666666661</v>
      </c>
      <c r="BO27" s="131">
        <f t="shared" si="577"/>
        <v>215516.36333333352</v>
      </c>
      <c r="BP27" s="115"/>
      <c r="BQ27" s="115"/>
      <c r="BR27" s="115">
        <f t="shared" si="254"/>
        <v>0</v>
      </c>
      <c r="BS27" s="115">
        <f t="shared" si="255"/>
        <v>0</v>
      </c>
      <c r="BT27" s="115">
        <f t="shared" ref="BT27" si="739">SUM(BT28:BT29)</f>
        <v>0</v>
      </c>
      <c r="BU27" s="115">
        <f t="shared" ref="BU27" si="740">SUM(BU28:BU29)</f>
        <v>0</v>
      </c>
      <c r="BV27" s="115">
        <f t="shared" ref="BV27" si="741">SUM(BV28:BV29)</f>
        <v>0</v>
      </c>
      <c r="BW27" s="115">
        <f t="shared" ref="BW27" si="742">SUM(BW28:BW29)</f>
        <v>0</v>
      </c>
      <c r="BX27" s="115">
        <f t="shared" ref="BX27" si="743">SUM(BX28:BX29)</f>
        <v>0</v>
      </c>
      <c r="BY27" s="115">
        <f t="shared" ref="BY27" si="744">SUM(BY28:BY29)</f>
        <v>0</v>
      </c>
      <c r="BZ27" s="131">
        <f t="shared" si="584"/>
        <v>0</v>
      </c>
      <c r="CA27" s="131">
        <f t="shared" si="585"/>
        <v>0</v>
      </c>
      <c r="CB27" s="115"/>
      <c r="CC27" s="115"/>
      <c r="CD27" s="115">
        <f t="shared" si="261"/>
        <v>0</v>
      </c>
      <c r="CE27" s="115">
        <f t="shared" si="262"/>
        <v>0</v>
      </c>
      <c r="CF27" s="115">
        <f t="shared" ref="CF27" si="745">SUM(CF28:CF29)</f>
        <v>0</v>
      </c>
      <c r="CG27" s="115">
        <f t="shared" ref="CG27" si="746">SUM(CG28:CG29)</f>
        <v>0</v>
      </c>
      <c r="CH27" s="115">
        <f t="shared" ref="CH27" si="747">SUM(CH28:CH29)</f>
        <v>0</v>
      </c>
      <c r="CI27" s="115">
        <f t="shared" ref="CI27" si="748">SUM(CI28:CI29)</f>
        <v>0</v>
      </c>
      <c r="CJ27" s="115">
        <f t="shared" ref="CJ27" si="749">SUM(CJ28:CJ29)</f>
        <v>0</v>
      </c>
      <c r="CK27" s="115">
        <f t="shared" ref="CK27" si="750">SUM(CK28:CK29)</f>
        <v>0</v>
      </c>
      <c r="CL27" s="131">
        <f t="shared" si="592"/>
        <v>0</v>
      </c>
      <c r="CM27" s="131">
        <f t="shared" si="593"/>
        <v>0</v>
      </c>
      <c r="CN27" s="115"/>
      <c r="CO27" s="115"/>
      <c r="CP27" s="115">
        <f t="shared" si="268"/>
        <v>0</v>
      </c>
      <c r="CQ27" s="115">
        <f t="shared" si="269"/>
        <v>0</v>
      </c>
      <c r="CR27" s="115">
        <f t="shared" ref="CR27" si="751">SUM(CR28:CR29)</f>
        <v>0</v>
      </c>
      <c r="CS27" s="115">
        <f t="shared" ref="CS27" si="752">SUM(CS28:CS29)</f>
        <v>0</v>
      </c>
      <c r="CT27" s="115">
        <f t="shared" ref="CT27" si="753">SUM(CT28:CT29)</f>
        <v>0</v>
      </c>
      <c r="CU27" s="115">
        <f t="shared" ref="CU27" si="754">SUM(CU28:CU29)</f>
        <v>0</v>
      </c>
      <c r="CV27" s="115">
        <f t="shared" ref="CV27" si="755">SUM(CV28:CV29)</f>
        <v>0</v>
      </c>
      <c r="CW27" s="115">
        <f t="shared" ref="CW27" si="756">SUM(CW28:CW29)</f>
        <v>0</v>
      </c>
      <c r="CX27" s="131">
        <f t="shared" si="600"/>
        <v>0</v>
      </c>
      <c r="CY27" s="131">
        <f t="shared" si="601"/>
        <v>0</v>
      </c>
      <c r="CZ27" s="115"/>
      <c r="DA27" s="115"/>
      <c r="DB27" s="115">
        <f t="shared" si="275"/>
        <v>0</v>
      </c>
      <c r="DC27" s="115">
        <f t="shared" si="276"/>
        <v>0</v>
      </c>
      <c r="DD27" s="115">
        <f t="shared" ref="DD27" si="757">SUM(DD28:DD29)</f>
        <v>0</v>
      </c>
      <c r="DE27" s="115">
        <f t="shared" ref="DE27" si="758">SUM(DE28:DE29)</f>
        <v>0</v>
      </c>
      <c r="DF27" s="115">
        <f t="shared" ref="DF27" si="759">SUM(DF28:DF29)</f>
        <v>0</v>
      </c>
      <c r="DG27" s="115">
        <f t="shared" ref="DG27" si="760">SUM(DG28:DG29)</f>
        <v>0</v>
      </c>
      <c r="DH27" s="115">
        <f t="shared" ref="DH27" si="761">SUM(DH28:DH29)</f>
        <v>0</v>
      </c>
      <c r="DI27" s="115">
        <f t="shared" ref="DI27" si="762">SUM(DI28:DI29)</f>
        <v>0</v>
      </c>
      <c r="DJ27" s="131">
        <f t="shared" si="608"/>
        <v>0</v>
      </c>
      <c r="DK27" s="131">
        <f t="shared" si="609"/>
        <v>0</v>
      </c>
      <c r="DL27" s="115"/>
      <c r="DM27" s="115"/>
      <c r="DN27" s="115">
        <f t="shared" si="282"/>
        <v>0</v>
      </c>
      <c r="DO27" s="115">
        <f t="shared" si="283"/>
        <v>0</v>
      </c>
      <c r="DP27" s="115">
        <f t="shared" ref="DP27" si="763">SUM(DP28:DP29)</f>
        <v>0</v>
      </c>
      <c r="DQ27" s="115">
        <f t="shared" ref="DQ27" si="764">SUM(DQ28:DQ29)</f>
        <v>0</v>
      </c>
      <c r="DR27" s="115">
        <f t="shared" ref="DR27" si="765">SUM(DR28:DR29)</f>
        <v>0</v>
      </c>
      <c r="DS27" s="115">
        <f t="shared" ref="DS27" si="766">SUM(DS28:DS29)</f>
        <v>0</v>
      </c>
      <c r="DT27" s="115">
        <f t="shared" ref="DT27" si="767">SUM(DT28:DT29)</f>
        <v>0</v>
      </c>
      <c r="DU27" s="115">
        <f t="shared" ref="DU27" si="768">SUM(DU28:DU29)</f>
        <v>0</v>
      </c>
      <c r="DV27" s="131">
        <f t="shared" si="616"/>
        <v>0</v>
      </c>
      <c r="DW27" s="131">
        <f t="shared" si="617"/>
        <v>0</v>
      </c>
      <c r="DX27" s="115"/>
      <c r="DY27" s="115">
        <v>0</v>
      </c>
      <c r="DZ27" s="115">
        <f t="shared" si="289"/>
        <v>0</v>
      </c>
      <c r="EA27" s="115">
        <f t="shared" si="290"/>
        <v>0</v>
      </c>
      <c r="EB27" s="115">
        <f t="shared" ref="EB27" si="769">SUM(EB28:EB29)</f>
        <v>0</v>
      </c>
      <c r="EC27" s="115">
        <f t="shared" ref="EC27" si="770">SUM(EC28:EC29)</f>
        <v>0</v>
      </c>
      <c r="ED27" s="115">
        <f t="shared" ref="ED27" si="771">SUM(ED28:ED29)</f>
        <v>0</v>
      </c>
      <c r="EE27" s="115">
        <f t="shared" ref="EE27" si="772">SUM(EE28:EE29)</f>
        <v>0</v>
      </c>
      <c r="EF27" s="115">
        <f t="shared" ref="EF27" si="773">SUM(EF28:EF29)</f>
        <v>0</v>
      </c>
      <c r="EG27" s="115">
        <f t="shared" ref="EG27" si="774">SUM(EG28:EG29)</f>
        <v>0</v>
      </c>
      <c r="EH27" s="131">
        <f t="shared" si="624"/>
        <v>0</v>
      </c>
      <c r="EI27" s="131">
        <f t="shared" si="625"/>
        <v>0</v>
      </c>
      <c r="EJ27" s="115"/>
      <c r="EK27" s="115">
        <v>0</v>
      </c>
      <c r="EL27" s="115">
        <f t="shared" si="296"/>
        <v>0</v>
      </c>
      <c r="EM27" s="115">
        <f t="shared" si="297"/>
        <v>0</v>
      </c>
      <c r="EN27" s="115">
        <f t="shared" ref="EN27" si="775">SUM(EN28:EN29)</f>
        <v>0</v>
      </c>
      <c r="EO27" s="115">
        <f t="shared" ref="EO27" si="776">SUM(EO28:EO29)</f>
        <v>0</v>
      </c>
      <c r="EP27" s="115">
        <f t="shared" ref="EP27" si="777">SUM(EP28:EP29)</f>
        <v>0</v>
      </c>
      <c r="EQ27" s="115">
        <f t="shared" ref="EQ27" si="778">SUM(EQ28:EQ29)</f>
        <v>0</v>
      </c>
      <c r="ER27" s="115">
        <f t="shared" ref="ER27" si="779">SUM(ER28:ER29)</f>
        <v>0</v>
      </c>
      <c r="ES27" s="115">
        <f t="shared" ref="ES27" si="780">SUM(ES28:ES29)</f>
        <v>0</v>
      </c>
      <c r="ET27" s="131">
        <f t="shared" si="632"/>
        <v>0</v>
      </c>
      <c r="EU27" s="131">
        <f t="shared" si="633"/>
        <v>0</v>
      </c>
      <c r="EV27" s="115"/>
      <c r="EW27" s="115"/>
      <c r="EX27" s="115">
        <f t="shared" si="303"/>
        <v>0</v>
      </c>
      <c r="EY27" s="115">
        <f t="shared" si="304"/>
        <v>0</v>
      </c>
      <c r="EZ27" s="115">
        <f t="shared" ref="EZ27" si="781">SUM(EZ28:EZ29)</f>
        <v>0</v>
      </c>
      <c r="FA27" s="115">
        <f t="shared" ref="FA27" si="782">SUM(FA28:FA29)</f>
        <v>0</v>
      </c>
      <c r="FB27" s="115">
        <f t="shared" ref="FB27" si="783">SUM(FB28:FB29)</f>
        <v>0</v>
      </c>
      <c r="FC27" s="115">
        <f t="shared" ref="FC27" si="784">SUM(FC28:FC29)</f>
        <v>0</v>
      </c>
      <c r="FD27" s="115">
        <f t="shared" ref="FD27" si="785">SUM(FD28:FD29)</f>
        <v>0</v>
      </c>
      <c r="FE27" s="115">
        <f t="shared" ref="FE27" si="786">SUM(FE28:FE29)</f>
        <v>0</v>
      </c>
      <c r="FF27" s="131">
        <f t="shared" si="640"/>
        <v>0</v>
      </c>
      <c r="FG27" s="131">
        <f t="shared" si="641"/>
        <v>0</v>
      </c>
      <c r="FH27" s="115"/>
      <c r="FI27" s="115"/>
      <c r="FJ27" s="115">
        <f t="shared" si="310"/>
        <v>0</v>
      </c>
      <c r="FK27" s="115">
        <f t="shared" si="311"/>
        <v>0</v>
      </c>
      <c r="FL27" s="115">
        <f t="shared" ref="FL27" si="787">SUM(FL28:FL29)</f>
        <v>0</v>
      </c>
      <c r="FM27" s="115">
        <f t="shared" ref="FM27" si="788">SUM(FM28:FM29)</f>
        <v>0</v>
      </c>
      <c r="FN27" s="115">
        <f t="shared" ref="FN27" si="789">SUM(FN28:FN29)</f>
        <v>0</v>
      </c>
      <c r="FO27" s="115">
        <f t="shared" ref="FO27" si="790">SUM(FO28:FO29)</f>
        <v>0</v>
      </c>
      <c r="FP27" s="115">
        <f t="shared" ref="FP27" si="791">SUM(FP28:FP29)</f>
        <v>0</v>
      </c>
      <c r="FQ27" s="115">
        <f t="shared" ref="FQ27" si="792">SUM(FQ28:FQ29)</f>
        <v>0</v>
      </c>
      <c r="FR27" s="131">
        <f t="shared" si="648"/>
        <v>0</v>
      </c>
      <c r="FS27" s="131">
        <f t="shared" si="649"/>
        <v>0</v>
      </c>
      <c r="FT27" s="115"/>
      <c r="FU27" s="115"/>
      <c r="FV27" s="115">
        <f t="shared" si="317"/>
        <v>0</v>
      </c>
      <c r="FW27" s="115">
        <f t="shared" si="318"/>
        <v>0</v>
      </c>
      <c r="FX27" s="115">
        <f t="shared" ref="FX27" si="793">SUM(FX28:FX29)</f>
        <v>0</v>
      </c>
      <c r="FY27" s="115">
        <f t="shared" ref="FY27" si="794">SUM(FY28:FY29)</f>
        <v>0</v>
      </c>
      <c r="FZ27" s="115">
        <f t="shared" ref="FZ27" si="795">SUM(FZ28:FZ29)</f>
        <v>0</v>
      </c>
      <c r="GA27" s="115">
        <f t="shared" ref="GA27" si="796">SUM(GA28:GA29)</f>
        <v>0</v>
      </c>
      <c r="GB27" s="115">
        <f t="shared" ref="GB27" si="797">SUM(GB28:GB29)</f>
        <v>0</v>
      </c>
      <c r="GC27" s="115">
        <f t="shared" ref="GC27" si="798">SUM(GC28:GC29)</f>
        <v>0</v>
      </c>
      <c r="GD27" s="131">
        <f t="shared" si="656"/>
        <v>0</v>
      </c>
      <c r="GE27" s="131">
        <f t="shared" si="657"/>
        <v>0</v>
      </c>
      <c r="GF27" s="115">
        <f t="shared" ref="GF27:GI27" si="799">H27+T27+AF27+AR27+BD27+BP27+CB27+CN27+CZ27+DL27+DX27+EJ27+EV27+FH27+FT27</f>
        <v>81</v>
      </c>
      <c r="GG27" s="115">
        <f t="shared" si="799"/>
        <v>10474096.351499999</v>
      </c>
      <c r="GH27" s="115">
        <f t="shared" si="799"/>
        <v>13.5</v>
      </c>
      <c r="GI27" s="115">
        <f t="shared" si="799"/>
        <v>1745682.7252499999</v>
      </c>
      <c r="GJ27" s="115">
        <f t="shared" ref="GJ27" si="800">SUM(GJ28:GJ29)</f>
        <v>15</v>
      </c>
      <c r="GK27" s="115">
        <f t="shared" ref="GK27" si="801">SUM(GK28:GK29)</f>
        <v>1939647.4500000002</v>
      </c>
      <c r="GL27" s="115">
        <f t="shared" ref="GL27" si="802">SUM(GL28:GL29)</f>
        <v>0</v>
      </c>
      <c r="GM27" s="115">
        <f t="shared" ref="GM27" si="803">SUM(GM28:GM29)</f>
        <v>0</v>
      </c>
      <c r="GN27" s="115">
        <f t="shared" ref="GN27" si="804">SUM(GN28:GN29)</f>
        <v>15</v>
      </c>
      <c r="GO27" s="115">
        <f t="shared" ref="GO27" si="805">SUM(GO28:GO29)</f>
        <v>1939647.4500000002</v>
      </c>
      <c r="GP27" s="115">
        <f>SUM(GJ27-GH27)</f>
        <v>1.5</v>
      </c>
      <c r="GQ27" s="115">
        <f>SUM(GK27-GI27)</f>
        <v>193964.72475000028</v>
      </c>
      <c r="GR27" s="243"/>
      <c r="GS27" s="86"/>
    </row>
    <row r="28" spans="2:201" ht="46.5" hidden="1" customHeight="1" x14ac:dyDescent="0.2">
      <c r="B28" s="86" t="s">
        <v>143</v>
      </c>
      <c r="C28" s="87" t="s">
        <v>144</v>
      </c>
      <c r="D28" s="94">
        <v>38</v>
      </c>
      <c r="E28" s="94" t="s">
        <v>145</v>
      </c>
      <c r="F28" s="94">
        <v>5</v>
      </c>
      <c r="G28" s="106">
        <v>129309.8315</v>
      </c>
      <c r="H28" s="107"/>
      <c r="I28" s="107"/>
      <c r="J28" s="107"/>
      <c r="K28" s="107"/>
      <c r="L28" s="107">
        <f>VLOOKUP($D28,'факт '!$D$7:$AO$73,3,0)</f>
        <v>0</v>
      </c>
      <c r="M28" s="107">
        <f>VLOOKUP($D28,'факт '!$D$7:$AO$73,4,0)</f>
        <v>0</v>
      </c>
      <c r="N28" s="107"/>
      <c r="O28" s="107"/>
      <c r="P28" s="107">
        <f t="shared" ref="P28:P29" si="806">SUM(L28+N28)</f>
        <v>0</v>
      </c>
      <c r="Q28" s="107">
        <f t="shared" ref="Q28:Q29" si="807">SUM(M28+O28)</f>
        <v>0</v>
      </c>
      <c r="R28" s="108">
        <f t="shared" si="180"/>
        <v>0</v>
      </c>
      <c r="S28" s="108">
        <f t="shared" si="181"/>
        <v>0</v>
      </c>
      <c r="T28" s="107"/>
      <c r="U28" s="107"/>
      <c r="V28" s="107"/>
      <c r="W28" s="107"/>
      <c r="X28" s="107">
        <f>VLOOKUP($D28,'факт '!$D$7:$AO$73,7,0)</f>
        <v>0</v>
      </c>
      <c r="Y28" s="107">
        <f>VLOOKUP($D28,'факт '!$D$7:$AO$73,8,0)</f>
        <v>0</v>
      </c>
      <c r="Z28" s="107">
        <f>VLOOKUP($D28,'факт '!$D$7:$AO$73,9,0)</f>
        <v>0</v>
      </c>
      <c r="AA28" s="107">
        <f>VLOOKUP($D28,'факт '!$D$7:$AO$73,10,0)</f>
        <v>0</v>
      </c>
      <c r="AB28" s="107">
        <f t="shared" ref="AB28:AB29" si="808">SUM(X28+Z28)</f>
        <v>0</v>
      </c>
      <c r="AC28" s="107">
        <f t="shared" ref="AC28:AC29" si="809">SUM(Y28+AA28)</f>
        <v>0</v>
      </c>
      <c r="AD28" s="108">
        <f t="shared" si="552"/>
        <v>0</v>
      </c>
      <c r="AE28" s="108">
        <f t="shared" si="553"/>
        <v>0</v>
      </c>
      <c r="AF28" s="107"/>
      <c r="AG28" s="107"/>
      <c r="AH28" s="107"/>
      <c r="AI28" s="107"/>
      <c r="AJ28" s="107">
        <f>VLOOKUP($D28,'факт '!$D$7:$AO$73,5,0)</f>
        <v>0</v>
      </c>
      <c r="AK28" s="107">
        <f>VLOOKUP($D28,'факт '!$D$7:$AO$73,6,0)</f>
        <v>0</v>
      </c>
      <c r="AL28" s="107"/>
      <c r="AM28" s="107"/>
      <c r="AN28" s="107">
        <f t="shared" ref="AN28:AN29" si="810">SUM(AJ28+AL28)</f>
        <v>0</v>
      </c>
      <c r="AO28" s="107">
        <f t="shared" ref="AO28:AO29" si="811">SUM(AK28+AM28)</f>
        <v>0</v>
      </c>
      <c r="AP28" s="108">
        <f t="shared" si="560"/>
        <v>0</v>
      </c>
      <c r="AQ28" s="108">
        <f t="shared" si="561"/>
        <v>0</v>
      </c>
      <c r="AR28" s="107"/>
      <c r="AS28" s="107"/>
      <c r="AT28" s="107"/>
      <c r="AU28" s="107"/>
      <c r="AV28" s="107">
        <f>VLOOKUP($D28,'факт '!$D$7:$AO$73,11,0)</f>
        <v>0</v>
      </c>
      <c r="AW28" s="107">
        <f>VLOOKUP($D28,'факт '!$D$7:$AO$73,12,0)</f>
        <v>0</v>
      </c>
      <c r="AX28" s="107"/>
      <c r="AY28" s="107"/>
      <c r="AZ28" s="107">
        <f t="shared" ref="AZ28:AZ29" si="812">SUM(AV28+AX28)</f>
        <v>0</v>
      </c>
      <c r="BA28" s="107">
        <f t="shared" ref="BA28:BA29" si="813">SUM(AW28+AY28)</f>
        <v>0</v>
      </c>
      <c r="BB28" s="108">
        <f t="shared" si="568"/>
        <v>0</v>
      </c>
      <c r="BC28" s="108">
        <f t="shared" si="569"/>
        <v>0</v>
      </c>
      <c r="BD28" s="107"/>
      <c r="BE28" s="107"/>
      <c r="BF28" s="107"/>
      <c r="BG28" s="107"/>
      <c r="BH28" s="107">
        <f>VLOOKUP($D28,'факт '!$D$7:$AO$73,15,0)</f>
        <v>15</v>
      </c>
      <c r="BI28" s="107">
        <f>VLOOKUP($D28,'факт '!$D$7:$AO$73,16,0)</f>
        <v>1939647.4500000002</v>
      </c>
      <c r="BJ28" s="107">
        <f>VLOOKUP($D28,'факт '!$D$7:$AO$73,17,0)</f>
        <v>0</v>
      </c>
      <c r="BK28" s="107">
        <f>VLOOKUP($D28,'факт '!$D$7:$AO$73,18,0)</f>
        <v>0</v>
      </c>
      <c r="BL28" s="107">
        <f t="shared" ref="BL28:BL29" si="814">SUM(BH28+BJ28)</f>
        <v>15</v>
      </c>
      <c r="BM28" s="107">
        <f t="shared" ref="BM28:BM29" si="815">SUM(BI28+BK28)</f>
        <v>1939647.4500000002</v>
      </c>
      <c r="BN28" s="108">
        <f t="shared" si="576"/>
        <v>15</v>
      </c>
      <c r="BO28" s="108">
        <f t="shared" si="577"/>
        <v>1939647.4500000002</v>
      </c>
      <c r="BP28" s="107"/>
      <c r="BQ28" s="107"/>
      <c r="BR28" s="107"/>
      <c r="BS28" s="107"/>
      <c r="BT28" s="107">
        <f>VLOOKUP($D28,'факт '!$D$7:$AO$73,19,0)</f>
        <v>0</v>
      </c>
      <c r="BU28" s="107">
        <f>VLOOKUP($D28,'факт '!$D$7:$AO$73,20,0)</f>
        <v>0</v>
      </c>
      <c r="BV28" s="107">
        <f>VLOOKUP($D28,'факт '!$D$7:$AO$73,21,0)</f>
        <v>0</v>
      </c>
      <c r="BW28" s="107">
        <f>VLOOKUP($D28,'факт '!$D$7:$AO$73,22,0)</f>
        <v>0</v>
      </c>
      <c r="BX28" s="107">
        <f t="shared" ref="BX28:BX29" si="816">SUM(BT28+BV28)</f>
        <v>0</v>
      </c>
      <c r="BY28" s="107">
        <f t="shared" ref="BY28:BY29" si="817">SUM(BU28+BW28)</f>
        <v>0</v>
      </c>
      <c r="BZ28" s="108">
        <f t="shared" si="584"/>
        <v>0</v>
      </c>
      <c r="CA28" s="108">
        <f t="shared" si="585"/>
        <v>0</v>
      </c>
      <c r="CB28" s="107"/>
      <c r="CC28" s="107"/>
      <c r="CD28" s="107"/>
      <c r="CE28" s="107"/>
      <c r="CF28" s="107">
        <f>VLOOKUP($D28,'факт '!$D$7:$AO$73,23,0)</f>
        <v>0</v>
      </c>
      <c r="CG28" s="107">
        <f>VLOOKUP($D28,'факт '!$D$7:$AO$73,24,0)</f>
        <v>0</v>
      </c>
      <c r="CH28" s="107">
        <f>VLOOKUP($D28,'факт '!$D$7:$AO$73,25,0)</f>
        <v>0</v>
      </c>
      <c r="CI28" s="107">
        <f>VLOOKUP($D28,'факт '!$D$7:$AO$73,26,0)</f>
        <v>0</v>
      </c>
      <c r="CJ28" s="107">
        <f t="shared" ref="CJ28:CJ29" si="818">SUM(CF28+CH28)</f>
        <v>0</v>
      </c>
      <c r="CK28" s="107">
        <f t="shared" ref="CK28:CK29" si="819">SUM(CG28+CI28)</f>
        <v>0</v>
      </c>
      <c r="CL28" s="108">
        <f t="shared" si="592"/>
        <v>0</v>
      </c>
      <c r="CM28" s="108">
        <f t="shared" si="593"/>
        <v>0</v>
      </c>
      <c r="CN28" s="107"/>
      <c r="CO28" s="107"/>
      <c r="CP28" s="107"/>
      <c r="CQ28" s="107"/>
      <c r="CR28" s="107">
        <f>VLOOKUP($D28,'факт '!$D$7:$AO$73,27,0)</f>
        <v>0</v>
      </c>
      <c r="CS28" s="107">
        <f>VLOOKUP($D28,'факт '!$D$7:$AO$73,28,0)</f>
        <v>0</v>
      </c>
      <c r="CT28" s="107">
        <f>VLOOKUP($D28,'факт '!$D$7:$AO$73,29,0)</f>
        <v>0</v>
      </c>
      <c r="CU28" s="107">
        <f>VLOOKUP($D28,'факт '!$D$7:$AO$73,30,0)</f>
        <v>0</v>
      </c>
      <c r="CV28" s="107">
        <f t="shared" ref="CV28:CV29" si="820">SUM(CR28+CT28)</f>
        <v>0</v>
      </c>
      <c r="CW28" s="107">
        <f t="shared" ref="CW28:CW29" si="821">SUM(CS28+CU28)</f>
        <v>0</v>
      </c>
      <c r="CX28" s="108">
        <f t="shared" si="600"/>
        <v>0</v>
      </c>
      <c r="CY28" s="108">
        <f t="shared" si="601"/>
        <v>0</v>
      </c>
      <c r="CZ28" s="107"/>
      <c r="DA28" s="107"/>
      <c r="DB28" s="107"/>
      <c r="DC28" s="107"/>
      <c r="DD28" s="107">
        <f>VLOOKUP($D28,'факт '!$D$7:$AO$73,31,0)</f>
        <v>0</v>
      </c>
      <c r="DE28" s="107">
        <f>VLOOKUP($D28,'факт '!$D$7:$AO$73,32,0)</f>
        <v>0</v>
      </c>
      <c r="DF28" s="107"/>
      <c r="DG28" s="107"/>
      <c r="DH28" s="107">
        <f t="shared" ref="DH28:DH29" si="822">SUM(DD28+DF28)</f>
        <v>0</v>
      </c>
      <c r="DI28" s="107">
        <f t="shared" ref="DI28:DI29" si="823">SUM(DE28+DG28)</f>
        <v>0</v>
      </c>
      <c r="DJ28" s="108">
        <f t="shared" si="608"/>
        <v>0</v>
      </c>
      <c r="DK28" s="108">
        <f t="shared" si="609"/>
        <v>0</v>
      </c>
      <c r="DL28" s="107"/>
      <c r="DM28" s="107"/>
      <c r="DN28" s="107"/>
      <c r="DO28" s="107"/>
      <c r="DP28" s="107">
        <f>VLOOKUP($D28,'факт '!$D$7:$AO$73,13,0)</f>
        <v>0</v>
      </c>
      <c r="DQ28" s="107">
        <f>VLOOKUP($D28,'факт '!$D$7:$AO$73,14,0)</f>
        <v>0</v>
      </c>
      <c r="DR28" s="107"/>
      <c r="DS28" s="107"/>
      <c r="DT28" s="107">
        <f t="shared" ref="DT28:DT29" si="824">SUM(DP28+DR28)</f>
        <v>0</v>
      </c>
      <c r="DU28" s="107">
        <f t="shared" ref="DU28:DU29" si="825">SUM(DQ28+DS28)</f>
        <v>0</v>
      </c>
      <c r="DV28" s="108">
        <f t="shared" si="616"/>
        <v>0</v>
      </c>
      <c r="DW28" s="108">
        <f t="shared" si="617"/>
        <v>0</v>
      </c>
      <c r="DX28" s="107"/>
      <c r="DY28" s="107"/>
      <c r="DZ28" s="107"/>
      <c r="EA28" s="107"/>
      <c r="EB28" s="107">
        <f>VLOOKUP($D28,'факт '!$D$7:$AO$73,33,0)</f>
        <v>0</v>
      </c>
      <c r="EC28" s="107">
        <f>VLOOKUP($D28,'факт '!$D$7:$AO$73,34,0)</f>
        <v>0</v>
      </c>
      <c r="ED28" s="107"/>
      <c r="EE28" s="107"/>
      <c r="EF28" s="107">
        <f t="shared" ref="EF28:EF29" si="826">SUM(EB28+ED28)</f>
        <v>0</v>
      </c>
      <c r="EG28" s="107">
        <f t="shared" ref="EG28:EG29" si="827">SUM(EC28+EE28)</f>
        <v>0</v>
      </c>
      <c r="EH28" s="108">
        <f t="shared" si="624"/>
        <v>0</v>
      </c>
      <c r="EI28" s="108">
        <f t="shared" si="625"/>
        <v>0</v>
      </c>
      <c r="EJ28" s="107"/>
      <c r="EK28" s="107"/>
      <c r="EL28" s="107"/>
      <c r="EM28" s="107"/>
      <c r="EN28" s="107">
        <f>VLOOKUP($D28,'факт '!$D$7:$AO$73,35,0)</f>
        <v>0</v>
      </c>
      <c r="EO28" s="107">
        <f>VLOOKUP($D28,'факт '!$D$7:$AO$73,36,0)</f>
        <v>0</v>
      </c>
      <c r="EP28" s="107">
        <f>VLOOKUP($D28,'факт '!$D$7:$AO$73,37,0)</f>
        <v>0</v>
      </c>
      <c r="EQ28" s="107">
        <f>VLOOKUP($D28,'факт '!$D$7:$AO$73,38,0)</f>
        <v>0</v>
      </c>
      <c r="ER28" s="107">
        <f t="shared" ref="ER28:ER29" si="828">SUM(EN28+EP28)</f>
        <v>0</v>
      </c>
      <c r="ES28" s="107">
        <f t="shared" ref="ES28:ES29" si="829">SUM(EO28+EQ28)</f>
        <v>0</v>
      </c>
      <c r="ET28" s="108">
        <f t="shared" si="632"/>
        <v>0</v>
      </c>
      <c r="EU28" s="108">
        <f t="shared" si="633"/>
        <v>0</v>
      </c>
      <c r="EV28" s="107"/>
      <c r="EW28" s="107"/>
      <c r="EX28" s="107"/>
      <c r="EY28" s="107"/>
      <c r="EZ28" s="107"/>
      <c r="FA28" s="107"/>
      <c r="FB28" s="107"/>
      <c r="FC28" s="107"/>
      <c r="FD28" s="107">
        <f t="shared" ref="FD28:FD29" si="830">SUM(EZ28+FB28)</f>
        <v>0</v>
      </c>
      <c r="FE28" s="107">
        <f t="shared" ref="FE28:FE29" si="831">SUM(FA28+FC28)</f>
        <v>0</v>
      </c>
      <c r="FF28" s="108">
        <f t="shared" si="640"/>
        <v>0</v>
      </c>
      <c r="FG28" s="108">
        <f t="shared" si="641"/>
        <v>0</v>
      </c>
      <c r="FH28" s="107"/>
      <c r="FI28" s="107"/>
      <c r="FJ28" s="107"/>
      <c r="FK28" s="107"/>
      <c r="FL28" s="107"/>
      <c r="FM28" s="107"/>
      <c r="FN28" s="107"/>
      <c r="FO28" s="107"/>
      <c r="FP28" s="107">
        <f t="shared" ref="FP28:FP29" si="832">SUM(FL28+FN28)</f>
        <v>0</v>
      </c>
      <c r="FQ28" s="107">
        <f t="shared" ref="FQ28:FQ29" si="833">SUM(FM28+FO28)</f>
        <v>0</v>
      </c>
      <c r="FR28" s="108">
        <f t="shared" si="648"/>
        <v>0</v>
      </c>
      <c r="FS28" s="108">
        <f t="shared" si="649"/>
        <v>0</v>
      </c>
      <c r="FT28" s="107"/>
      <c r="FU28" s="107"/>
      <c r="FV28" s="107"/>
      <c r="FW28" s="107"/>
      <c r="FX28" s="107"/>
      <c r="FY28" s="107"/>
      <c r="FZ28" s="107"/>
      <c r="GA28" s="107"/>
      <c r="GB28" s="107">
        <f t="shared" ref="GB28:GB29" si="834">SUM(FX28+FZ28)</f>
        <v>0</v>
      </c>
      <c r="GC28" s="107">
        <f t="shared" ref="GC28:GC29" si="835">SUM(FY28+GA28)</f>
        <v>0</v>
      </c>
      <c r="GD28" s="108">
        <f t="shared" si="656"/>
        <v>0</v>
      </c>
      <c r="GE28" s="108">
        <f t="shared" si="657"/>
        <v>0</v>
      </c>
      <c r="GF28" s="107">
        <f t="shared" ref="GF28:GF29" si="836">SUM(H28,T28,AF28,AR28,BD28,BP28,CB28,CN28,CZ28,DL28,DX28,EJ28,EV28)</f>
        <v>0</v>
      </c>
      <c r="GG28" s="107">
        <f t="shared" ref="GG28:GG29" si="837">SUM(I28,U28,AG28,AS28,BE28,BQ28,CC28,CO28,DA28,DM28,DY28,EK28,EW28)</f>
        <v>0</v>
      </c>
      <c r="GH28" s="107">
        <f t="shared" ref="GH28:GH29" si="838">SUM(J28,V28,AH28,AT28,BF28,BR28,CD28,CP28,DB28,DN28,DZ28,EL28,EX28)</f>
        <v>0</v>
      </c>
      <c r="GI28" s="107">
        <f t="shared" ref="GI28:GI29" si="839">SUM(K28,W28,AI28,AU28,BG28,BS28,CE28,CQ28,DC28,DO28,EA28,EM28,EY28)</f>
        <v>0</v>
      </c>
      <c r="GJ28" s="107">
        <f t="shared" ref="GJ28:GJ29" si="840">SUM(L28,X28,AJ28,AV28,BH28,BT28,CF28,CR28,DD28,DP28,EB28,EN28,EZ28)</f>
        <v>15</v>
      </c>
      <c r="GK28" s="107">
        <f t="shared" ref="GK28:GK29" si="841">SUM(M28,Y28,AK28,AW28,BI28,BU28,CG28,CS28,DE28,DQ28,EC28,EO28,FA28)</f>
        <v>1939647.4500000002</v>
      </c>
      <c r="GL28" s="107">
        <f t="shared" ref="GL28:GL29" si="842">SUM(N28,Z28,AL28,AX28,BJ28,BV28,CH28,CT28,DF28,DR28,ED28,EP28,FB28)</f>
        <v>0</v>
      </c>
      <c r="GM28" s="107">
        <f t="shared" ref="GM28:GM29" si="843">SUM(O28,AA28,AM28,AY28,BK28,BW28,CI28,CU28,DG28,DS28,EE28,EQ28,FC28)</f>
        <v>0</v>
      </c>
      <c r="GN28" s="107">
        <f t="shared" ref="GN28:GN29" si="844">SUM(P28,AB28,AN28,AZ28,BL28,BX28,CJ28,CV28,DH28,DT28,EF28,ER28,FD28)</f>
        <v>15</v>
      </c>
      <c r="GO28" s="107">
        <f t="shared" ref="GO28:GO29" si="845">SUM(Q28,AC28,AO28,BA28,BM28,BY28,CK28,CW28,DI28,DU28,EG28,ES28,FE28)</f>
        <v>1939647.4500000002</v>
      </c>
      <c r="GP28" s="107"/>
      <c r="GQ28" s="107"/>
      <c r="GR28" s="243"/>
      <c r="GS28" s="86"/>
    </row>
    <row r="29" spans="2:201" hidden="1" x14ac:dyDescent="0.2">
      <c r="B29" s="86"/>
      <c r="C29" s="87"/>
      <c r="D29" s="94"/>
      <c r="E29" s="94"/>
      <c r="F29" s="94"/>
      <c r="G29" s="106"/>
      <c r="H29" s="107"/>
      <c r="I29" s="107"/>
      <c r="J29" s="107"/>
      <c r="K29" s="107"/>
      <c r="L29" s="107"/>
      <c r="M29" s="107"/>
      <c r="N29" s="107"/>
      <c r="O29" s="107"/>
      <c r="P29" s="107">
        <f t="shared" si="806"/>
        <v>0</v>
      </c>
      <c r="Q29" s="107">
        <f t="shared" si="807"/>
        <v>0</v>
      </c>
      <c r="R29" s="108">
        <f t="shared" si="180"/>
        <v>0</v>
      </c>
      <c r="S29" s="108">
        <f t="shared" si="181"/>
        <v>0</v>
      </c>
      <c r="T29" s="107"/>
      <c r="U29" s="107"/>
      <c r="V29" s="107"/>
      <c r="W29" s="107"/>
      <c r="X29" s="107"/>
      <c r="Y29" s="107"/>
      <c r="Z29" s="107"/>
      <c r="AA29" s="107"/>
      <c r="AB29" s="107">
        <f t="shared" si="808"/>
        <v>0</v>
      </c>
      <c r="AC29" s="107">
        <f t="shared" si="809"/>
        <v>0</v>
      </c>
      <c r="AD29" s="108">
        <f t="shared" si="552"/>
        <v>0</v>
      </c>
      <c r="AE29" s="108">
        <f t="shared" si="553"/>
        <v>0</v>
      </c>
      <c r="AF29" s="107"/>
      <c r="AG29" s="107"/>
      <c r="AH29" s="107"/>
      <c r="AI29" s="107"/>
      <c r="AJ29" s="107"/>
      <c r="AK29" s="107"/>
      <c r="AL29" s="107"/>
      <c r="AM29" s="107"/>
      <c r="AN29" s="107">
        <f t="shared" si="810"/>
        <v>0</v>
      </c>
      <c r="AO29" s="107">
        <f t="shared" si="811"/>
        <v>0</v>
      </c>
      <c r="AP29" s="108">
        <f t="shared" si="560"/>
        <v>0</v>
      </c>
      <c r="AQ29" s="108">
        <f t="shared" si="561"/>
        <v>0</v>
      </c>
      <c r="AR29" s="107"/>
      <c r="AS29" s="107"/>
      <c r="AT29" s="107"/>
      <c r="AU29" s="107"/>
      <c r="AV29" s="107"/>
      <c r="AW29" s="107"/>
      <c r="AX29" s="107"/>
      <c r="AY29" s="107"/>
      <c r="AZ29" s="107">
        <f t="shared" si="812"/>
        <v>0</v>
      </c>
      <c r="BA29" s="107">
        <f t="shared" si="813"/>
        <v>0</v>
      </c>
      <c r="BB29" s="108">
        <f t="shared" si="568"/>
        <v>0</v>
      </c>
      <c r="BC29" s="108">
        <f t="shared" si="569"/>
        <v>0</v>
      </c>
      <c r="BD29" s="107"/>
      <c r="BE29" s="107"/>
      <c r="BF29" s="107"/>
      <c r="BG29" s="107"/>
      <c r="BH29" s="107"/>
      <c r="BI29" s="107"/>
      <c r="BJ29" s="107"/>
      <c r="BK29" s="107"/>
      <c r="BL29" s="107">
        <f t="shared" si="814"/>
        <v>0</v>
      </c>
      <c r="BM29" s="107">
        <f t="shared" si="815"/>
        <v>0</v>
      </c>
      <c r="BN29" s="108">
        <f t="shared" si="576"/>
        <v>0</v>
      </c>
      <c r="BO29" s="108">
        <f t="shared" si="577"/>
        <v>0</v>
      </c>
      <c r="BP29" s="107"/>
      <c r="BQ29" s="107"/>
      <c r="BR29" s="107"/>
      <c r="BS29" s="107"/>
      <c r="BT29" s="107"/>
      <c r="BU29" s="107"/>
      <c r="BV29" s="107"/>
      <c r="BW29" s="107"/>
      <c r="BX29" s="107">
        <f t="shared" si="816"/>
        <v>0</v>
      </c>
      <c r="BY29" s="107">
        <f t="shared" si="817"/>
        <v>0</v>
      </c>
      <c r="BZ29" s="108">
        <f t="shared" si="584"/>
        <v>0</v>
      </c>
      <c r="CA29" s="108">
        <f t="shared" si="585"/>
        <v>0</v>
      </c>
      <c r="CB29" s="107"/>
      <c r="CC29" s="107"/>
      <c r="CD29" s="107"/>
      <c r="CE29" s="107"/>
      <c r="CF29" s="107"/>
      <c r="CG29" s="107"/>
      <c r="CH29" s="107"/>
      <c r="CI29" s="107"/>
      <c r="CJ29" s="107">
        <f t="shared" si="818"/>
        <v>0</v>
      </c>
      <c r="CK29" s="107">
        <f t="shared" si="819"/>
        <v>0</v>
      </c>
      <c r="CL29" s="108">
        <f t="shared" si="592"/>
        <v>0</v>
      </c>
      <c r="CM29" s="108">
        <f t="shared" si="593"/>
        <v>0</v>
      </c>
      <c r="CN29" s="107"/>
      <c r="CO29" s="107"/>
      <c r="CP29" s="107"/>
      <c r="CQ29" s="107"/>
      <c r="CR29" s="107"/>
      <c r="CS29" s="107"/>
      <c r="CT29" s="107"/>
      <c r="CU29" s="107"/>
      <c r="CV29" s="107">
        <f t="shared" si="820"/>
        <v>0</v>
      </c>
      <c r="CW29" s="107">
        <f t="shared" si="821"/>
        <v>0</v>
      </c>
      <c r="CX29" s="108">
        <f t="shared" si="600"/>
        <v>0</v>
      </c>
      <c r="CY29" s="108">
        <f t="shared" si="601"/>
        <v>0</v>
      </c>
      <c r="CZ29" s="107"/>
      <c r="DA29" s="107"/>
      <c r="DB29" s="107"/>
      <c r="DC29" s="107"/>
      <c r="DD29" s="107"/>
      <c r="DE29" s="107"/>
      <c r="DF29" s="107"/>
      <c r="DG29" s="107"/>
      <c r="DH29" s="107">
        <f t="shared" si="822"/>
        <v>0</v>
      </c>
      <c r="DI29" s="107">
        <f t="shared" si="823"/>
        <v>0</v>
      </c>
      <c r="DJ29" s="108">
        <f t="shared" si="608"/>
        <v>0</v>
      </c>
      <c r="DK29" s="108">
        <f t="shared" si="609"/>
        <v>0</v>
      </c>
      <c r="DL29" s="107"/>
      <c r="DM29" s="107"/>
      <c r="DN29" s="107"/>
      <c r="DO29" s="107"/>
      <c r="DP29" s="107"/>
      <c r="DQ29" s="107"/>
      <c r="DR29" s="107"/>
      <c r="DS29" s="107"/>
      <c r="DT29" s="107">
        <f t="shared" si="824"/>
        <v>0</v>
      </c>
      <c r="DU29" s="107">
        <f t="shared" si="825"/>
        <v>0</v>
      </c>
      <c r="DV29" s="108">
        <f t="shared" si="616"/>
        <v>0</v>
      </c>
      <c r="DW29" s="108">
        <f t="shared" si="617"/>
        <v>0</v>
      </c>
      <c r="DX29" s="107"/>
      <c r="DY29" s="107"/>
      <c r="DZ29" s="107"/>
      <c r="EA29" s="107"/>
      <c r="EB29" s="107"/>
      <c r="EC29" s="107"/>
      <c r="ED29" s="107"/>
      <c r="EE29" s="107"/>
      <c r="EF29" s="107">
        <f t="shared" si="826"/>
        <v>0</v>
      </c>
      <c r="EG29" s="107">
        <f t="shared" si="827"/>
        <v>0</v>
      </c>
      <c r="EH29" s="108">
        <f t="shared" si="624"/>
        <v>0</v>
      </c>
      <c r="EI29" s="108">
        <f t="shared" si="625"/>
        <v>0</v>
      </c>
      <c r="EJ29" s="107"/>
      <c r="EK29" s="107"/>
      <c r="EL29" s="107"/>
      <c r="EM29" s="107"/>
      <c r="EN29" s="107"/>
      <c r="EO29" s="107"/>
      <c r="EP29" s="107"/>
      <c r="EQ29" s="107"/>
      <c r="ER29" s="107">
        <f t="shared" si="828"/>
        <v>0</v>
      </c>
      <c r="ES29" s="107">
        <f t="shared" si="829"/>
        <v>0</v>
      </c>
      <c r="ET29" s="108">
        <f t="shared" si="632"/>
        <v>0</v>
      </c>
      <c r="EU29" s="108">
        <f t="shared" si="633"/>
        <v>0</v>
      </c>
      <c r="EV29" s="107"/>
      <c r="EW29" s="107"/>
      <c r="EX29" s="107"/>
      <c r="EY29" s="107"/>
      <c r="EZ29" s="107"/>
      <c r="FA29" s="107"/>
      <c r="FB29" s="107"/>
      <c r="FC29" s="107"/>
      <c r="FD29" s="107">
        <f t="shared" si="830"/>
        <v>0</v>
      </c>
      <c r="FE29" s="107">
        <f t="shared" si="831"/>
        <v>0</v>
      </c>
      <c r="FF29" s="108">
        <f t="shared" si="640"/>
        <v>0</v>
      </c>
      <c r="FG29" s="108">
        <f t="shared" si="641"/>
        <v>0</v>
      </c>
      <c r="FH29" s="107"/>
      <c r="FI29" s="107"/>
      <c r="FJ29" s="107"/>
      <c r="FK29" s="107"/>
      <c r="FL29" s="107"/>
      <c r="FM29" s="107"/>
      <c r="FN29" s="107"/>
      <c r="FO29" s="107"/>
      <c r="FP29" s="107">
        <f t="shared" si="832"/>
        <v>0</v>
      </c>
      <c r="FQ29" s="107">
        <f t="shared" si="833"/>
        <v>0</v>
      </c>
      <c r="FR29" s="108">
        <f t="shared" si="648"/>
        <v>0</v>
      </c>
      <c r="FS29" s="108">
        <f t="shared" si="649"/>
        <v>0</v>
      </c>
      <c r="FT29" s="107"/>
      <c r="FU29" s="107"/>
      <c r="FV29" s="107"/>
      <c r="FW29" s="107"/>
      <c r="FX29" s="107"/>
      <c r="FY29" s="107"/>
      <c r="FZ29" s="107"/>
      <c r="GA29" s="107"/>
      <c r="GB29" s="107">
        <f t="shared" si="834"/>
        <v>0</v>
      </c>
      <c r="GC29" s="107">
        <f t="shared" si="835"/>
        <v>0</v>
      </c>
      <c r="GD29" s="108">
        <f t="shared" si="656"/>
        <v>0</v>
      </c>
      <c r="GE29" s="108">
        <f t="shared" si="657"/>
        <v>0</v>
      </c>
      <c r="GF29" s="107">
        <f t="shared" si="836"/>
        <v>0</v>
      </c>
      <c r="GG29" s="107">
        <f t="shared" si="837"/>
        <v>0</v>
      </c>
      <c r="GH29" s="107">
        <f t="shared" si="838"/>
        <v>0</v>
      </c>
      <c r="GI29" s="107">
        <f t="shared" si="839"/>
        <v>0</v>
      </c>
      <c r="GJ29" s="107">
        <f t="shared" si="840"/>
        <v>0</v>
      </c>
      <c r="GK29" s="107">
        <f t="shared" si="841"/>
        <v>0</v>
      </c>
      <c r="GL29" s="107">
        <f t="shared" si="842"/>
        <v>0</v>
      </c>
      <c r="GM29" s="107">
        <f t="shared" si="843"/>
        <v>0</v>
      </c>
      <c r="GN29" s="107">
        <f t="shared" si="844"/>
        <v>0</v>
      </c>
      <c r="GO29" s="107">
        <f t="shared" si="845"/>
        <v>0</v>
      </c>
      <c r="GP29" s="107"/>
      <c r="GQ29" s="107"/>
      <c r="GR29" s="243"/>
      <c r="GS29" s="86"/>
    </row>
    <row r="30" spans="2:201" hidden="1" x14ac:dyDescent="0.2">
      <c r="B30" s="110"/>
      <c r="C30" s="116"/>
      <c r="D30" s="116"/>
      <c r="E30" s="102" t="s">
        <v>29</v>
      </c>
      <c r="F30" s="113"/>
      <c r="G30" s="114"/>
      <c r="H30" s="115">
        <f>SUM(H31)</f>
        <v>0</v>
      </c>
      <c r="I30" s="115">
        <f t="shared" ref="I30:BT30" si="846">SUM(I31)</f>
        <v>0</v>
      </c>
      <c r="J30" s="115">
        <f t="shared" si="846"/>
        <v>0</v>
      </c>
      <c r="K30" s="115">
        <f t="shared" si="846"/>
        <v>0</v>
      </c>
      <c r="L30" s="115">
        <f t="shared" si="846"/>
        <v>0</v>
      </c>
      <c r="M30" s="115">
        <f t="shared" si="846"/>
        <v>0</v>
      </c>
      <c r="N30" s="115">
        <f t="shared" si="846"/>
        <v>0</v>
      </c>
      <c r="O30" s="115">
        <f t="shared" si="846"/>
        <v>0</v>
      </c>
      <c r="P30" s="115">
        <f t="shared" si="846"/>
        <v>0</v>
      </c>
      <c r="Q30" s="115">
        <f t="shared" si="846"/>
        <v>0</v>
      </c>
      <c r="R30" s="108">
        <f t="shared" si="180"/>
        <v>0</v>
      </c>
      <c r="S30" s="108">
        <f t="shared" si="181"/>
        <v>0</v>
      </c>
      <c r="T30" s="115">
        <f t="shared" si="846"/>
        <v>0</v>
      </c>
      <c r="U30" s="115">
        <f t="shared" si="846"/>
        <v>0</v>
      </c>
      <c r="V30" s="115">
        <f t="shared" si="846"/>
        <v>0</v>
      </c>
      <c r="W30" s="115">
        <f t="shared" si="846"/>
        <v>0</v>
      </c>
      <c r="X30" s="115">
        <f t="shared" si="846"/>
        <v>0</v>
      </c>
      <c r="Y30" s="115">
        <f t="shared" si="846"/>
        <v>0</v>
      </c>
      <c r="Z30" s="115">
        <f t="shared" si="846"/>
        <v>0</v>
      </c>
      <c r="AA30" s="115">
        <f t="shared" si="846"/>
        <v>0</v>
      </c>
      <c r="AB30" s="115">
        <f t="shared" si="846"/>
        <v>0</v>
      </c>
      <c r="AC30" s="115">
        <f t="shared" si="846"/>
        <v>0</v>
      </c>
      <c r="AD30" s="108">
        <f t="shared" si="552"/>
        <v>0</v>
      </c>
      <c r="AE30" s="108">
        <f t="shared" si="553"/>
        <v>0</v>
      </c>
      <c r="AF30" s="115">
        <f t="shared" si="846"/>
        <v>0</v>
      </c>
      <c r="AG30" s="115">
        <f t="shared" si="846"/>
        <v>0</v>
      </c>
      <c r="AH30" s="115">
        <f t="shared" si="846"/>
        <v>0</v>
      </c>
      <c r="AI30" s="115">
        <f t="shared" si="846"/>
        <v>0</v>
      </c>
      <c r="AJ30" s="115">
        <f t="shared" si="846"/>
        <v>0</v>
      </c>
      <c r="AK30" s="115">
        <f t="shared" si="846"/>
        <v>0</v>
      </c>
      <c r="AL30" s="115">
        <f t="shared" si="846"/>
        <v>0</v>
      </c>
      <c r="AM30" s="115">
        <f t="shared" si="846"/>
        <v>0</v>
      </c>
      <c r="AN30" s="115">
        <f t="shared" si="846"/>
        <v>0</v>
      </c>
      <c r="AO30" s="115">
        <f t="shared" si="846"/>
        <v>0</v>
      </c>
      <c r="AP30" s="108">
        <f t="shared" si="560"/>
        <v>0</v>
      </c>
      <c r="AQ30" s="108">
        <f t="shared" si="561"/>
        <v>0</v>
      </c>
      <c r="AR30" s="115">
        <f t="shared" si="846"/>
        <v>0</v>
      </c>
      <c r="AS30" s="115">
        <f t="shared" si="846"/>
        <v>0</v>
      </c>
      <c r="AT30" s="115">
        <f t="shared" si="846"/>
        <v>0</v>
      </c>
      <c r="AU30" s="115">
        <f t="shared" si="846"/>
        <v>0</v>
      </c>
      <c r="AV30" s="115">
        <f t="shared" si="846"/>
        <v>0</v>
      </c>
      <c r="AW30" s="115">
        <f t="shared" si="846"/>
        <v>0</v>
      </c>
      <c r="AX30" s="115">
        <f t="shared" si="846"/>
        <v>0</v>
      </c>
      <c r="AY30" s="115">
        <f t="shared" si="846"/>
        <v>0</v>
      </c>
      <c r="AZ30" s="115">
        <f t="shared" si="846"/>
        <v>0</v>
      </c>
      <c r="BA30" s="115">
        <f t="shared" si="846"/>
        <v>0</v>
      </c>
      <c r="BB30" s="108">
        <f t="shared" si="568"/>
        <v>0</v>
      </c>
      <c r="BC30" s="108">
        <f t="shared" si="569"/>
        <v>0</v>
      </c>
      <c r="BD30" s="115">
        <f t="shared" si="846"/>
        <v>20</v>
      </c>
      <c r="BE30" s="115">
        <f t="shared" si="846"/>
        <v>3106195.8480000002</v>
      </c>
      <c r="BF30" s="115">
        <f t="shared" si="846"/>
        <v>3.3333333333333335</v>
      </c>
      <c r="BG30" s="115">
        <f t="shared" si="846"/>
        <v>517699.30800000002</v>
      </c>
      <c r="BH30" s="115">
        <f t="shared" si="846"/>
        <v>0</v>
      </c>
      <c r="BI30" s="115">
        <f t="shared" si="846"/>
        <v>0</v>
      </c>
      <c r="BJ30" s="115">
        <f t="shared" si="846"/>
        <v>0</v>
      </c>
      <c r="BK30" s="115">
        <f t="shared" si="846"/>
        <v>0</v>
      </c>
      <c r="BL30" s="115">
        <f t="shared" si="846"/>
        <v>0</v>
      </c>
      <c r="BM30" s="115">
        <f t="shared" si="846"/>
        <v>0</v>
      </c>
      <c r="BN30" s="108">
        <f t="shared" si="576"/>
        <v>-3.3333333333333335</v>
      </c>
      <c r="BO30" s="108">
        <f t="shared" si="577"/>
        <v>-517699.30800000002</v>
      </c>
      <c r="BP30" s="115">
        <f t="shared" si="846"/>
        <v>0</v>
      </c>
      <c r="BQ30" s="115">
        <f t="shared" si="846"/>
        <v>0</v>
      </c>
      <c r="BR30" s="115">
        <f t="shared" si="846"/>
        <v>0</v>
      </c>
      <c r="BS30" s="115">
        <f t="shared" si="846"/>
        <v>0</v>
      </c>
      <c r="BT30" s="115">
        <f t="shared" si="846"/>
        <v>0</v>
      </c>
      <c r="BU30" s="115">
        <f t="shared" ref="BU30:BY30" si="847">SUM(BU31)</f>
        <v>0</v>
      </c>
      <c r="BV30" s="115">
        <f t="shared" si="847"/>
        <v>0</v>
      </c>
      <c r="BW30" s="115">
        <f t="shared" si="847"/>
        <v>0</v>
      </c>
      <c r="BX30" s="115">
        <f t="shared" si="847"/>
        <v>0</v>
      </c>
      <c r="BY30" s="115">
        <f t="shared" si="847"/>
        <v>0</v>
      </c>
      <c r="BZ30" s="108">
        <f t="shared" si="584"/>
        <v>0</v>
      </c>
      <c r="CA30" s="108">
        <f t="shared" si="585"/>
        <v>0</v>
      </c>
      <c r="CB30" s="115">
        <f t="shared" ref="CB30:EF30" si="848">SUM(CB31)</f>
        <v>0</v>
      </c>
      <c r="CC30" s="115">
        <f t="shared" si="848"/>
        <v>0</v>
      </c>
      <c r="CD30" s="115">
        <f t="shared" si="848"/>
        <v>0</v>
      </c>
      <c r="CE30" s="115">
        <f t="shared" si="848"/>
        <v>0</v>
      </c>
      <c r="CF30" s="115">
        <f t="shared" si="848"/>
        <v>0</v>
      </c>
      <c r="CG30" s="115">
        <f t="shared" si="848"/>
        <v>0</v>
      </c>
      <c r="CH30" s="115">
        <f t="shared" si="848"/>
        <v>0</v>
      </c>
      <c r="CI30" s="115">
        <f t="shared" si="848"/>
        <v>0</v>
      </c>
      <c r="CJ30" s="115">
        <f t="shared" si="848"/>
        <v>0</v>
      </c>
      <c r="CK30" s="115">
        <f t="shared" si="848"/>
        <v>0</v>
      </c>
      <c r="CL30" s="108">
        <f t="shared" si="592"/>
        <v>0</v>
      </c>
      <c r="CM30" s="108">
        <f t="shared" si="593"/>
        <v>0</v>
      </c>
      <c r="CN30" s="115">
        <f t="shared" si="848"/>
        <v>0</v>
      </c>
      <c r="CO30" s="115">
        <f t="shared" si="848"/>
        <v>0</v>
      </c>
      <c r="CP30" s="115">
        <f t="shared" si="848"/>
        <v>0</v>
      </c>
      <c r="CQ30" s="115">
        <f t="shared" si="848"/>
        <v>0</v>
      </c>
      <c r="CR30" s="115">
        <f t="shared" si="848"/>
        <v>0</v>
      </c>
      <c r="CS30" s="115">
        <f t="shared" si="848"/>
        <v>0</v>
      </c>
      <c r="CT30" s="115">
        <f t="shared" si="848"/>
        <v>0</v>
      </c>
      <c r="CU30" s="115">
        <f t="shared" si="848"/>
        <v>0</v>
      </c>
      <c r="CV30" s="115">
        <f t="shared" si="848"/>
        <v>0</v>
      </c>
      <c r="CW30" s="115">
        <f t="shared" si="848"/>
        <v>0</v>
      </c>
      <c r="CX30" s="108">
        <f t="shared" si="600"/>
        <v>0</v>
      </c>
      <c r="CY30" s="108">
        <f t="shared" si="601"/>
        <v>0</v>
      </c>
      <c r="CZ30" s="115">
        <f t="shared" si="848"/>
        <v>0</v>
      </c>
      <c r="DA30" s="115">
        <f t="shared" si="848"/>
        <v>0</v>
      </c>
      <c r="DB30" s="115">
        <f t="shared" si="848"/>
        <v>0</v>
      </c>
      <c r="DC30" s="115">
        <f t="shared" si="848"/>
        <v>0</v>
      </c>
      <c r="DD30" s="115">
        <f t="shared" si="848"/>
        <v>0</v>
      </c>
      <c r="DE30" s="115">
        <f t="shared" si="848"/>
        <v>0</v>
      </c>
      <c r="DF30" s="115">
        <f t="shared" si="848"/>
        <v>0</v>
      </c>
      <c r="DG30" s="115">
        <f t="shared" si="848"/>
        <v>0</v>
      </c>
      <c r="DH30" s="115">
        <f t="shared" si="848"/>
        <v>0</v>
      </c>
      <c r="DI30" s="115">
        <f t="shared" si="848"/>
        <v>0</v>
      </c>
      <c r="DJ30" s="108">
        <f t="shared" si="608"/>
        <v>0</v>
      </c>
      <c r="DK30" s="108">
        <f t="shared" si="609"/>
        <v>0</v>
      </c>
      <c r="DL30" s="115">
        <f t="shared" si="848"/>
        <v>0</v>
      </c>
      <c r="DM30" s="115">
        <f t="shared" si="848"/>
        <v>0</v>
      </c>
      <c r="DN30" s="115">
        <f t="shared" si="848"/>
        <v>0</v>
      </c>
      <c r="DO30" s="115">
        <f t="shared" si="848"/>
        <v>0</v>
      </c>
      <c r="DP30" s="115">
        <f t="shared" si="848"/>
        <v>0</v>
      </c>
      <c r="DQ30" s="115">
        <f t="shared" si="848"/>
        <v>0</v>
      </c>
      <c r="DR30" s="115">
        <f t="shared" si="848"/>
        <v>0</v>
      </c>
      <c r="DS30" s="115">
        <f t="shared" si="848"/>
        <v>0</v>
      </c>
      <c r="DT30" s="115">
        <f t="shared" si="848"/>
        <v>0</v>
      </c>
      <c r="DU30" s="115">
        <f t="shared" si="848"/>
        <v>0</v>
      </c>
      <c r="DV30" s="108">
        <f t="shared" si="616"/>
        <v>0</v>
      </c>
      <c r="DW30" s="108">
        <f t="shared" si="617"/>
        <v>0</v>
      </c>
      <c r="DX30" s="115">
        <f t="shared" si="848"/>
        <v>0</v>
      </c>
      <c r="DY30" s="115">
        <f t="shared" si="848"/>
        <v>0</v>
      </c>
      <c r="DZ30" s="115">
        <f t="shared" si="848"/>
        <v>0</v>
      </c>
      <c r="EA30" s="115">
        <f t="shared" si="848"/>
        <v>0</v>
      </c>
      <c r="EB30" s="115">
        <f t="shared" si="848"/>
        <v>0</v>
      </c>
      <c r="EC30" s="115">
        <f t="shared" si="848"/>
        <v>0</v>
      </c>
      <c r="ED30" s="115">
        <f t="shared" si="848"/>
        <v>0</v>
      </c>
      <c r="EE30" s="115">
        <f t="shared" si="848"/>
        <v>0</v>
      </c>
      <c r="EF30" s="115">
        <f t="shared" si="848"/>
        <v>0</v>
      </c>
      <c r="EG30" s="115">
        <f t="shared" ref="EG30" si="849">SUM(EG31)</f>
        <v>0</v>
      </c>
      <c r="EH30" s="108">
        <f t="shared" si="624"/>
        <v>0</v>
      </c>
      <c r="EI30" s="108">
        <f t="shared" si="625"/>
        <v>0</v>
      </c>
      <c r="EJ30" s="115">
        <f t="shared" ref="EJ30:GQ30" si="850">SUM(EJ31)</f>
        <v>0</v>
      </c>
      <c r="EK30" s="115">
        <f t="shared" si="850"/>
        <v>0</v>
      </c>
      <c r="EL30" s="115">
        <f t="shared" si="850"/>
        <v>0</v>
      </c>
      <c r="EM30" s="115">
        <f t="shared" si="850"/>
        <v>0</v>
      </c>
      <c r="EN30" s="115">
        <f t="shared" si="850"/>
        <v>0</v>
      </c>
      <c r="EO30" s="115">
        <f t="shared" si="850"/>
        <v>0</v>
      </c>
      <c r="EP30" s="115">
        <f t="shared" si="850"/>
        <v>0</v>
      </c>
      <c r="EQ30" s="115">
        <f t="shared" si="850"/>
        <v>0</v>
      </c>
      <c r="ER30" s="115">
        <f t="shared" si="850"/>
        <v>0</v>
      </c>
      <c r="ES30" s="115">
        <f t="shared" si="850"/>
        <v>0</v>
      </c>
      <c r="ET30" s="108">
        <f t="shared" si="632"/>
        <v>0</v>
      </c>
      <c r="EU30" s="108">
        <f t="shared" si="633"/>
        <v>0</v>
      </c>
      <c r="EV30" s="115">
        <f t="shared" si="850"/>
        <v>0</v>
      </c>
      <c r="EW30" s="115">
        <f t="shared" si="850"/>
        <v>0</v>
      </c>
      <c r="EX30" s="115">
        <f t="shared" si="850"/>
        <v>0</v>
      </c>
      <c r="EY30" s="115">
        <f t="shared" si="850"/>
        <v>0</v>
      </c>
      <c r="EZ30" s="115">
        <f t="shared" si="850"/>
        <v>0</v>
      </c>
      <c r="FA30" s="115">
        <f t="shared" si="850"/>
        <v>0</v>
      </c>
      <c r="FB30" s="115">
        <f t="shared" si="850"/>
        <v>0</v>
      </c>
      <c r="FC30" s="115">
        <f t="shared" si="850"/>
        <v>0</v>
      </c>
      <c r="FD30" s="115">
        <f t="shared" si="850"/>
        <v>0</v>
      </c>
      <c r="FE30" s="115">
        <f t="shared" si="850"/>
        <v>0</v>
      </c>
      <c r="FF30" s="108">
        <f t="shared" si="640"/>
        <v>0</v>
      </c>
      <c r="FG30" s="108">
        <f t="shared" si="641"/>
        <v>0</v>
      </c>
      <c r="FH30" s="115">
        <f t="shared" si="850"/>
        <v>0</v>
      </c>
      <c r="FI30" s="115">
        <f t="shared" si="850"/>
        <v>0</v>
      </c>
      <c r="FJ30" s="115">
        <f t="shared" si="850"/>
        <v>0</v>
      </c>
      <c r="FK30" s="115">
        <f t="shared" si="850"/>
        <v>0</v>
      </c>
      <c r="FL30" s="115">
        <f t="shared" si="850"/>
        <v>0</v>
      </c>
      <c r="FM30" s="115">
        <f t="shared" si="850"/>
        <v>0</v>
      </c>
      <c r="FN30" s="115">
        <f t="shared" si="850"/>
        <v>0</v>
      </c>
      <c r="FO30" s="115">
        <f t="shared" si="850"/>
        <v>0</v>
      </c>
      <c r="FP30" s="115">
        <f t="shared" si="850"/>
        <v>0</v>
      </c>
      <c r="FQ30" s="115">
        <f t="shared" si="850"/>
        <v>0</v>
      </c>
      <c r="FR30" s="108">
        <f t="shared" si="648"/>
        <v>0</v>
      </c>
      <c r="FS30" s="108">
        <f t="shared" si="649"/>
        <v>0</v>
      </c>
      <c r="FT30" s="115">
        <f t="shared" si="850"/>
        <v>0</v>
      </c>
      <c r="FU30" s="115">
        <f t="shared" si="850"/>
        <v>0</v>
      </c>
      <c r="FV30" s="115">
        <f t="shared" si="850"/>
        <v>0</v>
      </c>
      <c r="FW30" s="115">
        <f t="shared" si="850"/>
        <v>0</v>
      </c>
      <c r="FX30" s="115">
        <f t="shared" si="850"/>
        <v>0</v>
      </c>
      <c r="FY30" s="115">
        <f t="shared" si="850"/>
        <v>0</v>
      </c>
      <c r="FZ30" s="115">
        <f t="shared" si="850"/>
        <v>0</v>
      </c>
      <c r="GA30" s="115">
        <f t="shared" si="850"/>
        <v>0</v>
      </c>
      <c r="GB30" s="115">
        <f t="shared" si="850"/>
        <v>0</v>
      </c>
      <c r="GC30" s="115">
        <f t="shared" si="850"/>
        <v>0</v>
      </c>
      <c r="GD30" s="108">
        <f t="shared" si="656"/>
        <v>0</v>
      </c>
      <c r="GE30" s="108">
        <f t="shared" si="657"/>
        <v>0</v>
      </c>
      <c r="GF30" s="115">
        <f t="shared" si="850"/>
        <v>20</v>
      </c>
      <c r="GG30" s="115">
        <f t="shared" si="850"/>
        <v>3106195.8480000002</v>
      </c>
      <c r="GH30" s="115">
        <f t="shared" si="850"/>
        <v>3.3333333333333335</v>
      </c>
      <c r="GI30" s="115">
        <f t="shared" si="850"/>
        <v>517699.30800000002</v>
      </c>
      <c r="GJ30" s="115">
        <f t="shared" si="850"/>
        <v>0</v>
      </c>
      <c r="GK30" s="115">
        <f t="shared" si="850"/>
        <v>0</v>
      </c>
      <c r="GL30" s="115">
        <f t="shared" si="850"/>
        <v>0</v>
      </c>
      <c r="GM30" s="115">
        <f t="shared" si="850"/>
        <v>0</v>
      </c>
      <c r="GN30" s="115">
        <f t="shared" si="850"/>
        <v>0</v>
      </c>
      <c r="GO30" s="115">
        <f t="shared" si="850"/>
        <v>0</v>
      </c>
      <c r="GP30" s="115">
        <f t="shared" si="850"/>
        <v>-3.3333333333333335</v>
      </c>
      <c r="GQ30" s="115">
        <f t="shared" si="850"/>
        <v>-517699.30800000002</v>
      </c>
      <c r="GR30" s="243"/>
      <c r="GS30" s="86"/>
    </row>
    <row r="31" spans="2:201" ht="16.5" hidden="1" customHeight="1" x14ac:dyDescent="0.2">
      <c r="B31" s="110"/>
      <c r="C31" s="116"/>
      <c r="D31" s="117"/>
      <c r="E31" s="132" t="s">
        <v>30</v>
      </c>
      <c r="F31" s="134">
        <v>6</v>
      </c>
      <c r="G31" s="135">
        <v>155309.79240000001</v>
      </c>
      <c r="H31" s="115"/>
      <c r="I31" s="115">
        <v>0</v>
      </c>
      <c r="J31" s="115">
        <f t="shared" si="223"/>
        <v>0</v>
      </c>
      <c r="K31" s="115">
        <f t="shared" si="224"/>
        <v>0</v>
      </c>
      <c r="L31" s="115">
        <f t="shared" ref="L31" si="851">SUM(L32:L33)</f>
        <v>0</v>
      </c>
      <c r="M31" s="115">
        <f t="shared" ref="M31" si="852">SUM(M32:M33)</f>
        <v>0</v>
      </c>
      <c r="N31" s="115">
        <f t="shared" ref="N31" si="853">SUM(N32:N33)</f>
        <v>0</v>
      </c>
      <c r="O31" s="115">
        <f t="shared" ref="O31" si="854">SUM(O32:O33)</f>
        <v>0</v>
      </c>
      <c r="P31" s="115">
        <f>SUM(L31+N31)</f>
        <v>0</v>
      </c>
      <c r="Q31" s="115">
        <f>SUM(M31+O31)</f>
        <v>0</v>
      </c>
      <c r="R31" s="131">
        <f t="shared" si="180"/>
        <v>0</v>
      </c>
      <c r="S31" s="131">
        <f t="shared" si="181"/>
        <v>0</v>
      </c>
      <c r="T31" s="115"/>
      <c r="U31" s="115">
        <v>0</v>
      </c>
      <c r="V31" s="115">
        <f t="shared" si="226"/>
        <v>0</v>
      </c>
      <c r="W31" s="115">
        <f t="shared" si="227"/>
        <v>0</v>
      </c>
      <c r="X31" s="115">
        <f t="shared" ref="X31" si="855">SUM(X32:X33)</f>
        <v>0</v>
      </c>
      <c r="Y31" s="115">
        <f t="shared" ref="Y31" si="856">SUM(Y32:Y33)</f>
        <v>0</v>
      </c>
      <c r="Z31" s="115">
        <f t="shared" ref="Z31" si="857">SUM(Z32:Z33)</f>
        <v>0</v>
      </c>
      <c r="AA31" s="115">
        <f t="shared" ref="AA31" si="858">SUM(AA32:AA33)</f>
        <v>0</v>
      </c>
      <c r="AB31" s="115">
        <f>SUM(X31+Z31)</f>
        <v>0</v>
      </c>
      <c r="AC31" s="115">
        <f>SUM(Y31+AA31)</f>
        <v>0</v>
      </c>
      <c r="AD31" s="131">
        <f t="shared" si="552"/>
        <v>0</v>
      </c>
      <c r="AE31" s="131">
        <f t="shared" si="553"/>
        <v>0</v>
      </c>
      <c r="AF31" s="115">
        <f>VLOOKUP($E31,'ВМП план'!$B$8:$AL$43,12,0)</f>
        <v>0</v>
      </c>
      <c r="AG31" s="115">
        <f>VLOOKUP($E31,'ВМП план'!$B$8:$AL$43,13,0)</f>
        <v>0</v>
      </c>
      <c r="AH31" s="115">
        <f t="shared" si="233"/>
        <v>0</v>
      </c>
      <c r="AI31" s="115">
        <f t="shared" si="234"/>
        <v>0</v>
      </c>
      <c r="AJ31" s="115">
        <f t="shared" ref="AJ31" si="859">SUM(AJ32:AJ33)</f>
        <v>0</v>
      </c>
      <c r="AK31" s="115">
        <f t="shared" ref="AK31" si="860">SUM(AK32:AK33)</f>
        <v>0</v>
      </c>
      <c r="AL31" s="115">
        <f t="shared" ref="AL31" si="861">SUM(AL32:AL33)</f>
        <v>0</v>
      </c>
      <c r="AM31" s="115">
        <f t="shared" ref="AM31" si="862">SUM(AM32:AM33)</f>
        <v>0</v>
      </c>
      <c r="AN31" s="115">
        <f>SUM(AJ31+AL31)</f>
        <v>0</v>
      </c>
      <c r="AO31" s="115">
        <f>SUM(AK31+AM31)</f>
        <v>0</v>
      </c>
      <c r="AP31" s="131">
        <f t="shared" si="560"/>
        <v>0</v>
      </c>
      <c r="AQ31" s="131">
        <f t="shared" si="561"/>
        <v>0</v>
      </c>
      <c r="AR31" s="115"/>
      <c r="AS31" s="115"/>
      <c r="AT31" s="115">
        <f t="shared" si="240"/>
        <v>0</v>
      </c>
      <c r="AU31" s="115">
        <f t="shared" si="241"/>
        <v>0</v>
      </c>
      <c r="AV31" s="115">
        <f t="shared" ref="AV31" si="863">SUM(AV32:AV33)</f>
        <v>0</v>
      </c>
      <c r="AW31" s="115">
        <f t="shared" ref="AW31" si="864">SUM(AW32:AW33)</f>
        <v>0</v>
      </c>
      <c r="AX31" s="115">
        <f t="shared" ref="AX31" si="865">SUM(AX32:AX33)</f>
        <v>0</v>
      </c>
      <c r="AY31" s="115">
        <f t="shared" ref="AY31" si="866">SUM(AY32:AY33)</f>
        <v>0</v>
      </c>
      <c r="AZ31" s="115">
        <f>SUM(AV31+AX31)</f>
        <v>0</v>
      </c>
      <c r="BA31" s="115">
        <f>SUM(AW31+AY31)</f>
        <v>0</v>
      </c>
      <c r="BB31" s="131">
        <f t="shared" si="568"/>
        <v>0</v>
      </c>
      <c r="BC31" s="131">
        <f t="shared" si="569"/>
        <v>0</v>
      </c>
      <c r="BD31" s="115">
        <v>20</v>
      </c>
      <c r="BE31" s="115">
        <v>3106195.8480000002</v>
      </c>
      <c r="BF31" s="115">
        <f t="shared" si="247"/>
        <v>3.3333333333333335</v>
      </c>
      <c r="BG31" s="115">
        <f t="shared" si="248"/>
        <v>517699.30800000002</v>
      </c>
      <c r="BH31" s="115">
        <f t="shared" ref="BH31" si="867">SUM(BH32:BH33)</f>
        <v>0</v>
      </c>
      <c r="BI31" s="115">
        <f t="shared" ref="BI31" si="868">SUM(BI32:BI33)</f>
        <v>0</v>
      </c>
      <c r="BJ31" s="115">
        <f t="shared" ref="BJ31" si="869">SUM(BJ32:BJ33)</f>
        <v>0</v>
      </c>
      <c r="BK31" s="115">
        <f t="shared" ref="BK31" si="870">SUM(BK32:BK33)</f>
        <v>0</v>
      </c>
      <c r="BL31" s="115">
        <f>SUM(BH31+BJ31)</f>
        <v>0</v>
      </c>
      <c r="BM31" s="115">
        <f>SUM(BI31+BK31)</f>
        <v>0</v>
      </c>
      <c r="BN31" s="131">
        <f t="shared" si="576"/>
        <v>-3.3333333333333335</v>
      </c>
      <c r="BO31" s="131">
        <f t="shared" si="577"/>
        <v>-517699.30800000002</v>
      </c>
      <c r="BP31" s="115"/>
      <c r="BQ31" s="115"/>
      <c r="BR31" s="115">
        <f t="shared" si="254"/>
        <v>0</v>
      </c>
      <c r="BS31" s="115">
        <f t="shared" si="255"/>
        <v>0</v>
      </c>
      <c r="BT31" s="115">
        <f t="shared" ref="BT31" si="871">SUM(BT32:BT33)</f>
        <v>0</v>
      </c>
      <c r="BU31" s="115">
        <f t="shared" ref="BU31" si="872">SUM(BU32:BU33)</f>
        <v>0</v>
      </c>
      <c r="BV31" s="115">
        <f t="shared" ref="BV31" si="873">SUM(BV32:BV33)</f>
        <v>0</v>
      </c>
      <c r="BW31" s="115">
        <f t="shared" ref="BW31" si="874">SUM(BW32:BW33)</f>
        <v>0</v>
      </c>
      <c r="BX31" s="115">
        <f>SUM(BT31+BV31)</f>
        <v>0</v>
      </c>
      <c r="BY31" s="115">
        <f>SUM(BU31+BW31)</f>
        <v>0</v>
      </c>
      <c r="BZ31" s="131">
        <f t="shared" si="584"/>
        <v>0</v>
      </c>
      <c r="CA31" s="131">
        <f t="shared" si="585"/>
        <v>0</v>
      </c>
      <c r="CB31" s="115"/>
      <c r="CC31" s="115"/>
      <c r="CD31" s="115">
        <f t="shared" si="261"/>
        <v>0</v>
      </c>
      <c r="CE31" s="115">
        <f t="shared" si="262"/>
        <v>0</v>
      </c>
      <c r="CF31" s="115">
        <f t="shared" ref="CF31" si="875">SUM(CF32:CF33)</f>
        <v>0</v>
      </c>
      <c r="CG31" s="115">
        <f t="shared" ref="CG31" si="876">SUM(CG32:CG33)</f>
        <v>0</v>
      </c>
      <c r="CH31" s="115">
        <f t="shared" ref="CH31" si="877">SUM(CH32:CH33)</f>
        <v>0</v>
      </c>
      <c r="CI31" s="115">
        <f t="shared" ref="CI31" si="878">SUM(CI32:CI33)</f>
        <v>0</v>
      </c>
      <c r="CJ31" s="115">
        <f>SUM(CF31+CH31)</f>
        <v>0</v>
      </c>
      <c r="CK31" s="115">
        <f>SUM(CG31+CI31)</f>
        <v>0</v>
      </c>
      <c r="CL31" s="131">
        <f t="shared" si="592"/>
        <v>0</v>
      </c>
      <c r="CM31" s="131">
        <f t="shared" si="593"/>
        <v>0</v>
      </c>
      <c r="CN31" s="115"/>
      <c r="CO31" s="115"/>
      <c r="CP31" s="115">
        <f t="shared" si="268"/>
        <v>0</v>
      </c>
      <c r="CQ31" s="115">
        <f t="shared" si="269"/>
        <v>0</v>
      </c>
      <c r="CR31" s="115">
        <f t="shared" ref="CR31" si="879">SUM(CR32:CR33)</f>
        <v>0</v>
      </c>
      <c r="CS31" s="115">
        <f t="shared" ref="CS31" si="880">SUM(CS32:CS33)</f>
        <v>0</v>
      </c>
      <c r="CT31" s="115">
        <f t="shared" ref="CT31" si="881">SUM(CT32:CT33)</f>
        <v>0</v>
      </c>
      <c r="CU31" s="115">
        <f t="shared" ref="CU31" si="882">SUM(CU32:CU33)</f>
        <v>0</v>
      </c>
      <c r="CV31" s="115">
        <f>SUM(CR31+CT31)</f>
        <v>0</v>
      </c>
      <c r="CW31" s="115">
        <f>SUM(CS31+CU31)</f>
        <v>0</v>
      </c>
      <c r="CX31" s="131">
        <f t="shared" si="600"/>
        <v>0</v>
      </c>
      <c r="CY31" s="131">
        <f t="shared" si="601"/>
        <v>0</v>
      </c>
      <c r="CZ31" s="115"/>
      <c r="DA31" s="115"/>
      <c r="DB31" s="115">
        <f t="shared" si="275"/>
        <v>0</v>
      </c>
      <c r="DC31" s="115">
        <f t="shared" si="276"/>
        <v>0</v>
      </c>
      <c r="DD31" s="115">
        <f t="shared" ref="DD31" si="883">SUM(DD32:DD33)</f>
        <v>0</v>
      </c>
      <c r="DE31" s="115">
        <f t="shared" ref="DE31" si="884">SUM(DE32:DE33)</f>
        <v>0</v>
      </c>
      <c r="DF31" s="115">
        <f t="shared" ref="DF31" si="885">SUM(DF32:DF33)</f>
        <v>0</v>
      </c>
      <c r="DG31" s="115">
        <f t="shared" ref="DG31" si="886">SUM(DG32:DG33)</f>
        <v>0</v>
      </c>
      <c r="DH31" s="115">
        <f>SUM(DD31+DF31)</f>
        <v>0</v>
      </c>
      <c r="DI31" s="115">
        <f>SUM(DE31+DG31)</f>
        <v>0</v>
      </c>
      <c r="DJ31" s="131">
        <f t="shared" si="608"/>
        <v>0</v>
      </c>
      <c r="DK31" s="131">
        <f t="shared" si="609"/>
        <v>0</v>
      </c>
      <c r="DL31" s="115"/>
      <c r="DM31" s="115"/>
      <c r="DN31" s="115">
        <f t="shared" si="282"/>
        <v>0</v>
      </c>
      <c r="DO31" s="115">
        <f t="shared" si="283"/>
        <v>0</v>
      </c>
      <c r="DP31" s="115">
        <f t="shared" ref="DP31" si="887">SUM(DP32:DP33)</f>
        <v>0</v>
      </c>
      <c r="DQ31" s="115">
        <f t="shared" ref="DQ31" si="888">SUM(DQ32:DQ33)</f>
        <v>0</v>
      </c>
      <c r="DR31" s="115">
        <f t="shared" ref="DR31" si="889">SUM(DR32:DR33)</f>
        <v>0</v>
      </c>
      <c r="DS31" s="115">
        <f t="shared" ref="DS31" si="890">SUM(DS32:DS33)</f>
        <v>0</v>
      </c>
      <c r="DT31" s="115">
        <f>SUM(DP31+DR31)</f>
        <v>0</v>
      </c>
      <c r="DU31" s="115">
        <f>SUM(DQ31+DS31)</f>
        <v>0</v>
      </c>
      <c r="DV31" s="131">
        <f t="shared" si="616"/>
        <v>0</v>
      </c>
      <c r="DW31" s="131">
        <f t="shared" si="617"/>
        <v>0</v>
      </c>
      <c r="DX31" s="115"/>
      <c r="DY31" s="115">
        <v>0</v>
      </c>
      <c r="DZ31" s="115">
        <f t="shared" si="289"/>
        <v>0</v>
      </c>
      <c r="EA31" s="115">
        <f t="shared" si="290"/>
        <v>0</v>
      </c>
      <c r="EB31" s="115">
        <f t="shared" ref="EB31" si="891">SUM(EB32:EB33)</f>
        <v>0</v>
      </c>
      <c r="EC31" s="115">
        <f t="shared" ref="EC31" si="892">SUM(EC32:EC33)</f>
        <v>0</v>
      </c>
      <c r="ED31" s="115">
        <f t="shared" ref="ED31" si="893">SUM(ED32:ED33)</f>
        <v>0</v>
      </c>
      <c r="EE31" s="115">
        <f t="shared" ref="EE31" si="894">SUM(EE32:EE33)</f>
        <v>0</v>
      </c>
      <c r="EF31" s="115">
        <f>SUM(EB31+ED31)</f>
        <v>0</v>
      </c>
      <c r="EG31" s="115">
        <f>SUM(EC31+EE31)</f>
        <v>0</v>
      </c>
      <c r="EH31" s="131">
        <f t="shared" si="624"/>
        <v>0</v>
      </c>
      <c r="EI31" s="131">
        <f t="shared" si="625"/>
        <v>0</v>
      </c>
      <c r="EJ31" s="115"/>
      <c r="EK31" s="115">
        <v>0</v>
      </c>
      <c r="EL31" s="115">
        <f t="shared" si="296"/>
        <v>0</v>
      </c>
      <c r="EM31" s="115">
        <f t="shared" si="297"/>
        <v>0</v>
      </c>
      <c r="EN31" s="115">
        <f t="shared" ref="EN31" si="895">SUM(EN32:EN33)</f>
        <v>0</v>
      </c>
      <c r="EO31" s="115">
        <f t="shared" ref="EO31" si="896">SUM(EO32:EO33)</f>
        <v>0</v>
      </c>
      <c r="EP31" s="115">
        <f t="shared" ref="EP31" si="897">SUM(EP32:EP33)</f>
        <v>0</v>
      </c>
      <c r="EQ31" s="115">
        <f t="shared" ref="EQ31" si="898">SUM(EQ32:EQ33)</f>
        <v>0</v>
      </c>
      <c r="ER31" s="115">
        <f>SUM(EN31+EP31)</f>
        <v>0</v>
      </c>
      <c r="ES31" s="115">
        <f>SUM(EO31+EQ31)</f>
        <v>0</v>
      </c>
      <c r="ET31" s="131">
        <f t="shared" si="632"/>
        <v>0</v>
      </c>
      <c r="EU31" s="131">
        <f t="shared" si="633"/>
        <v>0</v>
      </c>
      <c r="EV31" s="115"/>
      <c r="EW31" s="115"/>
      <c r="EX31" s="115">
        <f t="shared" si="303"/>
        <v>0</v>
      </c>
      <c r="EY31" s="115">
        <f t="shared" si="304"/>
        <v>0</v>
      </c>
      <c r="EZ31" s="115">
        <f t="shared" ref="EZ31" si="899">SUM(EZ32:EZ33)</f>
        <v>0</v>
      </c>
      <c r="FA31" s="115">
        <f t="shared" ref="FA31" si="900">SUM(FA32:FA33)</f>
        <v>0</v>
      </c>
      <c r="FB31" s="115">
        <f t="shared" ref="FB31" si="901">SUM(FB32:FB33)</f>
        <v>0</v>
      </c>
      <c r="FC31" s="115">
        <f t="shared" ref="FC31" si="902">SUM(FC32:FC33)</f>
        <v>0</v>
      </c>
      <c r="FD31" s="115">
        <f>SUM(EZ31+FB31)</f>
        <v>0</v>
      </c>
      <c r="FE31" s="115">
        <f>SUM(FA31+FC31)</f>
        <v>0</v>
      </c>
      <c r="FF31" s="131">
        <f t="shared" si="640"/>
        <v>0</v>
      </c>
      <c r="FG31" s="131">
        <f t="shared" si="641"/>
        <v>0</v>
      </c>
      <c r="FH31" s="115"/>
      <c r="FI31" s="115"/>
      <c r="FJ31" s="115">
        <f t="shared" si="310"/>
        <v>0</v>
      </c>
      <c r="FK31" s="115">
        <f t="shared" si="311"/>
        <v>0</v>
      </c>
      <c r="FL31" s="115">
        <f t="shared" ref="FL31" si="903">SUM(FL32:FL33)</f>
        <v>0</v>
      </c>
      <c r="FM31" s="115">
        <f t="shared" ref="FM31" si="904">SUM(FM32:FM33)</f>
        <v>0</v>
      </c>
      <c r="FN31" s="115">
        <f t="shared" ref="FN31" si="905">SUM(FN32:FN33)</f>
        <v>0</v>
      </c>
      <c r="FO31" s="115">
        <f t="shared" ref="FO31" si="906">SUM(FO32:FO33)</f>
        <v>0</v>
      </c>
      <c r="FP31" s="115">
        <f>SUM(FL31+FN31)</f>
        <v>0</v>
      </c>
      <c r="FQ31" s="115">
        <f>SUM(FM31+FO31)</f>
        <v>0</v>
      </c>
      <c r="FR31" s="131">
        <f t="shared" si="648"/>
        <v>0</v>
      </c>
      <c r="FS31" s="131">
        <f t="shared" si="649"/>
        <v>0</v>
      </c>
      <c r="FT31" s="115"/>
      <c r="FU31" s="115"/>
      <c r="FV31" s="115">
        <f t="shared" si="317"/>
        <v>0</v>
      </c>
      <c r="FW31" s="115">
        <f t="shared" si="318"/>
        <v>0</v>
      </c>
      <c r="FX31" s="115">
        <f t="shared" ref="FX31" si="907">SUM(FX32:FX33)</f>
        <v>0</v>
      </c>
      <c r="FY31" s="115">
        <f t="shared" ref="FY31" si="908">SUM(FY32:FY33)</f>
        <v>0</v>
      </c>
      <c r="FZ31" s="115">
        <f t="shared" ref="FZ31" si="909">SUM(FZ32:FZ33)</f>
        <v>0</v>
      </c>
      <c r="GA31" s="115">
        <f t="shared" ref="GA31" si="910">SUM(GA32:GA33)</f>
        <v>0</v>
      </c>
      <c r="GB31" s="115">
        <f>SUM(FX31+FZ31)</f>
        <v>0</v>
      </c>
      <c r="GC31" s="115">
        <f>SUM(FY31+GA31)</f>
        <v>0</v>
      </c>
      <c r="GD31" s="131">
        <f t="shared" si="656"/>
        <v>0</v>
      </c>
      <c r="GE31" s="131">
        <f t="shared" si="657"/>
        <v>0</v>
      </c>
      <c r="GF31" s="115">
        <f t="shared" ref="GF31:GI31" si="911">H31+T31+AF31+AR31+BD31+BP31+CB31+CN31+CZ31+DL31+DX31+EJ31+EV31+FH31+FT31</f>
        <v>20</v>
      </c>
      <c r="GG31" s="115">
        <f t="shared" si="911"/>
        <v>3106195.8480000002</v>
      </c>
      <c r="GH31" s="115">
        <f t="shared" si="911"/>
        <v>3.3333333333333335</v>
      </c>
      <c r="GI31" s="115">
        <f t="shared" si="911"/>
        <v>517699.30800000002</v>
      </c>
      <c r="GJ31" s="115">
        <f t="shared" ref="GJ31" si="912">SUM(GJ32:GJ33)</f>
        <v>0</v>
      </c>
      <c r="GK31" s="115">
        <f t="shared" ref="GK31" si="913">SUM(GK32:GK33)</f>
        <v>0</v>
      </c>
      <c r="GL31" s="115">
        <f t="shared" ref="GL31" si="914">SUM(GL32:GL33)</f>
        <v>0</v>
      </c>
      <c r="GM31" s="115">
        <f t="shared" ref="GM31" si="915">SUM(GM32:GM33)</f>
        <v>0</v>
      </c>
      <c r="GN31" s="115">
        <f>SUM(GJ31+GL31)</f>
        <v>0</v>
      </c>
      <c r="GO31" s="115">
        <f>SUM(GK31+GM31)</f>
        <v>0</v>
      </c>
      <c r="GP31" s="115">
        <f>SUM(GJ31-GH31)</f>
        <v>-3.3333333333333335</v>
      </c>
      <c r="GQ31" s="115">
        <f>SUM(GK31-GI31)</f>
        <v>-517699.30800000002</v>
      </c>
      <c r="GR31" s="243"/>
      <c r="GS31" s="86"/>
    </row>
    <row r="32" spans="2:201" hidden="1" x14ac:dyDescent="0.2">
      <c r="B32" s="86"/>
      <c r="C32" s="87"/>
      <c r="D32" s="94"/>
      <c r="E32" s="93"/>
      <c r="F32" s="94"/>
      <c r="G32" s="106"/>
      <c r="H32" s="107"/>
      <c r="I32" s="107"/>
      <c r="J32" s="107"/>
      <c r="K32" s="107"/>
      <c r="L32" s="107"/>
      <c r="M32" s="107"/>
      <c r="N32" s="107"/>
      <c r="O32" s="107"/>
      <c r="P32" s="107">
        <f>SUM(L32+N32)</f>
        <v>0</v>
      </c>
      <c r="Q32" s="107">
        <f>SUM(M32+O32)</f>
        <v>0</v>
      </c>
      <c r="R32" s="108">
        <f t="shared" si="180"/>
        <v>0</v>
      </c>
      <c r="S32" s="108">
        <f t="shared" si="181"/>
        <v>0</v>
      </c>
      <c r="T32" s="107"/>
      <c r="U32" s="107"/>
      <c r="V32" s="107"/>
      <c r="W32" s="107"/>
      <c r="X32" s="107"/>
      <c r="Y32" s="107"/>
      <c r="Z32" s="107"/>
      <c r="AA32" s="107"/>
      <c r="AB32" s="107">
        <f>SUM(X32+Z32)</f>
        <v>0</v>
      </c>
      <c r="AC32" s="107">
        <f>SUM(Y32+AA32)</f>
        <v>0</v>
      </c>
      <c r="AD32" s="108">
        <f t="shared" si="552"/>
        <v>0</v>
      </c>
      <c r="AE32" s="108">
        <f t="shared" si="553"/>
        <v>0</v>
      </c>
      <c r="AF32" s="107"/>
      <c r="AG32" s="107"/>
      <c r="AH32" s="107"/>
      <c r="AI32" s="107"/>
      <c r="AJ32" s="107"/>
      <c r="AK32" s="107"/>
      <c r="AL32" s="107"/>
      <c r="AM32" s="107"/>
      <c r="AN32" s="107">
        <f t="shared" ref="AN32:AN33" si="916">SUM(AJ32+AL32)</f>
        <v>0</v>
      </c>
      <c r="AO32" s="107">
        <f t="shared" ref="AO32:AO33" si="917">SUM(AK32+AM32)</f>
        <v>0</v>
      </c>
      <c r="AP32" s="108">
        <f t="shared" si="560"/>
        <v>0</v>
      </c>
      <c r="AQ32" s="108">
        <f t="shared" si="561"/>
        <v>0</v>
      </c>
      <c r="AR32" s="107"/>
      <c r="AS32" s="107"/>
      <c r="AT32" s="107"/>
      <c r="AU32" s="107"/>
      <c r="AV32" s="107"/>
      <c r="AW32" s="107"/>
      <c r="AX32" s="107"/>
      <c r="AY32" s="107"/>
      <c r="AZ32" s="107">
        <f t="shared" ref="AZ32:AZ33" si="918">SUM(AV32+AX32)</f>
        <v>0</v>
      </c>
      <c r="BA32" s="107">
        <f t="shared" ref="BA32:BA33" si="919">SUM(AW32+AY32)</f>
        <v>0</v>
      </c>
      <c r="BB32" s="108">
        <f t="shared" si="568"/>
        <v>0</v>
      </c>
      <c r="BC32" s="108">
        <f t="shared" si="569"/>
        <v>0</v>
      </c>
      <c r="BD32" s="107"/>
      <c r="BE32" s="107"/>
      <c r="BF32" s="107"/>
      <c r="BG32" s="107"/>
      <c r="BH32" s="107"/>
      <c r="BI32" s="107"/>
      <c r="BJ32" s="107"/>
      <c r="BK32" s="107"/>
      <c r="BL32" s="107">
        <f>SUM(BH32+BJ32)</f>
        <v>0</v>
      </c>
      <c r="BM32" s="107">
        <f>SUM(BI32+BK32)</f>
        <v>0</v>
      </c>
      <c r="BN32" s="108">
        <f t="shared" si="576"/>
        <v>0</v>
      </c>
      <c r="BO32" s="108">
        <f t="shared" si="577"/>
        <v>0</v>
      </c>
      <c r="BP32" s="107"/>
      <c r="BQ32" s="107"/>
      <c r="BR32" s="107"/>
      <c r="BS32" s="107"/>
      <c r="BT32" s="107"/>
      <c r="BU32" s="107"/>
      <c r="BV32" s="107"/>
      <c r="BW32" s="107"/>
      <c r="BX32" s="107">
        <f>SUM(BT32+BV32)</f>
        <v>0</v>
      </c>
      <c r="BY32" s="107">
        <f>SUM(BU32+BW32)</f>
        <v>0</v>
      </c>
      <c r="BZ32" s="108">
        <f t="shared" si="584"/>
        <v>0</v>
      </c>
      <c r="CA32" s="108">
        <f t="shared" si="585"/>
        <v>0</v>
      </c>
      <c r="CB32" s="107"/>
      <c r="CC32" s="107"/>
      <c r="CD32" s="107"/>
      <c r="CE32" s="107"/>
      <c r="CF32" s="107"/>
      <c r="CG32" s="107"/>
      <c r="CH32" s="107"/>
      <c r="CI32" s="107"/>
      <c r="CJ32" s="107">
        <f>SUM(CF32+CH32)</f>
        <v>0</v>
      </c>
      <c r="CK32" s="107">
        <f>SUM(CG32+CI32)</f>
        <v>0</v>
      </c>
      <c r="CL32" s="108">
        <f t="shared" si="592"/>
        <v>0</v>
      </c>
      <c r="CM32" s="108">
        <f t="shared" si="593"/>
        <v>0</v>
      </c>
      <c r="CN32" s="107"/>
      <c r="CO32" s="107"/>
      <c r="CP32" s="107"/>
      <c r="CQ32" s="107"/>
      <c r="CR32" s="107"/>
      <c r="CS32" s="107"/>
      <c r="CT32" s="107"/>
      <c r="CU32" s="107"/>
      <c r="CV32" s="107">
        <f>SUM(CR32+CT32)</f>
        <v>0</v>
      </c>
      <c r="CW32" s="107">
        <f>SUM(CS32+CU32)</f>
        <v>0</v>
      </c>
      <c r="CX32" s="108">
        <f t="shared" si="600"/>
        <v>0</v>
      </c>
      <c r="CY32" s="108">
        <f t="shared" si="601"/>
        <v>0</v>
      </c>
      <c r="CZ32" s="107"/>
      <c r="DA32" s="107"/>
      <c r="DB32" s="107"/>
      <c r="DC32" s="107"/>
      <c r="DD32" s="107"/>
      <c r="DE32" s="107"/>
      <c r="DF32" s="107"/>
      <c r="DG32" s="107"/>
      <c r="DH32" s="107">
        <f>SUM(DD32+DF32)</f>
        <v>0</v>
      </c>
      <c r="DI32" s="107">
        <f>SUM(DE32+DG32)</f>
        <v>0</v>
      </c>
      <c r="DJ32" s="108">
        <f t="shared" si="608"/>
        <v>0</v>
      </c>
      <c r="DK32" s="108">
        <f t="shared" si="609"/>
        <v>0</v>
      </c>
      <c r="DL32" s="107"/>
      <c r="DM32" s="107"/>
      <c r="DN32" s="107"/>
      <c r="DO32" s="107"/>
      <c r="DP32" s="107"/>
      <c r="DQ32" s="107"/>
      <c r="DR32" s="107"/>
      <c r="DS32" s="107"/>
      <c r="DT32" s="107">
        <f>SUM(DP32+DR32)</f>
        <v>0</v>
      </c>
      <c r="DU32" s="107">
        <f>SUM(DQ32+DS32)</f>
        <v>0</v>
      </c>
      <c r="DV32" s="108">
        <f t="shared" si="616"/>
        <v>0</v>
      </c>
      <c r="DW32" s="108">
        <f t="shared" si="617"/>
        <v>0</v>
      </c>
      <c r="DX32" s="107"/>
      <c r="DY32" s="107"/>
      <c r="DZ32" s="107"/>
      <c r="EA32" s="107"/>
      <c r="EB32" s="107"/>
      <c r="EC32" s="107"/>
      <c r="ED32" s="107"/>
      <c r="EE32" s="107"/>
      <c r="EF32" s="107">
        <f>SUM(EB32+ED32)</f>
        <v>0</v>
      </c>
      <c r="EG32" s="107">
        <f>SUM(EC32+EE32)</f>
        <v>0</v>
      </c>
      <c r="EH32" s="108">
        <f t="shared" si="624"/>
        <v>0</v>
      </c>
      <c r="EI32" s="108">
        <f t="shared" si="625"/>
        <v>0</v>
      </c>
      <c r="EJ32" s="107"/>
      <c r="EK32" s="107"/>
      <c r="EL32" s="107"/>
      <c r="EM32" s="107"/>
      <c r="EN32" s="107"/>
      <c r="EO32" s="107"/>
      <c r="EP32" s="107"/>
      <c r="EQ32" s="107"/>
      <c r="ER32" s="107">
        <f>SUM(EN32+EP32)</f>
        <v>0</v>
      </c>
      <c r="ES32" s="107">
        <f>SUM(EO32+EQ32)</f>
        <v>0</v>
      </c>
      <c r="ET32" s="108">
        <f t="shared" si="632"/>
        <v>0</v>
      </c>
      <c r="EU32" s="108">
        <f t="shared" si="633"/>
        <v>0</v>
      </c>
      <c r="EV32" s="107"/>
      <c r="EW32" s="107"/>
      <c r="EX32" s="107"/>
      <c r="EY32" s="107"/>
      <c r="EZ32" s="107"/>
      <c r="FA32" s="107"/>
      <c r="FB32" s="107"/>
      <c r="FC32" s="107"/>
      <c r="FD32" s="107">
        <f>SUM(EZ32+FB32)</f>
        <v>0</v>
      </c>
      <c r="FE32" s="107">
        <f>SUM(FA32+FC32)</f>
        <v>0</v>
      </c>
      <c r="FF32" s="108">
        <f t="shared" si="640"/>
        <v>0</v>
      </c>
      <c r="FG32" s="108">
        <f t="shared" si="641"/>
        <v>0</v>
      </c>
      <c r="FH32" s="107"/>
      <c r="FI32" s="107"/>
      <c r="FJ32" s="107"/>
      <c r="FK32" s="107"/>
      <c r="FL32" s="107"/>
      <c r="FM32" s="107"/>
      <c r="FN32" s="107"/>
      <c r="FO32" s="107"/>
      <c r="FP32" s="107">
        <f>SUM(FL32+FN32)</f>
        <v>0</v>
      </c>
      <c r="FQ32" s="107">
        <f>SUM(FM32+FO32)</f>
        <v>0</v>
      </c>
      <c r="FR32" s="108">
        <f t="shared" si="648"/>
        <v>0</v>
      </c>
      <c r="FS32" s="108">
        <f t="shared" si="649"/>
        <v>0</v>
      </c>
      <c r="FT32" s="107"/>
      <c r="FU32" s="107"/>
      <c r="FV32" s="107"/>
      <c r="FW32" s="107"/>
      <c r="FX32" s="107"/>
      <c r="FY32" s="107"/>
      <c r="FZ32" s="107"/>
      <c r="GA32" s="107"/>
      <c r="GB32" s="107">
        <f>SUM(FX32+FZ32)</f>
        <v>0</v>
      </c>
      <c r="GC32" s="107">
        <f>SUM(FY32+GA32)</f>
        <v>0</v>
      </c>
      <c r="GD32" s="108">
        <f t="shared" si="656"/>
        <v>0</v>
      </c>
      <c r="GE32" s="108">
        <f t="shared" si="657"/>
        <v>0</v>
      </c>
      <c r="GF32" s="107">
        <f t="shared" ref="GF32:GF33" si="920">SUM(H32,T32,AF32,AR32,BD32,BP32,CB32,CN32,CZ32,DL32,DX32,EJ32,EV32)</f>
        <v>0</v>
      </c>
      <c r="GG32" s="107">
        <f t="shared" ref="GG32:GG33" si="921">SUM(I32,U32,AG32,AS32,BE32,BQ32,CC32,CO32,DA32,DM32,DY32,EK32,EW32)</f>
        <v>0</v>
      </c>
      <c r="GH32" s="107">
        <f t="shared" ref="GH32:GH33" si="922">SUM(J32,V32,AH32,AT32,BF32,BR32,CD32,CP32,DB32,DN32,DZ32,EL32,EX32)</f>
        <v>0</v>
      </c>
      <c r="GI32" s="107">
        <f t="shared" ref="GI32:GI33" si="923">SUM(K32,W32,AI32,AU32,BG32,BS32,CE32,CQ32,DC32,DO32,EA32,EM32,EY32)</f>
        <v>0</v>
      </c>
      <c r="GJ32" s="107">
        <f t="shared" ref="GJ32:GJ33" si="924">SUM(L32,X32,AJ32,AV32,BH32,BT32,CF32,CR32,DD32,DP32,EB32,EN32,EZ32)</f>
        <v>0</v>
      </c>
      <c r="GK32" s="107">
        <f t="shared" ref="GK32:GK33" si="925">SUM(M32,Y32,AK32,AW32,BI32,BU32,CG32,CS32,DE32,DQ32,EC32,EO32,FA32)</f>
        <v>0</v>
      </c>
      <c r="GL32" s="107">
        <f t="shared" ref="GL32:GL33" si="926">SUM(N32,Z32,AL32,AX32,BJ32,BV32,CH32,CT32,DF32,DR32,ED32,EP32,FB32)</f>
        <v>0</v>
      </c>
      <c r="GM32" s="107">
        <f t="shared" ref="GM32:GM33" si="927">SUM(O32,AA32,AM32,AY32,BK32,BW32,CI32,CU32,DG32,DS32,EE32,EQ32,FC32)</f>
        <v>0</v>
      </c>
      <c r="GN32" s="107">
        <f t="shared" ref="GN32:GN33" si="928">SUM(P32,AB32,AN32,AZ32,BL32,BX32,CJ32,CV32,DH32,DT32,EF32,ER32,FD32)</f>
        <v>0</v>
      </c>
      <c r="GO32" s="107">
        <f t="shared" ref="GO32:GO33" si="929">SUM(Q32,AC32,AO32,BA32,BM32,BY32,CK32,CW32,DI32,DU32,EG32,ES32,FE32)</f>
        <v>0</v>
      </c>
      <c r="GP32" s="107"/>
      <c r="GQ32" s="107"/>
      <c r="GR32" s="243"/>
      <c r="GS32" s="86"/>
    </row>
    <row r="33" spans="2:201" hidden="1" x14ac:dyDescent="0.2">
      <c r="B33" s="86"/>
      <c r="C33" s="87"/>
      <c r="D33" s="94"/>
      <c r="E33" s="93"/>
      <c r="F33" s="94"/>
      <c r="G33" s="106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108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8"/>
      <c r="AE33" s="108"/>
      <c r="AF33" s="107"/>
      <c r="AG33" s="107"/>
      <c r="AH33" s="107"/>
      <c r="AI33" s="107"/>
      <c r="AJ33" s="107"/>
      <c r="AK33" s="107"/>
      <c r="AL33" s="107"/>
      <c r="AM33" s="107"/>
      <c r="AN33" s="107">
        <f t="shared" si="916"/>
        <v>0</v>
      </c>
      <c r="AO33" s="107">
        <f t="shared" si="917"/>
        <v>0</v>
      </c>
      <c r="AP33" s="108"/>
      <c r="AQ33" s="108"/>
      <c r="AR33" s="107"/>
      <c r="AS33" s="107"/>
      <c r="AT33" s="107"/>
      <c r="AU33" s="107"/>
      <c r="AV33" s="107"/>
      <c r="AW33" s="107"/>
      <c r="AX33" s="107"/>
      <c r="AY33" s="107"/>
      <c r="AZ33" s="107">
        <f t="shared" si="918"/>
        <v>0</v>
      </c>
      <c r="BA33" s="107">
        <f t="shared" si="919"/>
        <v>0</v>
      </c>
      <c r="BB33" s="108"/>
      <c r="BC33" s="108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8"/>
      <c r="BO33" s="108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8"/>
      <c r="CA33" s="108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8"/>
      <c r="CM33" s="108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8"/>
      <c r="CY33" s="108"/>
      <c r="CZ33" s="107"/>
      <c r="DA33" s="107"/>
      <c r="DB33" s="107"/>
      <c r="DC33" s="107"/>
      <c r="DD33" s="107"/>
      <c r="DE33" s="107"/>
      <c r="DF33" s="107"/>
      <c r="DG33" s="107"/>
      <c r="DH33" s="107"/>
      <c r="DI33" s="107"/>
      <c r="DJ33" s="108"/>
      <c r="DK33" s="108"/>
      <c r="DL33" s="107"/>
      <c r="DM33" s="107"/>
      <c r="DN33" s="107"/>
      <c r="DO33" s="107"/>
      <c r="DP33" s="107"/>
      <c r="DQ33" s="107"/>
      <c r="DR33" s="107"/>
      <c r="DS33" s="107"/>
      <c r="DT33" s="107"/>
      <c r="DU33" s="107"/>
      <c r="DV33" s="108"/>
      <c r="DW33" s="108"/>
      <c r="DX33" s="107"/>
      <c r="DY33" s="107"/>
      <c r="DZ33" s="107"/>
      <c r="EA33" s="107"/>
      <c r="EB33" s="107"/>
      <c r="EC33" s="107"/>
      <c r="ED33" s="107"/>
      <c r="EE33" s="107"/>
      <c r="EF33" s="107"/>
      <c r="EG33" s="107"/>
      <c r="EH33" s="108"/>
      <c r="EI33" s="108"/>
      <c r="EJ33" s="107"/>
      <c r="EK33" s="107"/>
      <c r="EL33" s="107"/>
      <c r="EM33" s="107"/>
      <c r="EN33" s="107"/>
      <c r="EO33" s="107"/>
      <c r="EP33" s="107"/>
      <c r="EQ33" s="107"/>
      <c r="ER33" s="107"/>
      <c r="ES33" s="107"/>
      <c r="ET33" s="108"/>
      <c r="EU33" s="108"/>
      <c r="EV33" s="107"/>
      <c r="EW33" s="107"/>
      <c r="EX33" s="107"/>
      <c r="EY33" s="107"/>
      <c r="EZ33" s="107"/>
      <c r="FA33" s="107"/>
      <c r="FB33" s="107"/>
      <c r="FC33" s="107"/>
      <c r="FD33" s="107"/>
      <c r="FE33" s="107"/>
      <c r="FF33" s="108"/>
      <c r="FG33" s="108"/>
      <c r="FH33" s="107"/>
      <c r="FI33" s="107"/>
      <c r="FJ33" s="107"/>
      <c r="FK33" s="107"/>
      <c r="FL33" s="107"/>
      <c r="FM33" s="107"/>
      <c r="FN33" s="107"/>
      <c r="FO33" s="107"/>
      <c r="FP33" s="107"/>
      <c r="FQ33" s="107"/>
      <c r="FR33" s="108"/>
      <c r="FS33" s="108"/>
      <c r="FT33" s="107"/>
      <c r="FU33" s="107"/>
      <c r="FV33" s="107"/>
      <c r="FW33" s="107"/>
      <c r="FX33" s="107"/>
      <c r="FY33" s="107"/>
      <c r="FZ33" s="107"/>
      <c r="GA33" s="107"/>
      <c r="GB33" s="107"/>
      <c r="GC33" s="107"/>
      <c r="GD33" s="108"/>
      <c r="GE33" s="108"/>
      <c r="GF33" s="107">
        <f t="shared" si="920"/>
        <v>0</v>
      </c>
      <c r="GG33" s="107">
        <f t="shared" si="921"/>
        <v>0</v>
      </c>
      <c r="GH33" s="107">
        <f t="shared" si="922"/>
        <v>0</v>
      </c>
      <c r="GI33" s="107">
        <f t="shared" si="923"/>
        <v>0</v>
      </c>
      <c r="GJ33" s="107">
        <f t="shared" si="924"/>
        <v>0</v>
      </c>
      <c r="GK33" s="107">
        <f t="shared" si="925"/>
        <v>0</v>
      </c>
      <c r="GL33" s="107">
        <f t="shared" si="926"/>
        <v>0</v>
      </c>
      <c r="GM33" s="107">
        <f t="shared" si="927"/>
        <v>0</v>
      </c>
      <c r="GN33" s="107">
        <f t="shared" si="928"/>
        <v>0</v>
      </c>
      <c r="GO33" s="107">
        <f t="shared" si="929"/>
        <v>0</v>
      </c>
      <c r="GP33" s="107"/>
      <c r="GQ33" s="107"/>
      <c r="GR33" s="243"/>
      <c r="GS33" s="86"/>
    </row>
    <row r="34" spans="2:201" ht="24" hidden="1" x14ac:dyDescent="0.2">
      <c r="B34" s="110"/>
      <c r="C34" s="116"/>
      <c r="D34" s="116"/>
      <c r="E34" s="102" t="s">
        <v>31</v>
      </c>
      <c r="F34" s="113"/>
      <c r="G34" s="114"/>
      <c r="H34" s="115">
        <f>SUM(H35)</f>
        <v>0</v>
      </c>
      <c r="I34" s="115">
        <f t="shared" ref="I34:BT34" si="930">SUM(I35)</f>
        <v>0</v>
      </c>
      <c r="J34" s="115">
        <f t="shared" si="930"/>
        <v>0</v>
      </c>
      <c r="K34" s="115">
        <f t="shared" si="930"/>
        <v>0</v>
      </c>
      <c r="L34" s="115">
        <f t="shared" si="930"/>
        <v>0</v>
      </c>
      <c r="M34" s="115">
        <f t="shared" si="930"/>
        <v>0</v>
      </c>
      <c r="N34" s="115">
        <f t="shared" si="930"/>
        <v>0</v>
      </c>
      <c r="O34" s="115">
        <f t="shared" si="930"/>
        <v>0</v>
      </c>
      <c r="P34" s="115">
        <f t="shared" si="930"/>
        <v>0</v>
      </c>
      <c r="Q34" s="115">
        <f t="shared" si="930"/>
        <v>0</v>
      </c>
      <c r="R34" s="108">
        <f t="shared" si="180"/>
        <v>0</v>
      </c>
      <c r="S34" s="108">
        <f t="shared" si="181"/>
        <v>0</v>
      </c>
      <c r="T34" s="115">
        <f t="shared" si="930"/>
        <v>0</v>
      </c>
      <c r="U34" s="115">
        <f t="shared" si="930"/>
        <v>0</v>
      </c>
      <c r="V34" s="115">
        <f t="shared" si="930"/>
        <v>0</v>
      </c>
      <c r="W34" s="115">
        <f t="shared" si="930"/>
        <v>0</v>
      </c>
      <c r="X34" s="115">
        <f t="shared" si="930"/>
        <v>0</v>
      </c>
      <c r="Y34" s="115">
        <f t="shared" si="930"/>
        <v>0</v>
      </c>
      <c r="Z34" s="115">
        <f t="shared" si="930"/>
        <v>0</v>
      </c>
      <c r="AA34" s="115">
        <f t="shared" si="930"/>
        <v>0</v>
      </c>
      <c r="AB34" s="115">
        <f t="shared" si="930"/>
        <v>0</v>
      </c>
      <c r="AC34" s="115">
        <f t="shared" si="930"/>
        <v>0</v>
      </c>
      <c r="AD34" s="108">
        <f t="shared" ref="AD34:AD36" si="931">SUM(X34-V34)</f>
        <v>0</v>
      </c>
      <c r="AE34" s="108">
        <f t="shared" ref="AE34:AE36" si="932">SUM(Y34-W34)</f>
        <v>0</v>
      </c>
      <c r="AF34" s="115">
        <f t="shared" si="930"/>
        <v>0</v>
      </c>
      <c r="AG34" s="115">
        <f t="shared" si="930"/>
        <v>0</v>
      </c>
      <c r="AH34" s="115">
        <f t="shared" si="930"/>
        <v>0</v>
      </c>
      <c r="AI34" s="115">
        <f t="shared" si="930"/>
        <v>0</v>
      </c>
      <c r="AJ34" s="115">
        <f t="shared" si="930"/>
        <v>0</v>
      </c>
      <c r="AK34" s="115">
        <f t="shared" si="930"/>
        <v>0</v>
      </c>
      <c r="AL34" s="115">
        <f t="shared" si="930"/>
        <v>0</v>
      </c>
      <c r="AM34" s="115">
        <f t="shared" si="930"/>
        <v>0</v>
      </c>
      <c r="AN34" s="115">
        <f t="shared" si="930"/>
        <v>0</v>
      </c>
      <c r="AO34" s="115">
        <f t="shared" si="930"/>
        <v>0</v>
      </c>
      <c r="AP34" s="108">
        <f t="shared" ref="AP34:AP36" si="933">SUM(AJ34-AH34)</f>
        <v>0</v>
      </c>
      <c r="AQ34" s="108">
        <f t="shared" ref="AQ34:AQ36" si="934">SUM(AK34-AI34)</f>
        <v>0</v>
      </c>
      <c r="AR34" s="115">
        <f t="shared" si="930"/>
        <v>0</v>
      </c>
      <c r="AS34" s="115">
        <f t="shared" si="930"/>
        <v>0</v>
      </c>
      <c r="AT34" s="115">
        <f t="shared" si="930"/>
        <v>0</v>
      </c>
      <c r="AU34" s="115">
        <f t="shared" si="930"/>
        <v>0</v>
      </c>
      <c r="AV34" s="115">
        <f t="shared" si="930"/>
        <v>0</v>
      </c>
      <c r="AW34" s="115">
        <f t="shared" si="930"/>
        <v>0</v>
      </c>
      <c r="AX34" s="115">
        <f t="shared" si="930"/>
        <v>0</v>
      </c>
      <c r="AY34" s="115">
        <f t="shared" si="930"/>
        <v>0</v>
      </c>
      <c r="AZ34" s="115">
        <f t="shared" si="930"/>
        <v>0</v>
      </c>
      <c r="BA34" s="115">
        <f t="shared" si="930"/>
        <v>0</v>
      </c>
      <c r="BB34" s="108">
        <f t="shared" ref="BB34:BB36" si="935">SUM(AV34-AT34)</f>
        <v>0</v>
      </c>
      <c r="BC34" s="108">
        <f t="shared" ref="BC34:BC36" si="936">SUM(AW34-AU34)</f>
        <v>0</v>
      </c>
      <c r="BD34" s="115">
        <f t="shared" si="930"/>
        <v>0</v>
      </c>
      <c r="BE34" s="115">
        <f t="shared" si="930"/>
        <v>0</v>
      </c>
      <c r="BF34" s="115">
        <f t="shared" si="930"/>
        <v>0</v>
      </c>
      <c r="BG34" s="115">
        <f t="shared" si="930"/>
        <v>0</v>
      </c>
      <c r="BH34" s="115">
        <f t="shared" si="930"/>
        <v>0</v>
      </c>
      <c r="BI34" s="115">
        <f t="shared" si="930"/>
        <v>0</v>
      </c>
      <c r="BJ34" s="115">
        <f t="shared" si="930"/>
        <v>0</v>
      </c>
      <c r="BK34" s="115">
        <f t="shared" si="930"/>
        <v>0</v>
      </c>
      <c r="BL34" s="115">
        <f t="shared" si="930"/>
        <v>0</v>
      </c>
      <c r="BM34" s="115">
        <f t="shared" si="930"/>
        <v>0</v>
      </c>
      <c r="BN34" s="108">
        <f t="shared" ref="BN34:BN36" si="937">SUM(BH34-BF34)</f>
        <v>0</v>
      </c>
      <c r="BO34" s="108">
        <f t="shared" ref="BO34:BO36" si="938">SUM(BI34-BG34)</f>
        <v>0</v>
      </c>
      <c r="BP34" s="115">
        <f t="shared" si="930"/>
        <v>0</v>
      </c>
      <c r="BQ34" s="115">
        <f t="shared" si="930"/>
        <v>0</v>
      </c>
      <c r="BR34" s="115">
        <f t="shared" si="930"/>
        <v>0</v>
      </c>
      <c r="BS34" s="115">
        <f t="shared" si="930"/>
        <v>0</v>
      </c>
      <c r="BT34" s="115">
        <f t="shared" si="930"/>
        <v>0</v>
      </c>
      <c r="BU34" s="115">
        <f t="shared" ref="BU34:BY34" si="939">SUM(BU35)</f>
        <v>0</v>
      </c>
      <c r="BV34" s="115">
        <f t="shared" si="939"/>
        <v>0</v>
      </c>
      <c r="BW34" s="115">
        <f t="shared" si="939"/>
        <v>0</v>
      </c>
      <c r="BX34" s="115">
        <f t="shared" si="939"/>
        <v>0</v>
      </c>
      <c r="BY34" s="115">
        <f t="shared" si="939"/>
        <v>0</v>
      </c>
      <c r="BZ34" s="108">
        <f t="shared" ref="BZ34:BZ36" si="940">SUM(BT34-BR34)</f>
        <v>0</v>
      </c>
      <c r="CA34" s="108">
        <f t="shared" ref="CA34:CA36" si="941">SUM(BU34-BS34)</f>
        <v>0</v>
      </c>
      <c r="CB34" s="115">
        <f t="shared" ref="CB34:EF34" si="942">SUM(CB35)</f>
        <v>0</v>
      </c>
      <c r="CC34" s="115">
        <f t="shared" si="942"/>
        <v>0</v>
      </c>
      <c r="CD34" s="115">
        <f t="shared" si="942"/>
        <v>0</v>
      </c>
      <c r="CE34" s="115">
        <f t="shared" si="942"/>
        <v>0</v>
      </c>
      <c r="CF34" s="115">
        <f t="shared" si="942"/>
        <v>0</v>
      </c>
      <c r="CG34" s="115">
        <f t="shared" si="942"/>
        <v>0</v>
      </c>
      <c r="CH34" s="115">
        <f t="shared" si="942"/>
        <v>0</v>
      </c>
      <c r="CI34" s="115">
        <f t="shared" si="942"/>
        <v>0</v>
      </c>
      <c r="CJ34" s="115">
        <f t="shared" si="942"/>
        <v>0</v>
      </c>
      <c r="CK34" s="115">
        <f t="shared" si="942"/>
        <v>0</v>
      </c>
      <c r="CL34" s="108">
        <f t="shared" ref="CL34:CL36" si="943">SUM(CF34-CD34)</f>
        <v>0</v>
      </c>
      <c r="CM34" s="108">
        <f t="shared" ref="CM34:CM36" si="944">SUM(CG34-CE34)</f>
        <v>0</v>
      </c>
      <c r="CN34" s="115">
        <f t="shared" si="942"/>
        <v>0</v>
      </c>
      <c r="CO34" s="115">
        <f t="shared" si="942"/>
        <v>0</v>
      </c>
      <c r="CP34" s="115">
        <f t="shared" si="942"/>
        <v>0</v>
      </c>
      <c r="CQ34" s="115">
        <f t="shared" si="942"/>
        <v>0</v>
      </c>
      <c r="CR34" s="115">
        <f t="shared" si="942"/>
        <v>0</v>
      </c>
      <c r="CS34" s="115">
        <f t="shared" si="942"/>
        <v>0</v>
      </c>
      <c r="CT34" s="115">
        <f t="shared" si="942"/>
        <v>0</v>
      </c>
      <c r="CU34" s="115">
        <f t="shared" si="942"/>
        <v>0</v>
      </c>
      <c r="CV34" s="115">
        <f t="shared" si="942"/>
        <v>0</v>
      </c>
      <c r="CW34" s="115">
        <f t="shared" si="942"/>
        <v>0</v>
      </c>
      <c r="CX34" s="108">
        <f t="shared" ref="CX34:CX36" si="945">SUM(CR34-CP34)</f>
        <v>0</v>
      </c>
      <c r="CY34" s="108">
        <f t="shared" ref="CY34:CY36" si="946">SUM(CS34-CQ34)</f>
        <v>0</v>
      </c>
      <c r="CZ34" s="115">
        <f t="shared" si="942"/>
        <v>0</v>
      </c>
      <c r="DA34" s="115">
        <f t="shared" si="942"/>
        <v>0</v>
      </c>
      <c r="DB34" s="115">
        <f t="shared" si="942"/>
        <v>0</v>
      </c>
      <c r="DC34" s="115">
        <f t="shared" si="942"/>
        <v>0</v>
      </c>
      <c r="DD34" s="115">
        <f t="shared" si="942"/>
        <v>0</v>
      </c>
      <c r="DE34" s="115">
        <f t="shared" si="942"/>
        <v>0</v>
      </c>
      <c r="DF34" s="115">
        <f t="shared" si="942"/>
        <v>0</v>
      </c>
      <c r="DG34" s="115">
        <f t="shared" si="942"/>
        <v>0</v>
      </c>
      <c r="DH34" s="115">
        <f t="shared" si="942"/>
        <v>0</v>
      </c>
      <c r="DI34" s="115">
        <f t="shared" si="942"/>
        <v>0</v>
      </c>
      <c r="DJ34" s="108">
        <f t="shared" ref="DJ34:DJ36" si="947">SUM(DD34-DB34)</f>
        <v>0</v>
      </c>
      <c r="DK34" s="108">
        <f t="shared" ref="DK34:DK36" si="948">SUM(DE34-DC34)</f>
        <v>0</v>
      </c>
      <c r="DL34" s="115">
        <f t="shared" si="942"/>
        <v>0</v>
      </c>
      <c r="DM34" s="115">
        <f t="shared" si="942"/>
        <v>0</v>
      </c>
      <c r="DN34" s="115">
        <f t="shared" si="942"/>
        <v>0</v>
      </c>
      <c r="DO34" s="115">
        <f t="shared" si="942"/>
        <v>0</v>
      </c>
      <c r="DP34" s="115">
        <f t="shared" si="942"/>
        <v>0</v>
      </c>
      <c r="DQ34" s="115">
        <f t="shared" si="942"/>
        <v>0</v>
      </c>
      <c r="DR34" s="115">
        <f t="shared" si="942"/>
        <v>0</v>
      </c>
      <c r="DS34" s="115">
        <f t="shared" si="942"/>
        <v>0</v>
      </c>
      <c r="DT34" s="115">
        <f t="shared" si="942"/>
        <v>0</v>
      </c>
      <c r="DU34" s="115">
        <f t="shared" si="942"/>
        <v>0</v>
      </c>
      <c r="DV34" s="108">
        <f t="shared" ref="DV34:DV36" si="949">SUM(DP34-DN34)</f>
        <v>0</v>
      </c>
      <c r="DW34" s="108">
        <f t="shared" ref="DW34:DW36" si="950">SUM(DQ34-DO34)</f>
        <v>0</v>
      </c>
      <c r="DX34" s="115">
        <f t="shared" si="942"/>
        <v>0</v>
      </c>
      <c r="DY34" s="115">
        <f t="shared" si="942"/>
        <v>0</v>
      </c>
      <c r="DZ34" s="115">
        <f t="shared" si="942"/>
        <v>0</v>
      </c>
      <c r="EA34" s="115">
        <f t="shared" si="942"/>
        <v>0</v>
      </c>
      <c r="EB34" s="115">
        <f t="shared" si="942"/>
        <v>0</v>
      </c>
      <c r="EC34" s="115">
        <f t="shared" si="942"/>
        <v>0</v>
      </c>
      <c r="ED34" s="115">
        <f t="shared" si="942"/>
        <v>0</v>
      </c>
      <c r="EE34" s="115">
        <f t="shared" si="942"/>
        <v>0</v>
      </c>
      <c r="EF34" s="115">
        <f t="shared" si="942"/>
        <v>0</v>
      </c>
      <c r="EG34" s="115">
        <f t="shared" ref="EG34" si="951">SUM(EG35)</f>
        <v>0</v>
      </c>
      <c r="EH34" s="108">
        <f t="shared" ref="EH34:EH36" si="952">SUM(EB34-DZ34)</f>
        <v>0</v>
      </c>
      <c r="EI34" s="108">
        <f t="shared" ref="EI34:EI36" si="953">SUM(EC34-EA34)</f>
        <v>0</v>
      </c>
      <c r="EJ34" s="115">
        <f t="shared" ref="EJ34:GQ34" si="954">SUM(EJ35)</f>
        <v>0</v>
      </c>
      <c r="EK34" s="115">
        <f t="shared" si="954"/>
        <v>0</v>
      </c>
      <c r="EL34" s="115">
        <f t="shared" si="954"/>
        <v>0</v>
      </c>
      <c r="EM34" s="115">
        <f t="shared" si="954"/>
        <v>0</v>
      </c>
      <c r="EN34" s="115">
        <f t="shared" si="954"/>
        <v>0</v>
      </c>
      <c r="EO34" s="115">
        <f t="shared" si="954"/>
        <v>0</v>
      </c>
      <c r="EP34" s="115">
        <f t="shared" si="954"/>
        <v>0</v>
      </c>
      <c r="EQ34" s="115">
        <f t="shared" si="954"/>
        <v>0</v>
      </c>
      <c r="ER34" s="115">
        <f t="shared" si="954"/>
        <v>0</v>
      </c>
      <c r="ES34" s="115">
        <f t="shared" si="954"/>
        <v>0</v>
      </c>
      <c r="ET34" s="108">
        <f t="shared" ref="ET34:ET36" si="955">SUM(EN34-EL34)</f>
        <v>0</v>
      </c>
      <c r="EU34" s="108">
        <f t="shared" ref="EU34:EU36" si="956">SUM(EO34-EM34)</f>
        <v>0</v>
      </c>
      <c r="EV34" s="115">
        <f t="shared" si="954"/>
        <v>0</v>
      </c>
      <c r="EW34" s="115">
        <f t="shared" si="954"/>
        <v>0</v>
      </c>
      <c r="EX34" s="115">
        <f t="shared" si="954"/>
        <v>0</v>
      </c>
      <c r="EY34" s="115">
        <f t="shared" si="954"/>
        <v>0</v>
      </c>
      <c r="EZ34" s="115">
        <f t="shared" si="954"/>
        <v>0</v>
      </c>
      <c r="FA34" s="115">
        <f t="shared" si="954"/>
        <v>0</v>
      </c>
      <c r="FB34" s="115">
        <f t="shared" si="954"/>
        <v>0</v>
      </c>
      <c r="FC34" s="115">
        <f t="shared" si="954"/>
        <v>0</v>
      </c>
      <c r="FD34" s="115">
        <f t="shared" si="954"/>
        <v>0</v>
      </c>
      <c r="FE34" s="115">
        <f t="shared" si="954"/>
        <v>0</v>
      </c>
      <c r="FF34" s="108">
        <f t="shared" ref="FF34:FF36" si="957">SUM(EZ34-EX34)</f>
        <v>0</v>
      </c>
      <c r="FG34" s="108">
        <f t="shared" ref="FG34:FG36" si="958">SUM(FA34-EY34)</f>
        <v>0</v>
      </c>
      <c r="FH34" s="115">
        <f t="shared" si="954"/>
        <v>0</v>
      </c>
      <c r="FI34" s="115">
        <f t="shared" si="954"/>
        <v>0</v>
      </c>
      <c r="FJ34" s="115">
        <f t="shared" si="954"/>
        <v>0</v>
      </c>
      <c r="FK34" s="115">
        <f t="shared" si="954"/>
        <v>0</v>
      </c>
      <c r="FL34" s="115">
        <f t="shared" si="954"/>
        <v>0</v>
      </c>
      <c r="FM34" s="115">
        <f t="shared" si="954"/>
        <v>0</v>
      </c>
      <c r="FN34" s="115">
        <f t="shared" si="954"/>
        <v>0</v>
      </c>
      <c r="FO34" s="115">
        <f t="shared" si="954"/>
        <v>0</v>
      </c>
      <c r="FP34" s="115">
        <f t="shared" si="954"/>
        <v>0</v>
      </c>
      <c r="FQ34" s="115">
        <f t="shared" si="954"/>
        <v>0</v>
      </c>
      <c r="FR34" s="108">
        <f t="shared" ref="FR34:FR36" si="959">SUM(FL34-FJ34)</f>
        <v>0</v>
      </c>
      <c r="FS34" s="108">
        <f t="shared" ref="FS34:FS36" si="960">SUM(FM34-FK34)</f>
        <v>0</v>
      </c>
      <c r="FT34" s="115">
        <f t="shared" si="954"/>
        <v>0</v>
      </c>
      <c r="FU34" s="115">
        <f t="shared" si="954"/>
        <v>0</v>
      </c>
      <c r="FV34" s="115">
        <f t="shared" si="954"/>
        <v>0</v>
      </c>
      <c r="FW34" s="115">
        <f t="shared" si="954"/>
        <v>0</v>
      </c>
      <c r="FX34" s="115">
        <f t="shared" si="954"/>
        <v>0</v>
      </c>
      <c r="FY34" s="115">
        <f t="shared" si="954"/>
        <v>0</v>
      </c>
      <c r="FZ34" s="115">
        <f t="shared" si="954"/>
        <v>0</v>
      </c>
      <c r="GA34" s="115">
        <f t="shared" si="954"/>
        <v>0</v>
      </c>
      <c r="GB34" s="115">
        <f t="shared" si="954"/>
        <v>0</v>
      </c>
      <c r="GC34" s="115">
        <f t="shared" si="954"/>
        <v>0</v>
      </c>
      <c r="GD34" s="108">
        <f t="shared" ref="GD34:GD36" si="961">SUM(FX34-FV34)</f>
        <v>0</v>
      </c>
      <c r="GE34" s="108">
        <f t="shared" ref="GE34:GE36" si="962">SUM(FY34-FW34)</f>
        <v>0</v>
      </c>
      <c r="GF34" s="115">
        <f t="shared" si="954"/>
        <v>0</v>
      </c>
      <c r="GG34" s="115">
        <f t="shared" si="954"/>
        <v>0</v>
      </c>
      <c r="GH34" s="115">
        <f t="shared" si="954"/>
        <v>0</v>
      </c>
      <c r="GI34" s="115">
        <f t="shared" si="954"/>
        <v>0</v>
      </c>
      <c r="GJ34" s="115">
        <f t="shared" si="954"/>
        <v>0</v>
      </c>
      <c r="GK34" s="115">
        <f t="shared" si="954"/>
        <v>0</v>
      </c>
      <c r="GL34" s="115">
        <f t="shared" si="954"/>
        <v>0</v>
      </c>
      <c r="GM34" s="115">
        <f t="shared" si="954"/>
        <v>0</v>
      </c>
      <c r="GN34" s="115">
        <f t="shared" si="954"/>
        <v>0</v>
      </c>
      <c r="GO34" s="115">
        <f t="shared" si="954"/>
        <v>0</v>
      </c>
      <c r="GP34" s="115">
        <f t="shared" si="954"/>
        <v>0</v>
      </c>
      <c r="GQ34" s="115">
        <f t="shared" si="954"/>
        <v>0</v>
      </c>
      <c r="GR34" s="243"/>
      <c r="GS34" s="86"/>
    </row>
    <row r="35" spans="2:201" ht="18" hidden="1" customHeight="1" x14ac:dyDescent="0.2">
      <c r="B35" s="110"/>
      <c r="C35" s="116"/>
      <c r="D35" s="117"/>
      <c r="E35" s="132" t="s">
        <v>32</v>
      </c>
      <c r="F35" s="134">
        <v>8</v>
      </c>
      <c r="G35" s="135">
        <v>284300.81680000003</v>
      </c>
      <c r="H35" s="115"/>
      <c r="I35" s="115">
        <v>0</v>
      </c>
      <c r="J35" s="115">
        <f t="shared" si="223"/>
        <v>0</v>
      </c>
      <c r="K35" s="115">
        <f t="shared" si="224"/>
        <v>0</v>
      </c>
      <c r="L35" s="115">
        <f t="shared" ref="L35" si="963">SUM(L36:L37)</f>
        <v>0</v>
      </c>
      <c r="M35" s="115">
        <f t="shared" ref="M35" si="964">SUM(M36:M37)</f>
        <v>0</v>
      </c>
      <c r="N35" s="115">
        <f t="shared" ref="N35" si="965">SUM(N36:N37)</f>
        <v>0</v>
      </c>
      <c r="O35" s="115">
        <f t="shared" ref="O35" si="966">SUM(O36:O37)</f>
        <v>0</v>
      </c>
      <c r="P35" s="115">
        <f t="shared" ref="P35" si="967">SUM(P36:P37)</f>
        <v>0</v>
      </c>
      <c r="Q35" s="115">
        <f t="shared" ref="Q35" si="968">SUM(Q36:Q37)</f>
        <v>0</v>
      </c>
      <c r="R35" s="131">
        <f t="shared" si="180"/>
        <v>0</v>
      </c>
      <c r="S35" s="131">
        <f t="shared" si="181"/>
        <v>0</v>
      </c>
      <c r="T35" s="115"/>
      <c r="U35" s="115">
        <v>0</v>
      </c>
      <c r="V35" s="115">
        <f t="shared" si="226"/>
        <v>0</v>
      </c>
      <c r="W35" s="115">
        <f t="shared" si="227"/>
        <v>0</v>
      </c>
      <c r="X35" s="115">
        <f t="shared" ref="X35" si="969">SUM(X36:X37)</f>
        <v>0</v>
      </c>
      <c r="Y35" s="115">
        <f t="shared" ref="Y35" si="970">SUM(Y36:Y37)</f>
        <v>0</v>
      </c>
      <c r="Z35" s="115">
        <f t="shared" ref="Z35" si="971">SUM(Z36:Z37)</f>
        <v>0</v>
      </c>
      <c r="AA35" s="115">
        <f t="shared" ref="AA35" si="972">SUM(AA36:AA37)</f>
        <v>0</v>
      </c>
      <c r="AB35" s="115">
        <f t="shared" ref="AB35" si="973">SUM(AB36:AB37)</f>
        <v>0</v>
      </c>
      <c r="AC35" s="115">
        <f t="shared" ref="AC35" si="974">SUM(AC36:AC37)</f>
        <v>0</v>
      </c>
      <c r="AD35" s="131">
        <f t="shared" si="931"/>
        <v>0</v>
      </c>
      <c r="AE35" s="131">
        <f t="shared" si="932"/>
        <v>0</v>
      </c>
      <c r="AF35" s="115">
        <f>VLOOKUP($E35,'ВМП план'!$B$8:$AL$43,12,0)</f>
        <v>0</v>
      </c>
      <c r="AG35" s="115">
        <f>VLOOKUP($E35,'ВМП план'!$B$8:$AL$43,13,0)</f>
        <v>0</v>
      </c>
      <c r="AH35" s="115">
        <f t="shared" si="233"/>
        <v>0</v>
      </c>
      <c r="AI35" s="115">
        <f t="shared" si="234"/>
        <v>0</v>
      </c>
      <c r="AJ35" s="115">
        <f t="shared" ref="AJ35" si="975">SUM(AJ36:AJ37)</f>
        <v>0</v>
      </c>
      <c r="AK35" s="115">
        <f t="shared" ref="AK35" si="976">SUM(AK36:AK37)</f>
        <v>0</v>
      </c>
      <c r="AL35" s="115">
        <f t="shared" ref="AL35" si="977">SUM(AL36:AL37)</f>
        <v>0</v>
      </c>
      <c r="AM35" s="115">
        <f t="shared" ref="AM35" si="978">SUM(AM36:AM37)</f>
        <v>0</v>
      </c>
      <c r="AN35" s="115">
        <f t="shared" ref="AN35" si="979">SUM(AN36:AN37)</f>
        <v>0</v>
      </c>
      <c r="AO35" s="115">
        <f t="shared" ref="AO35" si="980">SUM(AO36:AO37)</f>
        <v>0</v>
      </c>
      <c r="AP35" s="131">
        <f t="shared" si="933"/>
        <v>0</v>
      </c>
      <c r="AQ35" s="131">
        <f t="shared" si="934"/>
        <v>0</v>
      </c>
      <c r="AR35" s="115"/>
      <c r="AS35" s="115"/>
      <c r="AT35" s="115">
        <f t="shared" si="240"/>
        <v>0</v>
      </c>
      <c r="AU35" s="115">
        <f t="shared" si="241"/>
        <v>0</v>
      </c>
      <c r="AV35" s="115">
        <f t="shared" ref="AV35" si="981">SUM(AV36:AV37)</f>
        <v>0</v>
      </c>
      <c r="AW35" s="115">
        <f t="shared" ref="AW35" si="982">SUM(AW36:AW37)</f>
        <v>0</v>
      </c>
      <c r="AX35" s="115">
        <f t="shared" ref="AX35" si="983">SUM(AX36:AX37)</f>
        <v>0</v>
      </c>
      <c r="AY35" s="115">
        <f t="shared" ref="AY35" si="984">SUM(AY36:AY37)</f>
        <v>0</v>
      </c>
      <c r="AZ35" s="115">
        <f t="shared" ref="AZ35" si="985">SUM(AZ36:AZ37)</f>
        <v>0</v>
      </c>
      <c r="BA35" s="115">
        <f t="shared" ref="BA35" si="986">SUM(BA36:BA37)</f>
        <v>0</v>
      </c>
      <c r="BB35" s="131">
        <f t="shared" si="935"/>
        <v>0</v>
      </c>
      <c r="BC35" s="131">
        <f t="shared" si="936"/>
        <v>0</v>
      </c>
      <c r="BD35" s="115"/>
      <c r="BE35" s="115">
        <v>0</v>
      </c>
      <c r="BF35" s="115">
        <f t="shared" si="247"/>
        <v>0</v>
      </c>
      <c r="BG35" s="115">
        <f t="shared" si="248"/>
        <v>0</v>
      </c>
      <c r="BH35" s="115">
        <f t="shared" ref="BH35" si="987">SUM(BH36:BH37)</f>
        <v>0</v>
      </c>
      <c r="BI35" s="115">
        <f t="shared" ref="BI35" si="988">SUM(BI36:BI37)</f>
        <v>0</v>
      </c>
      <c r="BJ35" s="115">
        <f t="shared" ref="BJ35" si="989">SUM(BJ36:BJ37)</f>
        <v>0</v>
      </c>
      <c r="BK35" s="115">
        <f t="shared" ref="BK35" si="990">SUM(BK36:BK37)</f>
        <v>0</v>
      </c>
      <c r="BL35" s="115">
        <f t="shared" ref="BL35" si="991">SUM(BL36:BL37)</f>
        <v>0</v>
      </c>
      <c r="BM35" s="115">
        <f t="shared" ref="BM35" si="992">SUM(BM36:BM37)</f>
        <v>0</v>
      </c>
      <c r="BN35" s="131">
        <f t="shared" si="937"/>
        <v>0</v>
      </c>
      <c r="BO35" s="131">
        <f t="shared" si="938"/>
        <v>0</v>
      </c>
      <c r="BP35" s="115"/>
      <c r="BQ35" s="115"/>
      <c r="BR35" s="115">
        <f t="shared" si="254"/>
        <v>0</v>
      </c>
      <c r="BS35" s="115">
        <f t="shared" si="255"/>
        <v>0</v>
      </c>
      <c r="BT35" s="115">
        <f t="shared" ref="BT35" si="993">SUM(BT36:BT37)</f>
        <v>0</v>
      </c>
      <c r="BU35" s="115">
        <f t="shared" ref="BU35" si="994">SUM(BU36:BU37)</f>
        <v>0</v>
      </c>
      <c r="BV35" s="115">
        <f t="shared" ref="BV35" si="995">SUM(BV36:BV37)</f>
        <v>0</v>
      </c>
      <c r="BW35" s="115">
        <f t="shared" ref="BW35" si="996">SUM(BW36:BW37)</f>
        <v>0</v>
      </c>
      <c r="BX35" s="115">
        <f t="shared" ref="BX35" si="997">SUM(BX36:BX37)</f>
        <v>0</v>
      </c>
      <c r="BY35" s="115">
        <f t="shared" ref="BY35" si="998">SUM(BY36:BY37)</f>
        <v>0</v>
      </c>
      <c r="BZ35" s="131">
        <f t="shared" si="940"/>
        <v>0</v>
      </c>
      <c r="CA35" s="131">
        <f t="shared" si="941"/>
        <v>0</v>
      </c>
      <c r="CB35" s="115"/>
      <c r="CC35" s="115"/>
      <c r="CD35" s="115">
        <f t="shared" si="261"/>
        <v>0</v>
      </c>
      <c r="CE35" s="115">
        <f t="shared" si="262"/>
        <v>0</v>
      </c>
      <c r="CF35" s="115">
        <f t="shared" ref="CF35" si="999">SUM(CF36:CF37)</f>
        <v>0</v>
      </c>
      <c r="CG35" s="115">
        <f t="shared" ref="CG35" si="1000">SUM(CG36:CG37)</f>
        <v>0</v>
      </c>
      <c r="CH35" s="115">
        <f t="shared" ref="CH35" si="1001">SUM(CH36:CH37)</f>
        <v>0</v>
      </c>
      <c r="CI35" s="115">
        <f t="shared" ref="CI35" si="1002">SUM(CI36:CI37)</f>
        <v>0</v>
      </c>
      <c r="CJ35" s="115">
        <f t="shared" ref="CJ35" si="1003">SUM(CJ36:CJ37)</f>
        <v>0</v>
      </c>
      <c r="CK35" s="115">
        <f t="shared" ref="CK35" si="1004">SUM(CK36:CK37)</f>
        <v>0</v>
      </c>
      <c r="CL35" s="131">
        <f t="shared" si="943"/>
        <v>0</v>
      </c>
      <c r="CM35" s="131">
        <f t="shared" si="944"/>
        <v>0</v>
      </c>
      <c r="CN35" s="115"/>
      <c r="CO35" s="115"/>
      <c r="CP35" s="115">
        <f t="shared" si="268"/>
        <v>0</v>
      </c>
      <c r="CQ35" s="115">
        <f t="shared" si="269"/>
        <v>0</v>
      </c>
      <c r="CR35" s="115">
        <f t="shared" ref="CR35" si="1005">SUM(CR36:CR37)</f>
        <v>0</v>
      </c>
      <c r="CS35" s="115">
        <f t="shared" ref="CS35" si="1006">SUM(CS36:CS37)</f>
        <v>0</v>
      </c>
      <c r="CT35" s="115">
        <f t="shared" ref="CT35" si="1007">SUM(CT36:CT37)</f>
        <v>0</v>
      </c>
      <c r="CU35" s="115">
        <f t="shared" ref="CU35" si="1008">SUM(CU36:CU37)</f>
        <v>0</v>
      </c>
      <c r="CV35" s="115">
        <f t="shared" ref="CV35" si="1009">SUM(CV36:CV37)</f>
        <v>0</v>
      </c>
      <c r="CW35" s="115">
        <f t="shared" ref="CW35" si="1010">SUM(CW36:CW37)</f>
        <v>0</v>
      </c>
      <c r="CX35" s="131">
        <f t="shared" si="945"/>
        <v>0</v>
      </c>
      <c r="CY35" s="131">
        <f t="shared" si="946"/>
        <v>0</v>
      </c>
      <c r="CZ35" s="115"/>
      <c r="DA35" s="115"/>
      <c r="DB35" s="115">
        <f t="shared" si="275"/>
        <v>0</v>
      </c>
      <c r="DC35" s="115">
        <f t="shared" si="276"/>
        <v>0</v>
      </c>
      <c r="DD35" s="115">
        <f t="shared" ref="DD35" si="1011">SUM(DD36:DD37)</f>
        <v>0</v>
      </c>
      <c r="DE35" s="115">
        <f t="shared" ref="DE35" si="1012">SUM(DE36:DE37)</f>
        <v>0</v>
      </c>
      <c r="DF35" s="115">
        <f t="shared" ref="DF35" si="1013">SUM(DF36:DF37)</f>
        <v>0</v>
      </c>
      <c r="DG35" s="115">
        <f t="shared" ref="DG35" si="1014">SUM(DG36:DG37)</f>
        <v>0</v>
      </c>
      <c r="DH35" s="115">
        <f t="shared" ref="DH35" si="1015">SUM(DH36:DH37)</f>
        <v>0</v>
      </c>
      <c r="DI35" s="115">
        <f t="shared" ref="DI35" si="1016">SUM(DI36:DI37)</f>
        <v>0</v>
      </c>
      <c r="DJ35" s="131">
        <f t="shared" si="947"/>
        <v>0</v>
      </c>
      <c r="DK35" s="131">
        <f t="shared" si="948"/>
        <v>0</v>
      </c>
      <c r="DL35" s="115"/>
      <c r="DM35" s="115"/>
      <c r="DN35" s="115">
        <f t="shared" si="282"/>
        <v>0</v>
      </c>
      <c r="DO35" s="115">
        <f t="shared" si="283"/>
        <v>0</v>
      </c>
      <c r="DP35" s="115">
        <f t="shared" ref="DP35" si="1017">SUM(DP36:DP37)</f>
        <v>0</v>
      </c>
      <c r="DQ35" s="115">
        <f t="shared" ref="DQ35" si="1018">SUM(DQ36:DQ37)</f>
        <v>0</v>
      </c>
      <c r="DR35" s="115">
        <f t="shared" ref="DR35" si="1019">SUM(DR36:DR37)</f>
        <v>0</v>
      </c>
      <c r="DS35" s="115">
        <f t="shared" ref="DS35" si="1020">SUM(DS36:DS37)</f>
        <v>0</v>
      </c>
      <c r="DT35" s="115">
        <f t="shared" ref="DT35" si="1021">SUM(DT36:DT37)</f>
        <v>0</v>
      </c>
      <c r="DU35" s="115">
        <f t="shared" ref="DU35" si="1022">SUM(DU36:DU37)</f>
        <v>0</v>
      </c>
      <c r="DV35" s="131">
        <f t="shared" si="949"/>
        <v>0</v>
      </c>
      <c r="DW35" s="131">
        <f t="shared" si="950"/>
        <v>0</v>
      </c>
      <c r="DX35" s="115"/>
      <c r="DY35" s="115">
        <v>0</v>
      </c>
      <c r="DZ35" s="115">
        <f t="shared" si="289"/>
        <v>0</v>
      </c>
      <c r="EA35" s="115">
        <f t="shared" si="290"/>
        <v>0</v>
      </c>
      <c r="EB35" s="115">
        <f t="shared" ref="EB35" si="1023">SUM(EB36:EB37)</f>
        <v>0</v>
      </c>
      <c r="EC35" s="115">
        <f t="shared" ref="EC35" si="1024">SUM(EC36:EC37)</f>
        <v>0</v>
      </c>
      <c r="ED35" s="115">
        <f t="shared" ref="ED35" si="1025">SUM(ED36:ED37)</f>
        <v>0</v>
      </c>
      <c r="EE35" s="115">
        <f t="shared" ref="EE35" si="1026">SUM(EE36:EE37)</f>
        <v>0</v>
      </c>
      <c r="EF35" s="115">
        <f t="shared" ref="EF35" si="1027">SUM(EF36:EF37)</f>
        <v>0</v>
      </c>
      <c r="EG35" s="115">
        <f t="shared" ref="EG35" si="1028">SUM(EG36:EG37)</f>
        <v>0</v>
      </c>
      <c r="EH35" s="131">
        <f t="shared" si="952"/>
        <v>0</v>
      </c>
      <c r="EI35" s="131">
        <f t="shared" si="953"/>
        <v>0</v>
      </c>
      <c r="EJ35" s="115"/>
      <c r="EK35" s="115">
        <v>0</v>
      </c>
      <c r="EL35" s="115">
        <f t="shared" si="296"/>
        <v>0</v>
      </c>
      <c r="EM35" s="115">
        <f t="shared" si="297"/>
        <v>0</v>
      </c>
      <c r="EN35" s="115">
        <f t="shared" ref="EN35" si="1029">SUM(EN36:EN37)</f>
        <v>0</v>
      </c>
      <c r="EO35" s="115">
        <f t="shared" ref="EO35" si="1030">SUM(EO36:EO37)</f>
        <v>0</v>
      </c>
      <c r="EP35" s="115">
        <f t="shared" ref="EP35" si="1031">SUM(EP36:EP37)</f>
        <v>0</v>
      </c>
      <c r="EQ35" s="115">
        <f t="shared" ref="EQ35" si="1032">SUM(EQ36:EQ37)</f>
        <v>0</v>
      </c>
      <c r="ER35" s="115">
        <f t="shared" ref="ER35" si="1033">SUM(ER36:ER37)</f>
        <v>0</v>
      </c>
      <c r="ES35" s="115">
        <f t="shared" ref="ES35" si="1034">SUM(ES36:ES37)</f>
        <v>0</v>
      </c>
      <c r="ET35" s="131">
        <f t="shared" si="955"/>
        <v>0</v>
      </c>
      <c r="EU35" s="131">
        <f t="shared" si="956"/>
        <v>0</v>
      </c>
      <c r="EV35" s="115"/>
      <c r="EW35" s="115"/>
      <c r="EX35" s="115">
        <f t="shared" si="303"/>
        <v>0</v>
      </c>
      <c r="EY35" s="115">
        <f t="shared" si="304"/>
        <v>0</v>
      </c>
      <c r="EZ35" s="115">
        <f t="shared" ref="EZ35" si="1035">SUM(EZ36:EZ37)</f>
        <v>0</v>
      </c>
      <c r="FA35" s="115">
        <f t="shared" ref="FA35" si="1036">SUM(FA36:FA37)</f>
        <v>0</v>
      </c>
      <c r="FB35" s="115">
        <f t="shared" ref="FB35" si="1037">SUM(FB36:FB37)</f>
        <v>0</v>
      </c>
      <c r="FC35" s="115">
        <f t="shared" ref="FC35" si="1038">SUM(FC36:FC37)</f>
        <v>0</v>
      </c>
      <c r="FD35" s="115">
        <f t="shared" ref="FD35" si="1039">SUM(FD36:FD37)</f>
        <v>0</v>
      </c>
      <c r="FE35" s="115">
        <f t="shared" ref="FE35" si="1040">SUM(FE36:FE37)</f>
        <v>0</v>
      </c>
      <c r="FF35" s="131">
        <f t="shared" si="957"/>
        <v>0</v>
      </c>
      <c r="FG35" s="131">
        <f t="shared" si="958"/>
        <v>0</v>
      </c>
      <c r="FH35" s="115"/>
      <c r="FI35" s="115"/>
      <c r="FJ35" s="115">
        <f t="shared" si="310"/>
        <v>0</v>
      </c>
      <c r="FK35" s="115">
        <f t="shared" si="311"/>
        <v>0</v>
      </c>
      <c r="FL35" s="115">
        <f t="shared" ref="FL35" si="1041">SUM(FL36:FL37)</f>
        <v>0</v>
      </c>
      <c r="FM35" s="115">
        <f t="shared" ref="FM35" si="1042">SUM(FM36:FM37)</f>
        <v>0</v>
      </c>
      <c r="FN35" s="115">
        <f t="shared" ref="FN35" si="1043">SUM(FN36:FN37)</f>
        <v>0</v>
      </c>
      <c r="FO35" s="115">
        <f t="shared" ref="FO35" si="1044">SUM(FO36:FO37)</f>
        <v>0</v>
      </c>
      <c r="FP35" s="115">
        <f t="shared" ref="FP35" si="1045">SUM(FP36:FP37)</f>
        <v>0</v>
      </c>
      <c r="FQ35" s="115">
        <f t="shared" ref="FQ35" si="1046">SUM(FQ36:FQ37)</f>
        <v>0</v>
      </c>
      <c r="FR35" s="131">
        <f t="shared" si="959"/>
        <v>0</v>
      </c>
      <c r="FS35" s="131">
        <f t="shared" si="960"/>
        <v>0</v>
      </c>
      <c r="FT35" s="115"/>
      <c r="FU35" s="115"/>
      <c r="FV35" s="115">
        <f t="shared" si="317"/>
        <v>0</v>
      </c>
      <c r="FW35" s="115">
        <f t="shared" si="318"/>
        <v>0</v>
      </c>
      <c r="FX35" s="115">
        <f t="shared" ref="FX35" si="1047">SUM(FX36:FX37)</f>
        <v>0</v>
      </c>
      <c r="FY35" s="115">
        <f t="shared" ref="FY35" si="1048">SUM(FY36:FY37)</f>
        <v>0</v>
      </c>
      <c r="FZ35" s="115">
        <f t="shared" ref="FZ35" si="1049">SUM(FZ36:FZ37)</f>
        <v>0</v>
      </c>
      <c r="GA35" s="115">
        <f t="shared" ref="GA35" si="1050">SUM(GA36:GA37)</f>
        <v>0</v>
      </c>
      <c r="GB35" s="115">
        <f t="shared" ref="GB35" si="1051">SUM(GB36:GB37)</f>
        <v>0</v>
      </c>
      <c r="GC35" s="115">
        <f t="shared" ref="GC35" si="1052">SUM(GC36:GC37)</f>
        <v>0</v>
      </c>
      <c r="GD35" s="131">
        <f t="shared" si="961"/>
        <v>0</v>
      </c>
      <c r="GE35" s="131">
        <f t="shared" si="962"/>
        <v>0</v>
      </c>
      <c r="GF35" s="115">
        <f t="shared" ref="GF35:GI35" si="1053">H35+T35+AF35+AR35+BD35+BP35+CB35+CN35+CZ35+DL35+DX35+EJ35+EV35+FH35+FT35</f>
        <v>0</v>
      </c>
      <c r="GG35" s="115">
        <f t="shared" si="1053"/>
        <v>0</v>
      </c>
      <c r="GH35" s="115">
        <f t="shared" si="1053"/>
        <v>0</v>
      </c>
      <c r="GI35" s="115">
        <f t="shared" si="1053"/>
        <v>0</v>
      </c>
      <c r="GJ35" s="115">
        <f t="shared" ref="GJ35" si="1054">SUM(GJ36:GJ37)</f>
        <v>0</v>
      </c>
      <c r="GK35" s="115">
        <f t="shared" ref="GK35" si="1055">SUM(GK36:GK37)</f>
        <v>0</v>
      </c>
      <c r="GL35" s="115">
        <f t="shared" ref="GL35" si="1056">SUM(GL36:GL37)</f>
        <v>0</v>
      </c>
      <c r="GM35" s="115">
        <f t="shared" ref="GM35" si="1057">SUM(GM36:GM37)</f>
        <v>0</v>
      </c>
      <c r="GN35" s="115">
        <f t="shared" ref="GN35" si="1058">SUM(GN36:GN37)</f>
        <v>0</v>
      </c>
      <c r="GO35" s="115">
        <f t="shared" ref="GO35" si="1059">SUM(GO36:GO37)</f>
        <v>0</v>
      </c>
      <c r="GP35" s="115">
        <f>SUM(GJ35-GH35)</f>
        <v>0</v>
      </c>
      <c r="GQ35" s="115">
        <f>SUM(GK35-GI35)</f>
        <v>0</v>
      </c>
      <c r="GR35" s="243"/>
      <c r="GS35" s="86"/>
    </row>
    <row r="36" spans="2:201" hidden="1" x14ac:dyDescent="0.2">
      <c r="B36" s="86"/>
      <c r="C36" s="87"/>
      <c r="D36" s="94"/>
      <c r="E36" s="93"/>
      <c r="F36" s="94"/>
      <c r="G36" s="106"/>
      <c r="H36" s="107"/>
      <c r="I36" s="107"/>
      <c r="J36" s="107"/>
      <c r="K36" s="107"/>
      <c r="L36" s="107"/>
      <c r="M36" s="107"/>
      <c r="N36" s="107"/>
      <c r="O36" s="107"/>
      <c r="P36" s="107">
        <f>SUM(L36+N36)</f>
        <v>0</v>
      </c>
      <c r="Q36" s="107">
        <f>SUM(M36+O36)</f>
        <v>0</v>
      </c>
      <c r="R36" s="108">
        <f t="shared" si="180"/>
        <v>0</v>
      </c>
      <c r="S36" s="108">
        <f t="shared" si="181"/>
        <v>0</v>
      </c>
      <c r="T36" s="107"/>
      <c r="U36" s="107"/>
      <c r="V36" s="107"/>
      <c r="W36" s="107"/>
      <c r="X36" s="107"/>
      <c r="Y36" s="107"/>
      <c r="Z36" s="107"/>
      <c r="AA36" s="107"/>
      <c r="AB36" s="107">
        <f>SUM(X36+Z36)</f>
        <v>0</v>
      </c>
      <c r="AC36" s="107">
        <f>SUM(Y36+AA36)</f>
        <v>0</v>
      </c>
      <c r="AD36" s="108">
        <f t="shared" si="931"/>
        <v>0</v>
      </c>
      <c r="AE36" s="108">
        <f t="shared" si="932"/>
        <v>0</v>
      </c>
      <c r="AF36" s="107"/>
      <c r="AG36" s="107"/>
      <c r="AH36" s="107"/>
      <c r="AI36" s="107"/>
      <c r="AJ36" s="107"/>
      <c r="AK36" s="107"/>
      <c r="AL36" s="107"/>
      <c r="AM36" s="107"/>
      <c r="AN36" s="107">
        <f t="shared" ref="AN36:AN37" si="1060">SUM(AJ36+AL36)</f>
        <v>0</v>
      </c>
      <c r="AO36" s="107">
        <f t="shared" ref="AO36:AO37" si="1061">SUM(AK36+AM36)</f>
        <v>0</v>
      </c>
      <c r="AP36" s="108">
        <f t="shared" si="933"/>
        <v>0</v>
      </c>
      <c r="AQ36" s="108">
        <f t="shared" si="934"/>
        <v>0</v>
      </c>
      <c r="AR36" s="107"/>
      <c r="AS36" s="107"/>
      <c r="AT36" s="107"/>
      <c r="AU36" s="107"/>
      <c r="AV36" s="107"/>
      <c r="AW36" s="107"/>
      <c r="AX36" s="107"/>
      <c r="AY36" s="107"/>
      <c r="AZ36" s="107">
        <f t="shared" ref="AZ36:AZ37" si="1062">SUM(AV36+AX36)</f>
        <v>0</v>
      </c>
      <c r="BA36" s="107">
        <f t="shared" ref="BA36:BA37" si="1063">SUM(AW36+AY36)</f>
        <v>0</v>
      </c>
      <c r="BB36" s="108">
        <f t="shared" si="935"/>
        <v>0</v>
      </c>
      <c r="BC36" s="108">
        <f t="shared" si="936"/>
        <v>0</v>
      </c>
      <c r="BD36" s="107"/>
      <c r="BE36" s="107"/>
      <c r="BF36" s="107"/>
      <c r="BG36" s="107"/>
      <c r="BH36" s="107"/>
      <c r="BI36" s="107"/>
      <c r="BJ36" s="107"/>
      <c r="BK36" s="107"/>
      <c r="BL36" s="107">
        <f>SUM(BH36+BJ36)</f>
        <v>0</v>
      </c>
      <c r="BM36" s="107">
        <f>SUM(BI36+BK36)</f>
        <v>0</v>
      </c>
      <c r="BN36" s="108">
        <f t="shared" si="937"/>
        <v>0</v>
      </c>
      <c r="BO36" s="108">
        <f t="shared" si="938"/>
        <v>0</v>
      </c>
      <c r="BP36" s="107"/>
      <c r="BQ36" s="107"/>
      <c r="BR36" s="107"/>
      <c r="BS36" s="107"/>
      <c r="BT36" s="107"/>
      <c r="BU36" s="107"/>
      <c r="BV36" s="107"/>
      <c r="BW36" s="107"/>
      <c r="BX36" s="107">
        <f>SUM(BT36+BV36)</f>
        <v>0</v>
      </c>
      <c r="BY36" s="107">
        <f>SUM(BU36+BW36)</f>
        <v>0</v>
      </c>
      <c r="BZ36" s="108">
        <f t="shared" si="940"/>
        <v>0</v>
      </c>
      <c r="CA36" s="108">
        <f t="shared" si="941"/>
        <v>0</v>
      </c>
      <c r="CB36" s="107"/>
      <c r="CC36" s="107"/>
      <c r="CD36" s="107"/>
      <c r="CE36" s="107"/>
      <c r="CF36" s="107"/>
      <c r="CG36" s="107"/>
      <c r="CH36" s="107"/>
      <c r="CI36" s="107"/>
      <c r="CJ36" s="107">
        <f>SUM(CF36+CH36)</f>
        <v>0</v>
      </c>
      <c r="CK36" s="107">
        <f>SUM(CG36+CI36)</f>
        <v>0</v>
      </c>
      <c r="CL36" s="108">
        <f t="shared" si="943"/>
        <v>0</v>
      </c>
      <c r="CM36" s="108">
        <f t="shared" si="944"/>
        <v>0</v>
      </c>
      <c r="CN36" s="107"/>
      <c r="CO36" s="107"/>
      <c r="CP36" s="107"/>
      <c r="CQ36" s="107"/>
      <c r="CR36" s="107"/>
      <c r="CS36" s="107"/>
      <c r="CT36" s="107"/>
      <c r="CU36" s="107"/>
      <c r="CV36" s="107">
        <f>SUM(CR36+CT36)</f>
        <v>0</v>
      </c>
      <c r="CW36" s="107">
        <f>SUM(CS36+CU36)</f>
        <v>0</v>
      </c>
      <c r="CX36" s="108">
        <f t="shared" si="945"/>
        <v>0</v>
      </c>
      <c r="CY36" s="108">
        <f t="shared" si="946"/>
        <v>0</v>
      </c>
      <c r="CZ36" s="107"/>
      <c r="DA36" s="107"/>
      <c r="DB36" s="107"/>
      <c r="DC36" s="107"/>
      <c r="DD36" s="107"/>
      <c r="DE36" s="107"/>
      <c r="DF36" s="107"/>
      <c r="DG36" s="107"/>
      <c r="DH36" s="107">
        <f>SUM(DD36+DF36)</f>
        <v>0</v>
      </c>
      <c r="DI36" s="107">
        <f>SUM(DE36+DG36)</f>
        <v>0</v>
      </c>
      <c r="DJ36" s="108">
        <f t="shared" si="947"/>
        <v>0</v>
      </c>
      <c r="DK36" s="108">
        <f t="shared" si="948"/>
        <v>0</v>
      </c>
      <c r="DL36" s="107"/>
      <c r="DM36" s="107"/>
      <c r="DN36" s="107"/>
      <c r="DO36" s="107"/>
      <c r="DP36" s="107"/>
      <c r="DQ36" s="107"/>
      <c r="DR36" s="107"/>
      <c r="DS36" s="107"/>
      <c r="DT36" s="107">
        <f>SUM(DP36+DR36)</f>
        <v>0</v>
      </c>
      <c r="DU36" s="107">
        <f>SUM(DQ36+DS36)</f>
        <v>0</v>
      </c>
      <c r="DV36" s="108">
        <f t="shared" si="949"/>
        <v>0</v>
      </c>
      <c r="DW36" s="108">
        <f t="shared" si="950"/>
        <v>0</v>
      </c>
      <c r="DX36" s="107"/>
      <c r="DY36" s="107"/>
      <c r="DZ36" s="107"/>
      <c r="EA36" s="107"/>
      <c r="EB36" s="107"/>
      <c r="EC36" s="107"/>
      <c r="ED36" s="107"/>
      <c r="EE36" s="107"/>
      <c r="EF36" s="107">
        <f>SUM(EB36+ED36)</f>
        <v>0</v>
      </c>
      <c r="EG36" s="107">
        <f>SUM(EC36+EE36)</f>
        <v>0</v>
      </c>
      <c r="EH36" s="108">
        <f t="shared" si="952"/>
        <v>0</v>
      </c>
      <c r="EI36" s="108">
        <f t="shared" si="953"/>
        <v>0</v>
      </c>
      <c r="EJ36" s="107"/>
      <c r="EK36" s="107"/>
      <c r="EL36" s="107"/>
      <c r="EM36" s="107"/>
      <c r="EN36" s="107"/>
      <c r="EO36" s="107"/>
      <c r="EP36" s="107"/>
      <c r="EQ36" s="107"/>
      <c r="ER36" s="107">
        <f>SUM(EN36+EP36)</f>
        <v>0</v>
      </c>
      <c r="ES36" s="107">
        <f>SUM(EO36+EQ36)</f>
        <v>0</v>
      </c>
      <c r="ET36" s="108">
        <f t="shared" si="955"/>
        <v>0</v>
      </c>
      <c r="EU36" s="108">
        <f t="shared" si="956"/>
        <v>0</v>
      </c>
      <c r="EV36" s="107"/>
      <c r="EW36" s="107"/>
      <c r="EX36" s="107"/>
      <c r="EY36" s="107"/>
      <c r="EZ36" s="107"/>
      <c r="FA36" s="107"/>
      <c r="FB36" s="107"/>
      <c r="FC36" s="107"/>
      <c r="FD36" s="107">
        <f>SUM(EZ36+FB36)</f>
        <v>0</v>
      </c>
      <c r="FE36" s="107">
        <f>SUM(FA36+FC36)</f>
        <v>0</v>
      </c>
      <c r="FF36" s="108">
        <f t="shared" si="957"/>
        <v>0</v>
      </c>
      <c r="FG36" s="108">
        <f t="shared" si="958"/>
        <v>0</v>
      </c>
      <c r="FH36" s="107"/>
      <c r="FI36" s="107"/>
      <c r="FJ36" s="107"/>
      <c r="FK36" s="107"/>
      <c r="FL36" s="107"/>
      <c r="FM36" s="107"/>
      <c r="FN36" s="107"/>
      <c r="FO36" s="107"/>
      <c r="FP36" s="107">
        <f>SUM(FL36+FN36)</f>
        <v>0</v>
      </c>
      <c r="FQ36" s="107">
        <f>SUM(FM36+FO36)</f>
        <v>0</v>
      </c>
      <c r="FR36" s="108">
        <f t="shared" si="959"/>
        <v>0</v>
      </c>
      <c r="FS36" s="108">
        <f t="shared" si="960"/>
        <v>0</v>
      </c>
      <c r="FT36" s="107"/>
      <c r="FU36" s="107"/>
      <c r="FV36" s="107"/>
      <c r="FW36" s="107"/>
      <c r="FX36" s="107"/>
      <c r="FY36" s="107"/>
      <c r="FZ36" s="107"/>
      <c r="GA36" s="107"/>
      <c r="GB36" s="107">
        <f>SUM(FX36+FZ36)</f>
        <v>0</v>
      </c>
      <c r="GC36" s="107">
        <f>SUM(FY36+GA36)</f>
        <v>0</v>
      </c>
      <c r="GD36" s="108">
        <f t="shared" si="961"/>
        <v>0</v>
      </c>
      <c r="GE36" s="108">
        <f t="shared" si="962"/>
        <v>0</v>
      </c>
      <c r="GF36" s="107">
        <f t="shared" ref="GF36:GF37" si="1064">SUM(H36,T36,AF36,AR36,BD36,BP36,CB36,CN36,CZ36,DL36,DX36,EJ36,EV36)</f>
        <v>0</v>
      </c>
      <c r="GG36" s="107">
        <f t="shared" ref="GG36:GG37" si="1065">SUM(I36,U36,AG36,AS36,BE36,BQ36,CC36,CO36,DA36,DM36,DY36,EK36,EW36)</f>
        <v>0</v>
      </c>
      <c r="GH36" s="107">
        <f t="shared" ref="GH36:GH37" si="1066">SUM(J36,V36,AH36,AT36,BF36,BR36,CD36,CP36,DB36,DN36,DZ36,EL36,EX36)</f>
        <v>0</v>
      </c>
      <c r="GI36" s="107">
        <f t="shared" ref="GI36:GI37" si="1067">SUM(K36,W36,AI36,AU36,BG36,BS36,CE36,CQ36,DC36,DO36,EA36,EM36,EY36)</f>
        <v>0</v>
      </c>
      <c r="GJ36" s="107">
        <f t="shared" ref="GJ36:GJ37" si="1068">SUM(L36,X36,AJ36,AV36,BH36,BT36,CF36,CR36,DD36,DP36,EB36,EN36,EZ36)</f>
        <v>0</v>
      </c>
      <c r="GK36" s="107">
        <f t="shared" ref="GK36:GK37" si="1069">SUM(M36,Y36,AK36,AW36,BI36,BU36,CG36,CS36,DE36,DQ36,EC36,EO36,FA36)</f>
        <v>0</v>
      </c>
      <c r="GL36" s="107">
        <f t="shared" ref="GL36:GL37" si="1070">SUM(N36,Z36,AL36,AX36,BJ36,BV36,CH36,CT36,DF36,DR36,ED36,EP36,FB36)</f>
        <v>0</v>
      </c>
      <c r="GM36" s="107">
        <f t="shared" ref="GM36:GM37" si="1071">SUM(O36,AA36,AM36,AY36,BK36,BW36,CI36,CU36,DG36,DS36,EE36,EQ36,FC36)</f>
        <v>0</v>
      </c>
      <c r="GN36" s="107">
        <f t="shared" ref="GN36:GN37" si="1072">SUM(P36,AB36,AN36,AZ36,BL36,BX36,CJ36,CV36,DH36,DT36,EF36,ER36,FD36)</f>
        <v>0</v>
      </c>
      <c r="GO36" s="107">
        <f t="shared" ref="GO36:GO37" si="1073">SUM(Q36,AC36,AO36,BA36,BM36,BY36,CK36,CW36,DI36,DU36,EG36,ES36,FE36)</f>
        <v>0</v>
      </c>
      <c r="GP36" s="107"/>
      <c r="GQ36" s="107"/>
      <c r="GR36" s="243"/>
      <c r="GS36" s="86"/>
    </row>
    <row r="37" spans="2:201" hidden="1" x14ac:dyDescent="0.2">
      <c r="B37" s="86"/>
      <c r="C37" s="87"/>
      <c r="D37" s="94"/>
      <c r="E37" s="93"/>
      <c r="F37" s="94"/>
      <c r="G37" s="106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108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8"/>
      <c r="AE37" s="108"/>
      <c r="AF37" s="107"/>
      <c r="AG37" s="107"/>
      <c r="AH37" s="107"/>
      <c r="AI37" s="107"/>
      <c r="AJ37" s="107"/>
      <c r="AK37" s="107"/>
      <c r="AL37" s="107"/>
      <c r="AM37" s="107"/>
      <c r="AN37" s="107">
        <f t="shared" si="1060"/>
        <v>0</v>
      </c>
      <c r="AO37" s="107">
        <f t="shared" si="1061"/>
        <v>0</v>
      </c>
      <c r="AP37" s="108"/>
      <c r="AQ37" s="108"/>
      <c r="AR37" s="107"/>
      <c r="AS37" s="107"/>
      <c r="AT37" s="107"/>
      <c r="AU37" s="107"/>
      <c r="AV37" s="107"/>
      <c r="AW37" s="107"/>
      <c r="AX37" s="107"/>
      <c r="AY37" s="107"/>
      <c r="AZ37" s="107">
        <f t="shared" si="1062"/>
        <v>0</v>
      </c>
      <c r="BA37" s="107">
        <f t="shared" si="1063"/>
        <v>0</v>
      </c>
      <c r="BB37" s="108"/>
      <c r="BC37" s="108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8"/>
      <c r="BO37" s="108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8"/>
      <c r="CA37" s="108"/>
      <c r="CB37" s="107"/>
      <c r="CC37" s="107"/>
      <c r="CD37" s="107"/>
      <c r="CE37" s="107"/>
      <c r="CF37" s="107"/>
      <c r="CG37" s="107"/>
      <c r="CH37" s="107"/>
      <c r="CI37" s="107"/>
      <c r="CJ37" s="107"/>
      <c r="CK37" s="107"/>
      <c r="CL37" s="108"/>
      <c r="CM37" s="108"/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8"/>
      <c r="CY37" s="108"/>
      <c r="CZ37" s="107"/>
      <c r="DA37" s="107"/>
      <c r="DB37" s="107"/>
      <c r="DC37" s="107"/>
      <c r="DD37" s="107"/>
      <c r="DE37" s="107"/>
      <c r="DF37" s="107"/>
      <c r="DG37" s="107"/>
      <c r="DH37" s="107"/>
      <c r="DI37" s="107"/>
      <c r="DJ37" s="108"/>
      <c r="DK37" s="108"/>
      <c r="DL37" s="107"/>
      <c r="DM37" s="107"/>
      <c r="DN37" s="107"/>
      <c r="DO37" s="107"/>
      <c r="DP37" s="107"/>
      <c r="DQ37" s="107"/>
      <c r="DR37" s="107"/>
      <c r="DS37" s="107"/>
      <c r="DT37" s="107"/>
      <c r="DU37" s="107"/>
      <c r="DV37" s="108"/>
      <c r="DW37" s="108"/>
      <c r="DX37" s="107"/>
      <c r="DY37" s="107"/>
      <c r="DZ37" s="107"/>
      <c r="EA37" s="107"/>
      <c r="EB37" s="107"/>
      <c r="EC37" s="107"/>
      <c r="ED37" s="107"/>
      <c r="EE37" s="107"/>
      <c r="EF37" s="107"/>
      <c r="EG37" s="107"/>
      <c r="EH37" s="108"/>
      <c r="EI37" s="108"/>
      <c r="EJ37" s="107"/>
      <c r="EK37" s="107"/>
      <c r="EL37" s="107"/>
      <c r="EM37" s="107"/>
      <c r="EN37" s="107"/>
      <c r="EO37" s="107"/>
      <c r="EP37" s="107"/>
      <c r="EQ37" s="107"/>
      <c r="ER37" s="107"/>
      <c r="ES37" s="107"/>
      <c r="ET37" s="108"/>
      <c r="EU37" s="108"/>
      <c r="EV37" s="107"/>
      <c r="EW37" s="107"/>
      <c r="EX37" s="107"/>
      <c r="EY37" s="107"/>
      <c r="EZ37" s="107"/>
      <c r="FA37" s="107"/>
      <c r="FB37" s="107"/>
      <c r="FC37" s="107"/>
      <c r="FD37" s="107"/>
      <c r="FE37" s="107"/>
      <c r="FF37" s="108"/>
      <c r="FG37" s="108"/>
      <c r="FH37" s="107"/>
      <c r="FI37" s="107"/>
      <c r="FJ37" s="107"/>
      <c r="FK37" s="107"/>
      <c r="FL37" s="107"/>
      <c r="FM37" s="107"/>
      <c r="FN37" s="107"/>
      <c r="FO37" s="107"/>
      <c r="FP37" s="107"/>
      <c r="FQ37" s="107"/>
      <c r="FR37" s="108"/>
      <c r="FS37" s="108"/>
      <c r="FT37" s="107"/>
      <c r="FU37" s="107"/>
      <c r="FV37" s="107"/>
      <c r="FW37" s="107"/>
      <c r="FX37" s="107"/>
      <c r="FY37" s="107"/>
      <c r="FZ37" s="107"/>
      <c r="GA37" s="107"/>
      <c r="GB37" s="107"/>
      <c r="GC37" s="107"/>
      <c r="GD37" s="108"/>
      <c r="GE37" s="108"/>
      <c r="GF37" s="107">
        <f t="shared" si="1064"/>
        <v>0</v>
      </c>
      <c r="GG37" s="107">
        <f t="shared" si="1065"/>
        <v>0</v>
      </c>
      <c r="GH37" s="107">
        <f t="shared" si="1066"/>
        <v>0</v>
      </c>
      <c r="GI37" s="107">
        <f t="shared" si="1067"/>
        <v>0</v>
      </c>
      <c r="GJ37" s="107">
        <f t="shared" si="1068"/>
        <v>0</v>
      </c>
      <c r="GK37" s="107">
        <f t="shared" si="1069"/>
        <v>0</v>
      </c>
      <c r="GL37" s="107">
        <f t="shared" si="1070"/>
        <v>0</v>
      </c>
      <c r="GM37" s="107">
        <f t="shared" si="1071"/>
        <v>0</v>
      </c>
      <c r="GN37" s="107">
        <f t="shared" si="1072"/>
        <v>0</v>
      </c>
      <c r="GO37" s="107">
        <f t="shared" si="1073"/>
        <v>0</v>
      </c>
      <c r="GP37" s="107"/>
      <c r="GQ37" s="107"/>
      <c r="GR37" s="243"/>
      <c r="GS37" s="86"/>
    </row>
    <row r="38" spans="2:201" hidden="1" x14ac:dyDescent="0.2">
      <c r="B38" s="110"/>
      <c r="C38" s="116"/>
      <c r="D38" s="116"/>
      <c r="E38" s="102" t="s">
        <v>33</v>
      </c>
      <c r="F38" s="113"/>
      <c r="G38" s="114"/>
      <c r="H38" s="115">
        <f>SUM(H39)</f>
        <v>0</v>
      </c>
      <c r="I38" s="115">
        <f t="shared" ref="I38:BT38" si="1074">SUM(I39)</f>
        <v>0</v>
      </c>
      <c r="J38" s="115">
        <f t="shared" si="1074"/>
        <v>0</v>
      </c>
      <c r="K38" s="115">
        <f t="shared" si="1074"/>
        <v>0</v>
      </c>
      <c r="L38" s="115">
        <f t="shared" si="1074"/>
        <v>0</v>
      </c>
      <c r="M38" s="115">
        <f t="shared" si="1074"/>
        <v>0</v>
      </c>
      <c r="N38" s="115">
        <f t="shared" si="1074"/>
        <v>0</v>
      </c>
      <c r="O38" s="115">
        <f t="shared" si="1074"/>
        <v>0</v>
      </c>
      <c r="P38" s="115">
        <f t="shared" si="1074"/>
        <v>0</v>
      </c>
      <c r="Q38" s="115">
        <f t="shared" si="1074"/>
        <v>0</v>
      </c>
      <c r="R38" s="108">
        <f t="shared" si="180"/>
        <v>0</v>
      </c>
      <c r="S38" s="108">
        <f t="shared" si="181"/>
        <v>0</v>
      </c>
      <c r="T38" s="115">
        <f t="shared" si="1074"/>
        <v>0</v>
      </c>
      <c r="U38" s="115">
        <f t="shared" si="1074"/>
        <v>0</v>
      </c>
      <c r="V38" s="115">
        <f t="shared" si="1074"/>
        <v>0</v>
      </c>
      <c r="W38" s="115">
        <f t="shared" si="1074"/>
        <v>0</v>
      </c>
      <c r="X38" s="115">
        <f t="shared" si="1074"/>
        <v>0</v>
      </c>
      <c r="Y38" s="115">
        <f t="shared" si="1074"/>
        <v>0</v>
      </c>
      <c r="Z38" s="115">
        <f t="shared" si="1074"/>
        <v>0</v>
      </c>
      <c r="AA38" s="115">
        <f t="shared" si="1074"/>
        <v>0</v>
      </c>
      <c r="AB38" s="115">
        <f t="shared" si="1074"/>
        <v>0</v>
      </c>
      <c r="AC38" s="115">
        <f t="shared" si="1074"/>
        <v>0</v>
      </c>
      <c r="AD38" s="108">
        <f t="shared" ref="AD38:AD55" si="1075">SUM(X38-V38)</f>
        <v>0</v>
      </c>
      <c r="AE38" s="108">
        <f t="shared" ref="AE38:AE55" si="1076">SUM(Y38-W38)</f>
        <v>0</v>
      </c>
      <c r="AF38" s="115">
        <f t="shared" si="1074"/>
        <v>0</v>
      </c>
      <c r="AG38" s="115">
        <f t="shared" si="1074"/>
        <v>0</v>
      </c>
      <c r="AH38" s="115">
        <f t="shared" si="1074"/>
        <v>0</v>
      </c>
      <c r="AI38" s="115">
        <f t="shared" si="1074"/>
        <v>0</v>
      </c>
      <c r="AJ38" s="115">
        <f t="shared" si="1074"/>
        <v>0</v>
      </c>
      <c r="AK38" s="115">
        <f t="shared" si="1074"/>
        <v>0</v>
      </c>
      <c r="AL38" s="115">
        <f t="shared" si="1074"/>
        <v>0</v>
      </c>
      <c r="AM38" s="115">
        <f t="shared" si="1074"/>
        <v>0</v>
      </c>
      <c r="AN38" s="115">
        <f t="shared" si="1074"/>
        <v>0</v>
      </c>
      <c r="AO38" s="115">
        <f t="shared" si="1074"/>
        <v>0</v>
      </c>
      <c r="AP38" s="108">
        <f t="shared" ref="AP38:AP55" si="1077">SUM(AJ38-AH38)</f>
        <v>0</v>
      </c>
      <c r="AQ38" s="108">
        <f t="shared" ref="AQ38:AQ55" si="1078">SUM(AK38-AI38)</f>
        <v>0</v>
      </c>
      <c r="AR38" s="115">
        <f t="shared" si="1074"/>
        <v>0</v>
      </c>
      <c r="AS38" s="115">
        <f t="shared" si="1074"/>
        <v>0</v>
      </c>
      <c r="AT38" s="115">
        <f t="shared" si="1074"/>
        <v>0</v>
      </c>
      <c r="AU38" s="115">
        <f t="shared" si="1074"/>
        <v>0</v>
      </c>
      <c r="AV38" s="115">
        <f t="shared" si="1074"/>
        <v>0</v>
      </c>
      <c r="AW38" s="115">
        <f t="shared" si="1074"/>
        <v>0</v>
      </c>
      <c r="AX38" s="115">
        <f t="shared" si="1074"/>
        <v>0</v>
      </c>
      <c r="AY38" s="115">
        <f t="shared" si="1074"/>
        <v>0</v>
      </c>
      <c r="AZ38" s="115">
        <f t="shared" si="1074"/>
        <v>0</v>
      </c>
      <c r="BA38" s="115">
        <f t="shared" si="1074"/>
        <v>0</v>
      </c>
      <c r="BB38" s="108">
        <f t="shared" ref="BB38:BB55" si="1079">SUM(AV38-AT38)</f>
        <v>0</v>
      </c>
      <c r="BC38" s="108">
        <f t="shared" ref="BC38:BC55" si="1080">SUM(AW38-AU38)</f>
        <v>0</v>
      </c>
      <c r="BD38" s="115">
        <f t="shared" si="1074"/>
        <v>0</v>
      </c>
      <c r="BE38" s="115">
        <f t="shared" si="1074"/>
        <v>0</v>
      </c>
      <c r="BF38" s="115">
        <f t="shared" si="1074"/>
        <v>0</v>
      </c>
      <c r="BG38" s="115">
        <f t="shared" si="1074"/>
        <v>0</v>
      </c>
      <c r="BH38" s="115">
        <f t="shared" si="1074"/>
        <v>0</v>
      </c>
      <c r="BI38" s="115">
        <f t="shared" si="1074"/>
        <v>0</v>
      </c>
      <c r="BJ38" s="115">
        <f t="shared" si="1074"/>
        <v>0</v>
      </c>
      <c r="BK38" s="115">
        <f t="shared" si="1074"/>
        <v>0</v>
      </c>
      <c r="BL38" s="115">
        <f t="shared" si="1074"/>
        <v>0</v>
      </c>
      <c r="BM38" s="115">
        <f t="shared" si="1074"/>
        <v>0</v>
      </c>
      <c r="BN38" s="108">
        <f t="shared" ref="BN38:BN55" si="1081">SUM(BH38-BF38)</f>
        <v>0</v>
      </c>
      <c r="BO38" s="108">
        <f t="shared" ref="BO38:BO55" si="1082">SUM(BI38-BG38)</f>
        <v>0</v>
      </c>
      <c r="BP38" s="115">
        <f t="shared" si="1074"/>
        <v>0</v>
      </c>
      <c r="BQ38" s="115">
        <f t="shared" si="1074"/>
        <v>0</v>
      </c>
      <c r="BR38" s="115">
        <f t="shared" si="1074"/>
        <v>0</v>
      </c>
      <c r="BS38" s="115">
        <f t="shared" si="1074"/>
        <v>0</v>
      </c>
      <c r="BT38" s="115">
        <f t="shared" si="1074"/>
        <v>0</v>
      </c>
      <c r="BU38" s="115">
        <f t="shared" ref="BU38:BY38" si="1083">SUM(BU39)</f>
        <v>0</v>
      </c>
      <c r="BV38" s="115">
        <f t="shared" si="1083"/>
        <v>0</v>
      </c>
      <c r="BW38" s="115">
        <f t="shared" si="1083"/>
        <v>0</v>
      </c>
      <c r="BX38" s="115">
        <f t="shared" si="1083"/>
        <v>0</v>
      </c>
      <c r="BY38" s="115">
        <f t="shared" si="1083"/>
        <v>0</v>
      </c>
      <c r="BZ38" s="108">
        <f t="shared" ref="BZ38:BZ55" si="1084">SUM(BT38-BR38)</f>
        <v>0</v>
      </c>
      <c r="CA38" s="108">
        <f t="shared" ref="CA38:CA55" si="1085">SUM(BU38-BS38)</f>
        <v>0</v>
      </c>
      <c r="CB38" s="115">
        <f t="shared" ref="CB38:EF38" si="1086">SUM(CB39)</f>
        <v>0</v>
      </c>
      <c r="CC38" s="115">
        <f t="shared" si="1086"/>
        <v>0</v>
      </c>
      <c r="CD38" s="115">
        <f t="shared" si="1086"/>
        <v>0</v>
      </c>
      <c r="CE38" s="115">
        <f t="shared" si="1086"/>
        <v>0</v>
      </c>
      <c r="CF38" s="115">
        <f t="shared" si="1086"/>
        <v>0</v>
      </c>
      <c r="CG38" s="115">
        <f t="shared" si="1086"/>
        <v>0</v>
      </c>
      <c r="CH38" s="115">
        <f t="shared" si="1086"/>
        <v>0</v>
      </c>
      <c r="CI38" s="115">
        <f t="shared" si="1086"/>
        <v>0</v>
      </c>
      <c r="CJ38" s="115">
        <f t="shared" si="1086"/>
        <v>0</v>
      </c>
      <c r="CK38" s="115">
        <f t="shared" si="1086"/>
        <v>0</v>
      </c>
      <c r="CL38" s="108">
        <f t="shared" ref="CL38:CL55" si="1087">SUM(CF38-CD38)</f>
        <v>0</v>
      </c>
      <c r="CM38" s="108">
        <f t="shared" ref="CM38:CM55" si="1088">SUM(CG38-CE38)</f>
        <v>0</v>
      </c>
      <c r="CN38" s="115">
        <f t="shared" si="1086"/>
        <v>0</v>
      </c>
      <c r="CO38" s="115">
        <f t="shared" si="1086"/>
        <v>0</v>
      </c>
      <c r="CP38" s="115">
        <f t="shared" si="1086"/>
        <v>0</v>
      </c>
      <c r="CQ38" s="115">
        <f t="shared" si="1086"/>
        <v>0</v>
      </c>
      <c r="CR38" s="115">
        <f t="shared" si="1086"/>
        <v>0</v>
      </c>
      <c r="CS38" s="115">
        <f t="shared" si="1086"/>
        <v>0</v>
      </c>
      <c r="CT38" s="115">
        <f t="shared" si="1086"/>
        <v>0</v>
      </c>
      <c r="CU38" s="115">
        <f t="shared" si="1086"/>
        <v>0</v>
      </c>
      <c r="CV38" s="115">
        <f t="shared" si="1086"/>
        <v>0</v>
      </c>
      <c r="CW38" s="115">
        <f t="shared" si="1086"/>
        <v>0</v>
      </c>
      <c r="CX38" s="108">
        <f t="shared" ref="CX38:CX55" si="1089">SUM(CR38-CP38)</f>
        <v>0</v>
      </c>
      <c r="CY38" s="108">
        <f t="shared" ref="CY38:CY55" si="1090">SUM(CS38-CQ38)</f>
        <v>0</v>
      </c>
      <c r="CZ38" s="115">
        <f t="shared" si="1086"/>
        <v>0</v>
      </c>
      <c r="DA38" s="115">
        <f t="shared" si="1086"/>
        <v>0</v>
      </c>
      <c r="DB38" s="115">
        <f t="shared" si="1086"/>
        <v>0</v>
      </c>
      <c r="DC38" s="115">
        <f t="shared" si="1086"/>
        <v>0</v>
      </c>
      <c r="DD38" s="115">
        <f t="shared" si="1086"/>
        <v>0</v>
      </c>
      <c r="DE38" s="115">
        <f t="shared" si="1086"/>
        <v>0</v>
      </c>
      <c r="DF38" s="115">
        <f t="shared" si="1086"/>
        <v>0</v>
      </c>
      <c r="DG38" s="115">
        <f t="shared" si="1086"/>
        <v>0</v>
      </c>
      <c r="DH38" s="115">
        <f t="shared" si="1086"/>
        <v>0</v>
      </c>
      <c r="DI38" s="115">
        <f t="shared" si="1086"/>
        <v>0</v>
      </c>
      <c r="DJ38" s="108">
        <f t="shared" ref="DJ38:DJ55" si="1091">SUM(DD38-DB38)</f>
        <v>0</v>
      </c>
      <c r="DK38" s="108">
        <f t="shared" ref="DK38:DK55" si="1092">SUM(DE38-DC38)</f>
        <v>0</v>
      </c>
      <c r="DL38" s="115">
        <f t="shared" si="1086"/>
        <v>70</v>
      </c>
      <c r="DM38" s="115">
        <f t="shared" si="1086"/>
        <v>7329192.6960000005</v>
      </c>
      <c r="DN38" s="115">
        <f t="shared" si="1086"/>
        <v>11.666666666666666</v>
      </c>
      <c r="DO38" s="115">
        <f t="shared" si="1086"/>
        <v>1221532.1160000002</v>
      </c>
      <c r="DP38" s="115">
        <f t="shared" si="1086"/>
        <v>17</v>
      </c>
      <c r="DQ38" s="115">
        <f t="shared" si="1086"/>
        <v>1779946.75</v>
      </c>
      <c r="DR38" s="115">
        <f t="shared" si="1086"/>
        <v>0</v>
      </c>
      <c r="DS38" s="115">
        <f t="shared" si="1086"/>
        <v>0</v>
      </c>
      <c r="DT38" s="115">
        <f t="shared" si="1086"/>
        <v>17</v>
      </c>
      <c r="DU38" s="115">
        <f t="shared" si="1086"/>
        <v>1779946.75</v>
      </c>
      <c r="DV38" s="108">
        <f t="shared" ref="DV38:DV55" si="1093">SUM(DP38-DN38)</f>
        <v>5.3333333333333339</v>
      </c>
      <c r="DW38" s="108">
        <f t="shared" ref="DW38:DW55" si="1094">SUM(DQ38-DO38)</f>
        <v>558414.63399999985</v>
      </c>
      <c r="DX38" s="115">
        <f t="shared" si="1086"/>
        <v>0</v>
      </c>
      <c r="DY38" s="115">
        <f t="shared" si="1086"/>
        <v>0</v>
      </c>
      <c r="DZ38" s="115">
        <f t="shared" si="1086"/>
        <v>0</v>
      </c>
      <c r="EA38" s="115">
        <f t="shared" si="1086"/>
        <v>0</v>
      </c>
      <c r="EB38" s="115">
        <f t="shared" si="1086"/>
        <v>0</v>
      </c>
      <c r="EC38" s="115">
        <f t="shared" si="1086"/>
        <v>0</v>
      </c>
      <c r="ED38" s="115">
        <f t="shared" si="1086"/>
        <v>0</v>
      </c>
      <c r="EE38" s="115">
        <f t="shared" si="1086"/>
        <v>0</v>
      </c>
      <c r="EF38" s="115">
        <f t="shared" si="1086"/>
        <v>0</v>
      </c>
      <c r="EG38" s="115">
        <f t="shared" ref="EG38" si="1095">SUM(EG39)</f>
        <v>0</v>
      </c>
      <c r="EH38" s="108">
        <f t="shared" ref="EH38:EH55" si="1096">SUM(EB38-DZ38)</f>
        <v>0</v>
      </c>
      <c r="EI38" s="108">
        <f t="shared" ref="EI38:EI55" si="1097">SUM(EC38-EA38)</f>
        <v>0</v>
      </c>
      <c r="EJ38" s="115">
        <f t="shared" ref="EJ38:GQ38" si="1098">SUM(EJ39)</f>
        <v>0</v>
      </c>
      <c r="EK38" s="115">
        <f t="shared" si="1098"/>
        <v>0</v>
      </c>
      <c r="EL38" s="115">
        <f t="shared" si="1098"/>
        <v>0</v>
      </c>
      <c r="EM38" s="115">
        <f t="shared" si="1098"/>
        <v>0</v>
      </c>
      <c r="EN38" s="115">
        <f t="shared" si="1098"/>
        <v>0</v>
      </c>
      <c r="EO38" s="115">
        <f t="shared" si="1098"/>
        <v>0</v>
      </c>
      <c r="EP38" s="115">
        <f t="shared" si="1098"/>
        <v>0</v>
      </c>
      <c r="EQ38" s="115">
        <f t="shared" si="1098"/>
        <v>0</v>
      </c>
      <c r="ER38" s="115">
        <f t="shared" si="1098"/>
        <v>0</v>
      </c>
      <c r="ES38" s="115">
        <f t="shared" si="1098"/>
        <v>0</v>
      </c>
      <c r="ET38" s="108">
        <f t="shared" ref="ET38:ET55" si="1099">SUM(EN38-EL38)</f>
        <v>0</v>
      </c>
      <c r="EU38" s="108">
        <f t="shared" ref="EU38:EU55" si="1100">SUM(EO38-EM38)</f>
        <v>0</v>
      </c>
      <c r="EV38" s="115">
        <f t="shared" si="1098"/>
        <v>0</v>
      </c>
      <c r="EW38" s="115">
        <f t="shared" si="1098"/>
        <v>0</v>
      </c>
      <c r="EX38" s="115">
        <f t="shared" si="1098"/>
        <v>0</v>
      </c>
      <c r="EY38" s="115">
        <f t="shared" si="1098"/>
        <v>0</v>
      </c>
      <c r="EZ38" s="115">
        <f t="shared" si="1098"/>
        <v>0</v>
      </c>
      <c r="FA38" s="115">
        <f t="shared" si="1098"/>
        <v>0</v>
      </c>
      <c r="FB38" s="115">
        <f t="shared" si="1098"/>
        <v>0</v>
      </c>
      <c r="FC38" s="115">
        <f t="shared" si="1098"/>
        <v>0</v>
      </c>
      <c r="FD38" s="115">
        <f t="shared" si="1098"/>
        <v>0</v>
      </c>
      <c r="FE38" s="115">
        <f t="shared" si="1098"/>
        <v>0</v>
      </c>
      <c r="FF38" s="108">
        <f t="shared" ref="FF38:FF55" si="1101">SUM(EZ38-EX38)</f>
        <v>0</v>
      </c>
      <c r="FG38" s="108">
        <f t="shared" ref="FG38:FG55" si="1102">SUM(FA38-EY38)</f>
        <v>0</v>
      </c>
      <c r="FH38" s="115">
        <f t="shared" si="1098"/>
        <v>0</v>
      </c>
      <c r="FI38" s="115">
        <f t="shared" si="1098"/>
        <v>0</v>
      </c>
      <c r="FJ38" s="115">
        <f t="shared" si="1098"/>
        <v>0</v>
      </c>
      <c r="FK38" s="115">
        <f t="shared" si="1098"/>
        <v>0</v>
      </c>
      <c r="FL38" s="115">
        <f t="shared" si="1098"/>
        <v>0</v>
      </c>
      <c r="FM38" s="115">
        <f t="shared" si="1098"/>
        <v>0</v>
      </c>
      <c r="FN38" s="115">
        <f t="shared" si="1098"/>
        <v>0</v>
      </c>
      <c r="FO38" s="115">
        <f t="shared" si="1098"/>
        <v>0</v>
      </c>
      <c r="FP38" s="115">
        <f t="shared" si="1098"/>
        <v>0</v>
      </c>
      <c r="FQ38" s="115">
        <f t="shared" si="1098"/>
        <v>0</v>
      </c>
      <c r="FR38" s="108">
        <f t="shared" ref="FR38:FR55" si="1103">SUM(FL38-FJ38)</f>
        <v>0</v>
      </c>
      <c r="FS38" s="108">
        <f t="shared" ref="FS38:FS55" si="1104">SUM(FM38-FK38)</f>
        <v>0</v>
      </c>
      <c r="FT38" s="115">
        <f t="shared" si="1098"/>
        <v>0</v>
      </c>
      <c r="FU38" s="115">
        <f t="shared" si="1098"/>
        <v>0</v>
      </c>
      <c r="FV38" s="115">
        <f t="shared" si="1098"/>
        <v>0</v>
      </c>
      <c r="FW38" s="115">
        <f t="shared" si="1098"/>
        <v>0</v>
      </c>
      <c r="FX38" s="115">
        <f t="shared" si="1098"/>
        <v>0</v>
      </c>
      <c r="FY38" s="115">
        <f t="shared" si="1098"/>
        <v>0</v>
      </c>
      <c r="FZ38" s="115">
        <f t="shared" si="1098"/>
        <v>0</v>
      </c>
      <c r="GA38" s="115">
        <f t="shared" si="1098"/>
        <v>0</v>
      </c>
      <c r="GB38" s="115">
        <f t="shared" si="1098"/>
        <v>0</v>
      </c>
      <c r="GC38" s="115">
        <f t="shared" si="1098"/>
        <v>0</v>
      </c>
      <c r="GD38" s="108">
        <f t="shared" ref="GD38:GD55" si="1105">SUM(FX38-FV38)</f>
        <v>0</v>
      </c>
      <c r="GE38" s="108">
        <f t="shared" ref="GE38:GE55" si="1106">SUM(FY38-FW38)</f>
        <v>0</v>
      </c>
      <c r="GF38" s="115">
        <f t="shared" si="1098"/>
        <v>70</v>
      </c>
      <c r="GG38" s="115">
        <f t="shared" si="1098"/>
        <v>7329192.6960000005</v>
      </c>
      <c r="GH38" s="115">
        <f t="shared" si="1098"/>
        <v>11.666666666666666</v>
      </c>
      <c r="GI38" s="115">
        <f t="shared" si="1098"/>
        <v>1221532.1160000002</v>
      </c>
      <c r="GJ38" s="115">
        <f t="shared" si="1098"/>
        <v>17</v>
      </c>
      <c r="GK38" s="115">
        <f t="shared" si="1098"/>
        <v>1779946.75</v>
      </c>
      <c r="GL38" s="115">
        <f t="shared" si="1098"/>
        <v>0</v>
      </c>
      <c r="GM38" s="115">
        <f t="shared" si="1098"/>
        <v>0</v>
      </c>
      <c r="GN38" s="115">
        <f t="shared" si="1098"/>
        <v>17</v>
      </c>
      <c r="GO38" s="115">
        <f t="shared" si="1098"/>
        <v>1779946.75</v>
      </c>
      <c r="GP38" s="115">
        <f t="shared" si="1098"/>
        <v>5.3333333333333339</v>
      </c>
      <c r="GQ38" s="115">
        <f t="shared" si="1098"/>
        <v>558414.63399999985</v>
      </c>
      <c r="GR38" s="243"/>
      <c r="GS38" s="86"/>
    </row>
    <row r="39" spans="2:201" hidden="1" x14ac:dyDescent="0.2">
      <c r="B39" s="110"/>
      <c r="C39" s="116"/>
      <c r="D39" s="117"/>
      <c r="E39" s="132" t="s">
        <v>34</v>
      </c>
      <c r="F39" s="134">
        <v>9</v>
      </c>
      <c r="G39" s="135">
        <v>104702.7528</v>
      </c>
      <c r="H39" s="115"/>
      <c r="I39" s="115">
        <v>0</v>
      </c>
      <c r="J39" s="115">
        <f t="shared" si="223"/>
        <v>0</v>
      </c>
      <c r="K39" s="115">
        <f t="shared" si="224"/>
        <v>0</v>
      </c>
      <c r="L39" s="115">
        <f>SUM(L40:L42)</f>
        <v>0</v>
      </c>
      <c r="M39" s="115">
        <f t="shared" ref="M39:Q39" si="1107">SUM(M40:M42)</f>
        <v>0</v>
      </c>
      <c r="N39" s="115">
        <f t="shared" si="1107"/>
        <v>0</v>
      </c>
      <c r="O39" s="115">
        <f t="shared" si="1107"/>
        <v>0</v>
      </c>
      <c r="P39" s="115">
        <f t="shared" si="1107"/>
        <v>0</v>
      </c>
      <c r="Q39" s="115">
        <f t="shared" si="1107"/>
        <v>0</v>
      </c>
      <c r="R39" s="131">
        <f t="shared" si="180"/>
        <v>0</v>
      </c>
      <c r="S39" s="131">
        <f t="shared" si="181"/>
        <v>0</v>
      </c>
      <c r="T39" s="115"/>
      <c r="U39" s="115">
        <v>0</v>
      </c>
      <c r="V39" s="115">
        <f t="shared" si="226"/>
        <v>0</v>
      </c>
      <c r="W39" s="115">
        <f t="shared" si="227"/>
        <v>0</v>
      </c>
      <c r="X39" s="115">
        <f>SUM(X40:X42)</f>
        <v>0</v>
      </c>
      <c r="Y39" s="115">
        <f t="shared" ref="Y39" si="1108">SUM(Y40:Y42)</f>
        <v>0</v>
      </c>
      <c r="Z39" s="115">
        <f t="shared" ref="Z39" si="1109">SUM(Z40:Z42)</f>
        <v>0</v>
      </c>
      <c r="AA39" s="115">
        <f t="shared" ref="AA39" si="1110">SUM(AA40:AA42)</f>
        <v>0</v>
      </c>
      <c r="AB39" s="115">
        <f t="shared" ref="AB39" si="1111">SUM(AB40:AB42)</f>
        <v>0</v>
      </c>
      <c r="AC39" s="115">
        <f t="shared" ref="AC39" si="1112">SUM(AC40:AC42)</f>
        <v>0</v>
      </c>
      <c r="AD39" s="131">
        <f t="shared" si="1075"/>
        <v>0</v>
      </c>
      <c r="AE39" s="131">
        <f t="shared" si="1076"/>
        <v>0</v>
      </c>
      <c r="AF39" s="115">
        <f>VLOOKUP($E39,'ВМП план'!$B$8:$AL$43,12,0)</f>
        <v>0</v>
      </c>
      <c r="AG39" s="115">
        <f>VLOOKUP($E39,'ВМП план'!$B$8:$AL$43,13,0)</f>
        <v>0</v>
      </c>
      <c r="AH39" s="115">
        <f t="shared" si="233"/>
        <v>0</v>
      </c>
      <c r="AI39" s="115">
        <f t="shared" si="234"/>
        <v>0</v>
      </c>
      <c r="AJ39" s="115">
        <f>SUM(AJ40:AJ42)</f>
        <v>0</v>
      </c>
      <c r="AK39" s="115">
        <f t="shared" ref="AK39" si="1113">SUM(AK40:AK42)</f>
        <v>0</v>
      </c>
      <c r="AL39" s="115">
        <f t="shared" ref="AL39" si="1114">SUM(AL40:AL42)</f>
        <v>0</v>
      </c>
      <c r="AM39" s="115">
        <f t="shared" ref="AM39" si="1115">SUM(AM40:AM42)</f>
        <v>0</v>
      </c>
      <c r="AN39" s="115">
        <f t="shared" ref="AN39" si="1116">SUM(AN40:AN42)</f>
        <v>0</v>
      </c>
      <c r="AO39" s="115">
        <f t="shared" ref="AO39" si="1117">SUM(AO40:AO42)</f>
        <v>0</v>
      </c>
      <c r="AP39" s="131">
        <f t="shared" si="1077"/>
        <v>0</v>
      </c>
      <c r="AQ39" s="131">
        <f t="shared" si="1078"/>
        <v>0</v>
      </c>
      <c r="AR39" s="115"/>
      <c r="AS39" s="115"/>
      <c r="AT39" s="115">
        <f t="shared" si="240"/>
        <v>0</v>
      </c>
      <c r="AU39" s="115">
        <f t="shared" si="241"/>
        <v>0</v>
      </c>
      <c r="AV39" s="115">
        <f>SUM(AV40:AV42)</f>
        <v>0</v>
      </c>
      <c r="AW39" s="115">
        <f t="shared" ref="AW39" si="1118">SUM(AW40:AW42)</f>
        <v>0</v>
      </c>
      <c r="AX39" s="115">
        <f t="shared" ref="AX39" si="1119">SUM(AX40:AX42)</f>
        <v>0</v>
      </c>
      <c r="AY39" s="115">
        <f t="shared" ref="AY39" si="1120">SUM(AY40:AY42)</f>
        <v>0</v>
      </c>
      <c r="AZ39" s="115">
        <f t="shared" ref="AZ39" si="1121">SUM(AZ40:AZ42)</f>
        <v>0</v>
      </c>
      <c r="BA39" s="115">
        <f t="shared" ref="BA39" si="1122">SUM(BA40:BA42)</f>
        <v>0</v>
      </c>
      <c r="BB39" s="131">
        <f t="shared" si="1079"/>
        <v>0</v>
      </c>
      <c r="BC39" s="131">
        <f t="shared" si="1080"/>
        <v>0</v>
      </c>
      <c r="BD39" s="115"/>
      <c r="BE39" s="115">
        <v>0</v>
      </c>
      <c r="BF39" s="115">
        <f t="shared" si="247"/>
        <v>0</v>
      </c>
      <c r="BG39" s="115">
        <f t="shared" si="248"/>
        <v>0</v>
      </c>
      <c r="BH39" s="115">
        <f>SUM(BH40:BH42)</f>
        <v>0</v>
      </c>
      <c r="BI39" s="115">
        <f t="shared" ref="BI39" si="1123">SUM(BI40:BI42)</f>
        <v>0</v>
      </c>
      <c r="BJ39" s="115">
        <f t="shared" ref="BJ39" si="1124">SUM(BJ40:BJ42)</f>
        <v>0</v>
      </c>
      <c r="BK39" s="115">
        <f t="shared" ref="BK39" si="1125">SUM(BK40:BK42)</f>
        <v>0</v>
      </c>
      <c r="BL39" s="115">
        <f t="shared" ref="BL39" si="1126">SUM(BL40:BL42)</f>
        <v>0</v>
      </c>
      <c r="BM39" s="115">
        <f t="shared" ref="BM39" si="1127">SUM(BM40:BM42)</f>
        <v>0</v>
      </c>
      <c r="BN39" s="131">
        <f t="shared" si="1081"/>
        <v>0</v>
      </c>
      <c r="BO39" s="131">
        <f t="shared" si="1082"/>
        <v>0</v>
      </c>
      <c r="BP39" s="115"/>
      <c r="BQ39" s="115"/>
      <c r="BR39" s="115">
        <f t="shared" si="254"/>
        <v>0</v>
      </c>
      <c r="BS39" s="115">
        <f t="shared" si="255"/>
        <v>0</v>
      </c>
      <c r="BT39" s="115">
        <f>SUM(BT40:BT42)</f>
        <v>0</v>
      </c>
      <c r="BU39" s="115">
        <f t="shared" ref="BU39" si="1128">SUM(BU40:BU42)</f>
        <v>0</v>
      </c>
      <c r="BV39" s="115">
        <f t="shared" ref="BV39" si="1129">SUM(BV40:BV42)</f>
        <v>0</v>
      </c>
      <c r="BW39" s="115">
        <f t="shared" ref="BW39" si="1130">SUM(BW40:BW42)</f>
        <v>0</v>
      </c>
      <c r="BX39" s="115">
        <f t="shared" ref="BX39" si="1131">SUM(BX40:BX42)</f>
        <v>0</v>
      </c>
      <c r="BY39" s="115">
        <f t="shared" ref="BY39" si="1132">SUM(BY40:BY42)</f>
        <v>0</v>
      </c>
      <c r="BZ39" s="131">
        <f t="shared" si="1084"/>
        <v>0</v>
      </c>
      <c r="CA39" s="131">
        <f t="shared" si="1085"/>
        <v>0</v>
      </c>
      <c r="CB39" s="115"/>
      <c r="CC39" s="115"/>
      <c r="CD39" s="115">
        <f t="shared" si="261"/>
        <v>0</v>
      </c>
      <c r="CE39" s="115">
        <f t="shared" si="262"/>
        <v>0</v>
      </c>
      <c r="CF39" s="115">
        <f>SUM(CF40:CF42)</f>
        <v>0</v>
      </c>
      <c r="CG39" s="115">
        <f t="shared" ref="CG39" si="1133">SUM(CG40:CG42)</f>
        <v>0</v>
      </c>
      <c r="CH39" s="115">
        <f t="shared" ref="CH39" si="1134">SUM(CH40:CH42)</f>
        <v>0</v>
      </c>
      <c r="CI39" s="115">
        <f t="shared" ref="CI39" si="1135">SUM(CI40:CI42)</f>
        <v>0</v>
      </c>
      <c r="CJ39" s="115">
        <f t="shared" ref="CJ39" si="1136">SUM(CJ40:CJ42)</f>
        <v>0</v>
      </c>
      <c r="CK39" s="115">
        <f t="shared" ref="CK39" si="1137">SUM(CK40:CK42)</f>
        <v>0</v>
      </c>
      <c r="CL39" s="131">
        <f t="shared" si="1087"/>
        <v>0</v>
      </c>
      <c r="CM39" s="131">
        <f t="shared" si="1088"/>
        <v>0</v>
      </c>
      <c r="CN39" s="115"/>
      <c r="CO39" s="115"/>
      <c r="CP39" s="115">
        <f t="shared" si="268"/>
        <v>0</v>
      </c>
      <c r="CQ39" s="115">
        <f t="shared" si="269"/>
        <v>0</v>
      </c>
      <c r="CR39" s="115">
        <f>SUM(CR40:CR42)</f>
        <v>0</v>
      </c>
      <c r="CS39" s="115">
        <f t="shared" ref="CS39" si="1138">SUM(CS40:CS42)</f>
        <v>0</v>
      </c>
      <c r="CT39" s="115">
        <f t="shared" ref="CT39" si="1139">SUM(CT40:CT42)</f>
        <v>0</v>
      </c>
      <c r="CU39" s="115">
        <f t="shared" ref="CU39" si="1140">SUM(CU40:CU42)</f>
        <v>0</v>
      </c>
      <c r="CV39" s="115">
        <f t="shared" ref="CV39" si="1141">SUM(CV40:CV42)</f>
        <v>0</v>
      </c>
      <c r="CW39" s="115">
        <f t="shared" ref="CW39" si="1142">SUM(CW40:CW42)</f>
        <v>0</v>
      </c>
      <c r="CX39" s="131">
        <f t="shared" si="1089"/>
        <v>0</v>
      </c>
      <c r="CY39" s="131">
        <f t="shared" si="1090"/>
        <v>0</v>
      </c>
      <c r="CZ39" s="115"/>
      <c r="DA39" s="115"/>
      <c r="DB39" s="115">
        <f t="shared" si="275"/>
        <v>0</v>
      </c>
      <c r="DC39" s="115">
        <f t="shared" si="276"/>
        <v>0</v>
      </c>
      <c r="DD39" s="115">
        <f>SUM(DD40:DD42)</f>
        <v>0</v>
      </c>
      <c r="DE39" s="115">
        <f t="shared" ref="DE39" si="1143">SUM(DE40:DE42)</f>
        <v>0</v>
      </c>
      <c r="DF39" s="115">
        <f t="shared" ref="DF39" si="1144">SUM(DF40:DF42)</f>
        <v>0</v>
      </c>
      <c r="DG39" s="115">
        <f t="shared" ref="DG39" si="1145">SUM(DG40:DG42)</f>
        <v>0</v>
      </c>
      <c r="DH39" s="115">
        <f t="shared" ref="DH39" si="1146">SUM(DH40:DH42)</f>
        <v>0</v>
      </c>
      <c r="DI39" s="115">
        <f t="shared" ref="DI39" si="1147">SUM(DI40:DI42)</f>
        <v>0</v>
      </c>
      <c r="DJ39" s="131">
        <f t="shared" si="1091"/>
        <v>0</v>
      </c>
      <c r="DK39" s="131">
        <f t="shared" si="1092"/>
        <v>0</v>
      </c>
      <c r="DL39" s="115">
        <v>70</v>
      </c>
      <c r="DM39" s="115">
        <v>7329192.6960000005</v>
      </c>
      <c r="DN39" s="115">
        <f t="shared" si="282"/>
        <v>11.666666666666666</v>
      </c>
      <c r="DO39" s="115">
        <f t="shared" si="283"/>
        <v>1221532.1160000002</v>
      </c>
      <c r="DP39" s="115">
        <f>SUM(DP40:DP42)</f>
        <v>17</v>
      </c>
      <c r="DQ39" s="115">
        <f t="shared" ref="DQ39" si="1148">SUM(DQ40:DQ42)</f>
        <v>1779946.75</v>
      </c>
      <c r="DR39" s="115">
        <f t="shared" ref="DR39" si="1149">SUM(DR40:DR42)</f>
        <v>0</v>
      </c>
      <c r="DS39" s="115">
        <f t="shared" ref="DS39" si="1150">SUM(DS40:DS42)</f>
        <v>0</v>
      </c>
      <c r="DT39" s="115">
        <f t="shared" ref="DT39" si="1151">SUM(DT40:DT42)</f>
        <v>17</v>
      </c>
      <c r="DU39" s="115">
        <f t="shared" ref="DU39" si="1152">SUM(DU40:DU42)</f>
        <v>1779946.75</v>
      </c>
      <c r="DV39" s="131">
        <f t="shared" si="1093"/>
        <v>5.3333333333333339</v>
      </c>
      <c r="DW39" s="131">
        <f t="shared" si="1094"/>
        <v>558414.63399999985</v>
      </c>
      <c r="DX39" s="115"/>
      <c r="DY39" s="115">
        <v>0</v>
      </c>
      <c r="DZ39" s="115">
        <f t="shared" si="289"/>
        <v>0</v>
      </c>
      <c r="EA39" s="115">
        <f t="shared" si="290"/>
        <v>0</v>
      </c>
      <c r="EB39" s="115">
        <f>SUM(EB40:EB42)</f>
        <v>0</v>
      </c>
      <c r="EC39" s="115">
        <f t="shared" ref="EC39" si="1153">SUM(EC40:EC42)</f>
        <v>0</v>
      </c>
      <c r="ED39" s="115">
        <f t="shared" ref="ED39" si="1154">SUM(ED40:ED42)</f>
        <v>0</v>
      </c>
      <c r="EE39" s="115">
        <f t="shared" ref="EE39" si="1155">SUM(EE40:EE42)</f>
        <v>0</v>
      </c>
      <c r="EF39" s="115">
        <f t="shared" ref="EF39" si="1156">SUM(EF40:EF42)</f>
        <v>0</v>
      </c>
      <c r="EG39" s="115">
        <f t="shared" ref="EG39" si="1157">SUM(EG40:EG42)</f>
        <v>0</v>
      </c>
      <c r="EH39" s="131">
        <f t="shared" si="1096"/>
        <v>0</v>
      </c>
      <c r="EI39" s="131">
        <f t="shared" si="1097"/>
        <v>0</v>
      </c>
      <c r="EJ39" s="115"/>
      <c r="EK39" s="115">
        <v>0</v>
      </c>
      <c r="EL39" s="115">
        <f t="shared" si="296"/>
        <v>0</v>
      </c>
      <c r="EM39" s="115">
        <f t="shared" si="297"/>
        <v>0</v>
      </c>
      <c r="EN39" s="115">
        <f>SUM(EN40:EN42)</f>
        <v>0</v>
      </c>
      <c r="EO39" s="115">
        <f t="shared" ref="EO39" si="1158">SUM(EO40:EO42)</f>
        <v>0</v>
      </c>
      <c r="EP39" s="115">
        <f t="shared" ref="EP39" si="1159">SUM(EP40:EP42)</f>
        <v>0</v>
      </c>
      <c r="EQ39" s="115">
        <f t="shared" ref="EQ39" si="1160">SUM(EQ40:EQ42)</f>
        <v>0</v>
      </c>
      <c r="ER39" s="115">
        <f t="shared" ref="ER39" si="1161">SUM(ER40:ER42)</f>
        <v>0</v>
      </c>
      <c r="ES39" s="115">
        <f t="shared" ref="ES39" si="1162">SUM(ES40:ES42)</f>
        <v>0</v>
      </c>
      <c r="ET39" s="131">
        <f t="shared" si="1099"/>
        <v>0</v>
      </c>
      <c r="EU39" s="131">
        <f t="shared" si="1100"/>
        <v>0</v>
      </c>
      <c r="EV39" s="115"/>
      <c r="EW39" s="115"/>
      <c r="EX39" s="115">
        <f t="shared" si="303"/>
        <v>0</v>
      </c>
      <c r="EY39" s="115">
        <f t="shared" si="304"/>
        <v>0</v>
      </c>
      <c r="EZ39" s="115">
        <f>SUM(EZ40:EZ42)</f>
        <v>0</v>
      </c>
      <c r="FA39" s="115">
        <f t="shared" ref="FA39" si="1163">SUM(FA40:FA42)</f>
        <v>0</v>
      </c>
      <c r="FB39" s="115">
        <f t="shared" ref="FB39" si="1164">SUM(FB40:FB42)</f>
        <v>0</v>
      </c>
      <c r="FC39" s="115">
        <f t="shared" ref="FC39" si="1165">SUM(FC40:FC42)</f>
        <v>0</v>
      </c>
      <c r="FD39" s="115">
        <f t="shared" ref="FD39" si="1166">SUM(FD40:FD42)</f>
        <v>0</v>
      </c>
      <c r="FE39" s="115">
        <f t="shared" ref="FE39" si="1167">SUM(FE40:FE42)</f>
        <v>0</v>
      </c>
      <c r="FF39" s="131">
        <f t="shared" si="1101"/>
        <v>0</v>
      </c>
      <c r="FG39" s="131">
        <f t="shared" si="1102"/>
        <v>0</v>
      </c>
      <c r="FH39" s="115"/>
      <c r="FI39" s="115"/>
      <c r="FJ39" s="115">
        <f t="shared" si="310"/>
        <v>0</v>
      </c>
      <c r="FK39" s="115">
        <f t="shared" si="311"/>
        <v>0</v>
      </c>
      <c r="FL39" s="115">
        <f>SUM(FL40:FL42)</f>
        <v>0</v>
      </c>
      <c r="FM39" s="115">
        <f t="shared" ref="FM39" si="1168">SUM(FM40:FM42)</f>
        <v>0</v>
      </c>
      <c r="FN39" s="115">
        <f t="shared" ref="FN39" si="1169">SUM(FN40:FN42)</f>
        <v>0</v>
      </c>
      <c r="FO39" s="115">
        <f t="shared" ref="FO39" si="1170">SUM(FO40:FO42)</f>
        <v>0</v>
      </c>
      <c r="FP39" s="115">
        <f t="shared" ref="FP39" si="1171">SUM(FP40:FP42)</f>
        <v>0</v>
      </c>
      <c r="FQ39" s="115">
        <f t="shared" ref="FQ39" si="1172">SUM(FQ40:FQ42)</f>
        <v>0</v>
      </c>
      <c r="FR39" s="131">
        <f t="shared" si="1103"/>
        <v>0</v>
      </c>
      <c r="FS39" s="131">
        <f t="shared" si="1104"/>
        <v>0</v>
      </c>
      <c r="FT39" s="115"/>
      <c r="FU39" s="115"/>
      <c r="FV39" s="115">
        <f t="shared" si="317"/>
        <v>0</v>
      </c>
      <c r="FW39" s="115">
        <f t="shared" si="318"/>
        <v>0</v>
      </c>
      <c r="FX39" s="115">
        <f>SUM(FX40:FX42)</f>
        <v>0</v>
      </c>
      <c r="FY39" s="115">
        <f t="shared" ref="FY39" si="1173">SUM(FY40:FY42)</f>
        <v>0</v>
      </c>
      <c r="FZ39" s="115">
        <f t="shared" ref="FZ39" si="1174">SUM(FZ40:FZ42)</f>
        <v>0</v>
      </c>
      <c r="GA39" s="115">
        <f t="shared" ref="GA39" si="1175">SUM(GA40:GA42)</f>
        <v>0</v>
      </c>
      <c r="GB39" s="115">
        <f t="shared" ref="GB39" si="1176">SUM(GB40:GB42)</f>
        <v>0</v>
      </c>
      <c r="GC39" s="115">
        <f t="shared" ref="GC39" si="1177">SUM(GC40:GC42)</f>
        <v>0</v>
      </c>
      <c r="GD39" s="131">
        <f t="shared" si="1105"/>
        <v>0</v>
      </c>
      <c r="GE39" s="131">
        <f t="shared" si="1106"/>
        <v>0</v>
      </c>
      <c r="GF39" s="115">
        <f t="shared" ref="GF39:GI39" si="1178">H39+T39+AF39+AR39+BD39+BP39+CB39+CN39+CZ39+DL39+DX39+EJ39+EV39+FH39+FT39</f>
        <v>70</v>
      </c>
      <c r="GG39" s="115">
        <f t="shared" si="1178"/>
        <v>7329192.6960000005</v>
      </c>
      <c r="GH39" s="115">
        <f t="shared" si="1178"/>
        <v>11.666666666666666</v>
      </c>
      <c r="GI39" s="115">
        <f t="shared" si="1178"/>
        <v>1221532.1160000002</v>
      </c>
      <c r="GJ39" s="115">
        <f>SUM(GJ40:GJ42)</f>
        <v>17</v>
      </c>
      <c r="GK39" s="115">
        <f t="shared" ref="GK39" si="1179">SUM(GK40:GK42)</f>
        <v>1779946.75</v>
      </c>
      <c r="GL39" s="115">
        <f t="shared" ref="GL39" si="1180">SUM(GL40:GL42)</f>
        <v>0</v>
      </c>
      <c r="GM39" s="115">
        <f t="shared" ref="GM39" si="1181">SUM(GM40:GM42)</f>
        <v>0</v>
      </c>
      <c r="GN39" s="115">
        <f t="shared" ref="GN39" si="1182">SUM(GN40:GN42)</f>
        <v>17</v>
      </c>
      <c r="GO39" s="115">
        <f t="shared" ref="GO39" si="1183">SUM(GO40:GO42)</f>
        <v>1779946.75</v>
      </c>
      <c r="GP39" s="115">
        <f>SUM(GJ39-GH39)</f>
        <v>5.3333333333333339</v>
      </c>
      <c r="GQ39" s="115">
        <f>SUM(GK39-GI39)</f>
        <v>558414.63399999985</v>
      </c>
      <c r="GR39" s="243"/>
      <c r="GS39" s="86"/>
    </row>
    <row r="40" spans="2:201" ht="35.25" hidden="1" customHeight="1" x14ac:dyDescent="0.2">
      <c r="B40" s="86" t="s">
        <v>146</v>
      </c>
      <c r="C40" s="87" t="s">
        <v>147</v>
      </c>
      <c r="D40" s="94">
        <v>50</v>
      </c>
      <c r="E40" s="94" t="s">
        <v>148</v>
      </c>
      <c r="F40" s="94">
        <v>9</v>
      </c>
      <c r="G40" s="106">
        <v>104702.7528</v>
      </c>
      <c r="H40" s="107"/>
      <c r="I40" s="107"/>
      <c r="J40" s="107"/>
      <c r="K40" s="107"/>
      <c r="L40" s="107">
        <f>VLOOKUP($D40,'факт '!$D$7:$AO$73,3,0)</f>
        <v>0</v>
      </c>
      <c r="M40" s="107">
        <f>VLOOKUP($D40,'факт '!$D$7:$AO$73,4,0)</f>
        <v>0</v>
      </c>
      <c r="N40" s="107"/>
      <c r="O40" s="107"/>
      <c r="P40" s="107">
        <f t="shared" ref="P40:P42" si="1184">SUM(L40+N40)</f>
        <v>0</v>
      </c>
      <c r="Q40" s="107">
        <f t="shared" ref="Q40:Q42" si="1185">SUM(M40+O40)</f>
        <v>0</v>
      </c>
      <c r="R40" s="108">
        <f t="shared" si="180"/>
        <v>0</v>
      </c>
      <c r="S40" s="108">
        <f t="shared" si="181"/>
        <v>0</v>
      </c>
      <c r="T40" s="107"/>
      <c r="U40" s="107"/>
      <c r="V40" s="107"/>
      <c r="W40" s="107"/>
      <c r="X40" s="107">
        <f>VLOOKUP($D40,'факт '!$D$7:$AO$73,7,0)</f>
        <v>0</v>
      </c>
      <c r="Y40" s="107">
        <f>VLOOKUP($D40,'факт '!$D$7:$AO$73,8,0)</f>
        <v>0</v>
      </c>
      <c r="Z40" s="107">
        <f>VLOOKUP($D40,'факт '!$D$7:$AO$73,9,0)</f>
        <v>0</v>
      </c>
      <c r="AA40" s="107">
        <f>VLOOKUP($D40,'факт '!$D$7:$AO$73,10,0)</f>
        <v>0</v>
      </c>
      <c r="AB40" s="107">
        <f t="shared" ref="AB40:AB42" si="1186">SUM(X40+Z40)</f>
        <v>0</v>
      </c>
      <c r="AC40" s="107">
        <f t="shared" ref="AC40:AC42" si="1187">SUM(Y40+AA40)</f>
        <v>0</v>
      </c>
      <c r="AD40" s="108">
        <f t="shared" si="1075"/>
        <v>0</v>
      </c>
      <c r="AE40" s="108">
        <f t="shared" si="1076"/>
        <v>0</v>
      </c>
      <c r="AF40" s="107"/>
      <c r="AG40" s="107"/>
      <c r="AH40" s="107"/>
      <c r="AI40" s="107"/>
      <c r="AJ40" s="107">
        <f>VLOOKUP($D40,'факт '!$D$7:$AO$73,5,0)</f>
        <v>0</v>
      </c>
      <c r="AK40" s="107">
        <f>VLOOKUP($D40,'факт '!$D$7:$AO$73,6,0)</f>
        <v>0</v>
      </c>
      <c r="AL40" s="107"/>
      <c r="AM40" s="107"/>
      <c r="AN40" s="107">
        <f t="shared" ref="AN40:AN42" si="1188">SUM(AJ40+AL40)</f>
        <v>0</v>
      </c>
      <c r="AO40" s="107">
        <f t="shared" ref="AO40:AO42" si="1189">SUM(AK40+AM40)</f>
        <v>0</v>
      </c>
      <c r="AP40" s="108">
        <f t="shared" si="1077"/>
        <v>0</v>
      </c>
      <c r="AQ40" s="108">
        <f t="shared" si="1078"/>
        <v>0</v>
      </c>
      <c r="AR40" s="107"/>
      <c r="AS40" s="107"/>
      <c r="AT40" s="107"/>
      <c r="AU40" s="107"/>
      <c r="AV40" s="107">
        <f>VLOOKUP($D40,'факт '!$D$7:$AO$73,11,0)</f>
        <v>0</v>
      </c>
      <c r="AW40" s="107">
        <f>VLOOKUP($D40,'факт '!$D$7:$AO$73,12,0)</f>
        <v>0</v>
      </c>
      <c r="AX40" s="107"/>
      <c r="AY40" s="107"/>
      <c r="AZ40" s="107">
        <f t="shared" ref="AZ40:AZ42" si="1190">SUM(AV40+AX40)</f>
        <v>0</v>
      </c>
      <c r="BA40" s="107">
        <f t="shared" ref="BA40:BA42" si="1191">SUM(AW40+AY40)</f>
        <v>0</v>
      </c>
      <c r="BB40" s="108">
        <f t="shared" si="1079"/>
        <v>0</v>
      </c>
      <c r="BC40" s="108">
        <f t="shared" si="1080"/>
        <v>0</v>
      </c>
      <c r="BD40" s="107"/>
      <c r="BE40" s="107"/>
      <c r="BF40" s="107"/>
      <c r="BG40" s="107"/>
      <c r="BH40" s="107">
        <f>VLOOKUP($D40,'факт '!$D$7:$AO$73,15,0)</f>
        <v>0</v>
      </c>
      <c r="BI40" s="107">
        <f>VLOOKUP($D40,'факт '!$D$7:$AO$73,16,0)</f>
        <v>0</v>
      </c>
      <c r="BJ40" s="107">
        <f>VLOOKUP($D40,'факт '!$D$7:$AO$73,17,0)</f>
        <v>0</v>
      </c>
      <c r="BK40" s="107">
        <f>VLOOKUP($D40,'факт '!$D$7:$AO$73,18,0)</f>
        <v>0</v>
      </c>
      <c r="BL40" s="107">
        <f t="shared" ref="BL40:BL42" si="1192">SUM(BH40+BJ40)</f>
        <v>0</v>
      </c>
      <c r="BM40" s="107">
        <f t="shared" ref="BM40:BM42" si="1193">SUM(BI40+BK40)</f>
        <v>0</v>
      </c>
      <c r="BN40" s="108">
        <f t="shared" si="1081"/>
        <v>0</v>
      </c>
      <c r="BO40" s="108">
        <f t="shared" si="1082"/>
        <v>0</v>
      </c>
      <c r="BP40" s="107"/>
      <c r="BQ40" s="107"/>
      <c r="BR40" s="107"/>
      <c r="BS40" s="107"/>
      <c r="BT40" s="107">
        <f>VLOOKUP($D40,'факт '!$D$7:$AO$73,19,0)</f>
        <v>0</v>
      </c>
      <c r="BU40" s="107">
        <f>VLOOKUP($D40,'факт '!$D$7:$AO$73,20,0)</f>
        <v>0</v>
      </c>
      <c r="BV40" s="107">
        <f>VLOOKUP($D40,'факт '!$D$7:$AO$73,21,0)</f>
        <v>0</v>
      </c>
      <c r="BW40" s="107">
        <f>VLOOKUP($D40,'факт '!$D$7:$AO$73,22,0)</f>
        <v>0</v>
      </c>
      <c r="BX40" s="107">
        <f t="shared" ref="BX40:BX42" si="1194">SUM(BT40+BV40)</f>
        <v>0</v>
      </c>
      <c r="BY40" s="107">
        <f t="shared" ref="BY40:BY42" si="1195">SUM(BU40+BW40)</f>
        <v>0</v>
      </c>
      <c r="BZ40" s="108">
        <f t="shared" si="1084"/>
        <v>0</v>
      </c>
      <c r="CA40" s="108">
        <f t="shared" si="1085"/>
        <v>0</v>
      </c>
      <c r="CB40" s="107"/>
      <c r="CC40" s="107"/>
      <c r="CD40" s="107"/>
      <c r="CE40" s="107"/>
      <c r="CF40" s="107">
        <f>VLOOKUP($D40,'факт '!$D$7:$AO$73,23,0)</f>
        <v>0</v>
      </c>
      <c r="CG40" s="107">
        <f>VLOOKUP($D40,'факт '!$D$7:$AO$73,24,0)</f>
        <v>0</v>
      </c>
      <c r="CH40" s="107">
        <f>VLOOKUP($D40,'факт '!$D$7:$AO$73,25,0)</f>
        <v>0</v>
      </c>
      <c r="CI40" s="107">
        <f>VLOOKUP($D40,'факт '!$D$7:$AO$73,26,0)</f>
        <v>0</v>
      </c>
      <c r="CJ40" s="107">
        <f t="shared" ref="CJ40:CJ42" si="1196">SUM(CF40+CH40)</f>
        <v>0</v>
      </c>
      <c r="CK40" s="107">
        <f t="shared" ref="CK40:CK42" si="1197">SUM(CG40+CI40)</f>
        <v>0</v>
      </c>
      <c r="CL40" s="108">
        <f t="shared" si="1087"/>
        <v>0</v>
      </c>
      <c r="CM40" s="108">
        <f t="shared" si="1088"/>
        <v>0</v>
      </c>
      <c r="CN40" s="107"/>
      <c r="CO40" s="107"/>
      <c r="CP40" s="107"/>
      <c r="CQ40" s="107"/>
      <c r="CR40" s="107">
        <f>VLOOKUP($D40,'факт '!$D$7:$AO$73,27,0)</f>
        <v>0</v>
      </c>
      <c r="CS40" s="107">
        <f>VLOOKUP($D40,'факт '!$D$7:$AO$73,28,0)</f>
        <v>0</v>
      </c>
      <c r="CT40" s="107">
        <f>VLOOKUP($D40,'факт '!$D$7:$AO$73,29,0)</f>
        <v>0</v>
      </c>
      <c r="CU40" s="107">
        <f>VLOOKUP($D40,'факт '!$D$7:$AO$73,30,0)</f>
        <v>0</v>
      </c>
      <c r="CV40" s="107">
        <f t="shared" ref="CV40:CV42" si="1198">SUM(CR40+CT40)</f>
        <v>0</v>
      </c>
      <c r="CW40" s="107">
        <f t="shared" ref="CW40:CW42" si="1199">SUM(CS40+CU40)</f>
        <v>0</v>
      </c>
      <c r="CX40" s="108">
        <f t="shared" si="1089"/>
        <v>0</v>
      </c>
      <c r="CY40" s="108">
        <f t="shared" si="1090"/>
        <v>0</v>
      </c>
      <c r="CZ40" s="107"/>
      <c r="DA40" s="107"/>
      <c r="DB40" s="107"/>
      <c r="DC40" s="107"/>
      <c r="DD40" s="107">
        <f>VLOOKUP($D40,'факт '!$D$7:$AO$73,31,0)</f>
        <v>0</v>
      </c>
      <c r="DE40" s="107">
        <f>VLOOKUP($D40,'факт '!$D$7:$AO$73,32,0)</f>
        <v>0</v>
      </c>
      <c r="DF40" s="107"/>
      <c r="DG40" s="107"/>
      <c r="DH40" s="107">
        <f t="shared" ref="DH40:DH42" si="1200">SUM(DD40+DF40)</f>
        <v>0</v>
      </c>
      <c r="DI40" s="107">
        <f t="shared" ref="DI40:DI42" si="1201">SUM(DE40+DG40)</f>
        <v>0</v>
      </c>
      <c r="DJ40" s="108">
        <f t="shared" si="1091"/>
        <v>0</v>
      </c>
      <c r="DK40" s="108">
        <f t="shared" si="1092"/>
        <v>0</v>
      </c>
      <c r="DL40" s="107"/>
      <c r="DM40" s="107"/>
      <c r="DN40" s="107"/>
      <c r="DO40" s="107"/>
      <c r="DP40" s="107">
        <f>VLOOKUP($D40,'факт '!$D$7:$AO$73,13,0)</f>
        <v>16</v>
      </c>
      <c r="DQ40" s="107">
        <f>VLOOKUP($D40,'факт '!$D$7:$AO$73,14,0)</f>
        <v>1675244</v>
      </c>
      <c r="DR40" s="107"/>
      <c r="DS40" s="107"/>
      <c r="DT40" s="107">
        <f t="shared" ref="DT40:DT42" si="1202">SUM(DP40+DR40)</f>
        <v>16</v>
      </c>
      <c r="DU40" s="107">
        <f t="shared" ref="DU40:DU42" si="1203">SUM(DQ40+DS40)</f>
        <v>1675244</v>
      </c>
      <c r="DV40" s="108">
        <f t="shared" si="1093"/>
        <v>16</v>
      </c>
      <c r="DW40" s="108">
        <f t="shared" si="1094"/>
        <v>1675244</v>
      </c>
      <c r="DX40" s="107"/>
      <c r="DY40" s="107"/>
      <c r="DZ40" s="107"/>
      <c r="EA40" s="107"/>
      <c r="EB40" s="107">
        <f>VLOOKUP($D40,'факт '!$D$7:$AO$73,33,0)</f>
        <v>0</v>
      </c>
      <c r="EC40" s="107">
        <f>VLOOKUP($D40,'факт '!$D$7:$AO$73,34,0)</f>
        <v>0</v>
      </c>
      <c r="ED40" s="107"/>
      <c r="EE40" s="107"/>
      <c r="EF40" s="107">
        <f t="shared" ref="EF40:EF42" si="1204">SUM(EB40+ED40)</f>
        <v>0</v>
      </c>
      <c r="EG40" s="107">
        <f t="shared" ref="EG40:EG42" si="1205">SUM(EC40+EE40)</f>
        <v>0</v>
      </c>
      <c r="EH40" s="108">
        <f t="shared" si="1096"/>
        <v>0</v>
      </c>
      <c r="EI40" s="108">
        <f t="shared" si="1097"/>
        <v>0</v>
      </c>
      <c r="EJ40" s="107"/>
      <c r="EK40" s="107"/>
      <c r="EL40" s="107"/>
      <c r="EM40" s="107"/>
      <c r="EN40" s="107">
        <f>VLOOKUP($D40,'факт '!$D$7:$AO$73,35,0)</f>
        <v>0</v>
      </c>
      <c r="EO40" s="107">
        <f>VLOOKUP($D40,'факт '!$D$7:$AO$73,36,0)</f>
        <v>0</v>
      </c>
      <c r="EP40" s="107">
        <f>VLOOKUP($D40,'факт '!$D$7:$AO$73,37,0)</f>
        <v>0</v>
      </c>
      <c r="EQ40" s="107">
        <f>VLOOKUP($D40,'факт '!$D$7:$AO$73,38,0)</f>
        <v>0</v>
      </c>
      <c r="ER40" s="107">
        <f t="shared" ref="ER40:ER42" si="1206">SUM(EN40+EP40)</f>
        <v>0</v>
      </c>
      <c r="ES40" s="107">
        <f t="shared" ref="ES40:ES42" si="1207">SUM(EO40+EQ40)</f>
        <v>0</v>
      </c>
      <c r="ET40" s="108">
        <f t="shared" si="1099"/>
        <v>0</v>
      </c>
      <c r="EU40" s="108">
        <f t="shared" si="1100"/>
        <v>0</v>
      </c>
      <c r="EV40" s="107"/>
      <c r="EW40" s="107"/>
      <c r="EX40" s="107"/>
      <c r="EY40" s="107"/>
      <c r="EZ40" s="107"/>
      <c r="FA40" s="107"/>
      <c r="FB40" s="107"/>
      <c r="FC40" s="107"/>
      <c r="FD40" s="107">
        <f t="shared" ref="FD40:FD42" si="1208">SUM(EZ40+FB40)</f>
        <v>0</v>
      </c>
      <c r="FE40" s="107">
        <f t="shared" ref="FE40:FE42" si="1209">SUM(FA40+FC40)</f>
        <v>0</v>
      </c>
      <c r="FF40" s="108">
        <f t="shared" si="1101"/>
        <v>0</v>
      </c>
      <c r="FG40" s="108">
        <f t="shared" si="1102"/>
        <v>0</v>
      </c>
      <c r="FH40" s="107"/>
      <c r="FI40" s="107"/>
      <c r="FJ40" s="107"/>
      <c r="FK40" s="107"/>
      <c r="FL40" s="107"/>
      <c r="FM40" s="107"/>
      <c r="FN40" s="107"/>
      <c r="FO40" s="107"/>
      <c r="FP40" s="107">
        <f t="shared" ref="FP40:FP42" si="1210">SUM(FL40+FN40)</f>
        <v>0</v>
      </c>
      <c r="FQ40" s="107">
        <f t="shared" ref="FQ40:FQ42" si="1211">SUM(FM40+FO40)</f>
        <v>0</v>
      </c>
      <c r="FR40" s="108">
        <f t="shared" si="1103"/>
        <v>0</v>
      </c>
      <c r="FS40" s="108">
        <f t="shared" si="1104"/>
        <v>0</v>
      </c>
      <c r="FT40" s="107"/>
      <c r="FU40" s="107"/>
      <c r="FV40" s="107"/>
      <c r="FW40" s="107"/>
      <c r="FX40" s="107"/>
      <c r="FY40" s="107"/>
      <c r="FZ40" s="107"/>
      <c r="GA40" s="107"/>
      <c r="GB40" s="107">
        <f t="shared" ref="GB40:GB42" si="1212">SUM(FX40+FZ40)</f>
        <v>0</v>
      </c>
      <c r="GC40" s="107">
        <f t="shared" ref="GC40:GC42" si="1213">SUM(FY40+GA40)</f>
        <v>0</v>
      </c>
      <c r="GD40" s="108">
        <f t="shared" si="1105"/>
        <v>0</v>
      </c>
      <c r="GE40" s="108">
        <f t="shared" si="1106"/>
        <v>0</v>
      </c>
      <c r="GF40" s="107">
        <f t="shared" ref="GF40:GF42" si="1214">SUM(H40,T40,AF40,AR40,BD40,BP40,CB40,CN40,CZ40,DL40,DX40,EJ40,EV40)</f>
        <v>0</v>
      </c>
      <c r="GG40" s="107">
        <f t="shared" ref="GG40:GG42" si="1215">SUM(I40,U40,AG40,AS40,BE40,BQ40,CC40,CO40,DA40,DM40,DY40,EK40,EW40)</f>
        <v>0</v>
      </c>
      <c r="GH40" s="107">
        <f t="shared" ref="GH40:GH42" si="1216">SUM(J40,V40,AH40,AT40,BF40,BR40,CD40,CP40,DB40,DN40,DZ40,EL40,EX40)</f>
        <v>0</v>
      </c>
      <c r="GI40" s="107">
        <f t="shared" ref="GI40:GI42" si="1217">SUM(K40,W40,AI40,AU40,BG40,BS40,CE40,CQ40,DC40,DO40,EA40,EM40,EY40)</f>
        <v>0</v>
      </c>
      <c r="GJ40" s="107">
        <f t="shared" ref="GJ40:GJ42" si="1218">SUM(L40,X40,AJ40,AV40,BH40,BT40,CF40,CR40,DD40,DP40,EB40,EN40,EZ40)</f>
        <v>16</v>
      </c>
      <c r="GK40" s="107">
        <f t="shared" ref="GK40:GK42" si="1219">SUM(M40,Y40,AK40,AW40,BI40,BU40,CG40,CS40,DE40,DQ40,EC40,EO40,FA40)</f>
        <v>1675244</v>
      </c>
      <c r="GL40" s="107">
        <f t="shared" ref="GL40:GL42" si="1220">SUM(N40,Z40,AL40,AX40,BJ40,BV40,CH40,CT40,DF40,DR40,ED40,EP40,FB40)</f>
        <v>0</v>
      </c>
      <c r="GM40" s="107">
        <f t="shared" ref="GM40:GM42" si="1221">SUM(O40,AA40,AM40,AY40,BK40,BW40,CI40,CU40,DG40,DS40,EE40,EQ40,FC40)</f>
        <v>0</v>
      </c>
      <c r="GN40" s="107">
        <f t="shared" ref="GN40:GN42" si="1222">SUM(P40,AB40,AN40,AZ40,BL40,BX40,CJ40,CV40,DH40,DT40,EF40,ER40,FD40)</f>
        <v>16</v>
      </c>
      <c r="GO40" s="107">
        <f t="shared" ref="GO40:GO42" si="1223">SUM(Q40,AC40,AO40,BA40,BM40,BY40,CK40,CW40,DI40,DU40,EG40,ES40,FE40)</f>
        <v>1675244</v>
      </c>
      <c r="GP40" s="107"/>
      <c r="GQ40" s="107"/>
      <c r="GR40" s="243"/>
      <c r="GS40" s="86"/>
    </row>
    <row r="41" spans="2:201" ht="35.25" hidden="1" customHeight="1" x14ac:dyDescent="0.2">
      <c r="B41" s="86" t="s">
        <v>146</v>
      </c>
      <c r="C41" s="87" t="s">
        <v>147</v>
      </c>
      <c r="D41" s="94">
        <v>52</v>
      </c>
      <c r="E41" s="94" t="s">
        <v>149</v>
      </c>
      <c r="F41" s="94">
        <v>9</v>
      </c>
      <c r="G41" s="106">
        <v>104702.7528</v>
      </c>
      <c r="H41" s="107"/>
      <c r="I41" s="107"/>
      <c r="J41" s="107"/>
      <c r="K41" s="107"/>
      <c r="L41" s="107">
        <f>VLOOKUP($D41,'факт '!$D$7:$AO$73,3,0)</f>
        <v>0</v>
      </c>
      <c r="M41" s="107">
        <f>VLOOKUP($D41,'факт '!$D$7:$AO$73,4,0)</f>
        <v>0</v>
      </c>
      <c r="N41" s="107"/>
      <c r="O41" s="107"/>
      <c r="P41" s="107">
        <f t="shared" si="1184"/>
        <v>0</v>
      </c>
      <c r="Q41" s="107">
        <f t="shared" si="1185"/>
        <v>0</v>
      </c>
      <c r="R41" s="108">
        <f t="shared" si="180"/>
        <v>0</v>
      </c>
      <c r="S41" s="108">
        <f t="shared" si="181"/>
        <v>0</v>
      </c>
      <c r="T41" s="107"/>
      <c r="U41" s="107"/>
      <c r="V41" s="107"/>
      <c r="W41" s="107"/>
      <c r="X41" s="107">
        <f>VLOOKUP($D41,'факт '!$D$7:$AO$73,7,0)</f>
        <v>0</v>
      </c>
      <c r="Y41" s="107">
        <f>VLOOKUP($D41,'факт '!$D$7:$AO$73,8,0)</f>
        <v>0</v>
      </c>
      <c r="Z41" s="107">
        <f>VLOOKUP($D41,'факт '!$D$7:$AO$73,9,0)</f>
        <v>0</v>
      </c>
      <c r="AA41" s="107">
        <f>VLOOKUP($D41,'факт '!$D$7:$AO$73,10,0)</f>
        <v>0</v>
      </c>
      <c r="AB41" s="107">
        <f t="shared" si="1186"/>
        <v>0</v>
      </c>
      <c r="AC41" s="107">
        <f t="shared" si="1187"/>
        <v>0</v>
      </c>
      <c r="AD41" s="108">
        <f t="shared" si="1075"/>
        <v>0</v>
      </c>
      <c r="AE41" s="108">
        <f t="shared" si="1076"/>
        <v>0</v>
      </c>
      <c r="AF41" s="107"/>
      <c r="AG41" s="107"/>
      <c r="AH41" s="107"/>
      <c r="AI41" s="107"/>
      <c r="AJ41" s="107">
        <f>VLOOKUP($D41,'факт '!$D$7:$AO$73,5,0)</f>
        <v>0</v>
      </c>
      <c r="AK41" s="107">
        <f>VLOOKUP($D41,'факт '!$D$7:$AO$73,6,0)</f>
        <v>0</v>
      </c>
      <c r="AL41" s="107"/>
      <c r="AM41" s="107"/>
      <c r="AN41" s="107">
        <f t="shared" si="1188"/>
        <v>0</v>
      </c>
      <c r="AO41" s="107">
        <f t="shared" si="1189"/>
        <v>0</v>
      </c>
      <c r="AP41" s="108">
        <f t="shared" si="1077"/>
        <v>0</v>
      </c>
      <c r="AQ41" s="108">
        <f t="shared" si="1078"/>
        <v>0</v>
      </c>
      <c r="AR41" s="107"/>
      <c r="AS41" s="107"/>
      <c r="AT41" s="107"/>
      <c r="AU41" s="107"/>
      <c r="AV41" s="107">
        <f>VLOOKUP($D41,'факт '!$D$7:$AO$73,11,0)</f>
        <v>0</v>
      </c>
      <c r="AW41" s="107">
        <f>VLOOKUP($D41,'факт '!$D$7:$AO$73,12,0)</f>
        <v>0</v>
      </c>
      <c r="AX41" s="107"/>
      <c r="AY41" s="107"/>
      <c r="AZ41" s="107">
        <f t="shared" si="1190"/>
        <v>0</v>
      </c>
      <c r="BA41" s="107">
        <f t="shared" si="1191"/>
        <v>0</v>
      </c>
      <c r="BB41" s="108">
        <f t="shared" si="1079"/>
        <v>0</v>
      </c>
      <c r="BC41" s="108">
        <f t="shared" si="1080"/>
        <v>0</v>
      </c>
      <c r="BD41" s="107"/>
      <c r="BE41" s="107"/>
      <c r="BF41" s="107"/>
      <c r="BG41" s="107"/>
      <c r="BH41" s="107">
        <f>VLOOKUP($D41,'факт '!$D$7:$AO$73,15,0)</f>
        <v>0</v>
      </c>
      <c r="BI41" s="107">
        <f>VLOOKUP($D41,'факт '!$D$7:$AO$73,16,0)</f>
        <v>0</v>
      </c>
      <c r="BJ41" s="107">
        <f>VLOOKUP($D41,'факт '!$D$7:$AO$73,17,0)</f>
        <v>0</v>
      </c>
      <c r="BK41" s="107">
        <f>VLOOKUP($D41,'факт '!$D$7:$AO$73,18,0)</f>
        <v>0</v>
      </c>
      <c r="BL41" s="107">
        <f t="shared" si="1192"/>
        <v>0</v>
      </c>
      <c r="BM41" s="107">
        <f t="shared" si="1193"/>
        <v>0</v>
      </c>
      <c r="BN41" s="108">
        <f t="shared" si="1081"/>
        <v>0</v>
      </c>
      <c r="BO41" s="108">
        <f t="shared" si="1082"/>
        <v>0</v>
      </c>
      <c r="BP41" s="107"/>
      <c r="BQ41" s="107"/>
      <c r="BR41" s="107"/>
      <c r="BS41" s="107"/>
      <c r="BT41" s="107">
        <f>VLOOKUP($D41,'факт '!$D$7:$AO$73,19,0)</f>
        <v>0</v>
      </c>
      <c r="BU41" s="107">
        <f>VLOOKUP($D41,'факт '!$D$7:$AO$73,20,0)</f>
        <v>0</v>
      </c>
      <c r="BV41" s="107">
        <f>VLOOKUP($D41,'факт '!$D$7:$AO$73,21,0)</f>
        <v>0</v>
      </c>
      <c r="BW41" s="107">
        <f>VLOOKUP($D41,'факт '!$D$7:$AO$73,22,0)</f>
        <v>0</v>
      </c>
      <c r="BX41" s="107">
        <f t="shared" si="1194"/>
        <v>0</v>
      </c>
      <c r="BY41" s="107">
        <f t="shared" si="1195"/>
        <v>0</v>
      </c>
      <c r="BZ41" s="108">
        <f t="shared" si="1084"/>
        <v>0</v>
      </c>
      <c r="CA41" s="108">
        <f t="shared" si="1085"/>
        <v>0</v>
      </c>
      <c r="CB41" s="107"/>
      <c r="CC41" s="107"/>
      <c r="CD41" s="107"/>
      <c r="CE41" s="107"/>
      <c r="CF41" s="107">
        <f>VLOOKUP($D41,'факт '!$D$7:$AO$73,23,0)</f>
        <v>0</v>
      </c>
      <c r="CG41" s="107">
        <f>VLOOKUP($D41,'факт '!$D$7:$AO$73,24,0)</f>
        <v>0</v>
      </c>
      <c r="CH41" s="107">
        <f>VLOOKUP($D41,'факт '!$D$7:$AO$73,25,0)</f>
        <v>0</v>
      </c>
      <c r="CI41" s="107">
        <f>VLOOKUP($D41,'факт '!$D$7:$AO$73,26,0)</f>
        <v>0</v>
      </c>
      <c r="CJ41" s="107">
        <f t="shared" si="1196"/>
        <v>0</v>
      </c>
      <c r="CK41" s="107">
        <f t="shared" si="1197"/>
        <v>0</v>
      </c>
      <c r="CL41" s="108">
        <f t="shared" si="1087"/>
        <v>0</v>
      </c>
      <c r="CM41" s="108">
        <f t="shared" si="1088"/>
        <v>0</v>
      </c>
      <c r="CN41" s="107"/>
      <c r="CO41" s="107"/>
      <c r="CP41" s="107"/>
      <c r="CQ41" s="107"/>
      <c r="CR41" s="107">
        <f>VLOOKUP($D41,'факт '!$D$7:$AO$73,27,0)</f>
        <v>0</v>
      </c>
      <c r="CS41" s="107">
        <f>VLOOKUP($D41,'факт '!$D$7:$AO$73,28,0)</f>
        <v>0</v>
      </c>
      <c r="CT41" s="107">
        <f>VLOOKUP($D41,'факт '!$D$7:$AO$73,29,0)</f>
        <v>0</v>
      </c>
      <c r="CU41" s="107">
        <f>VLOOKUP($D41,'факт '!$D$7:$AO$73,30,0)</f>
        <v>0</v>
      </c>
      <c r="CV41" s="107">
        <f t="shared" si="1198"/>
        <v>0</v>
      </c>
      <c r="CW41" s="107">
        <f t="shared" si="1199"/>
        <v>0</v>
      </c>
      <c r="CX41" s="108">
        <f t="shared" si="1089"/>
        <v>0</v>
      </c>
      <c r="CY41" s="108">
        <f t="shared" si="1090"/>
        <v>0</v>
      </c>
      <c r="CZ41" s="107"/>
      <c r="DA41" s="107"/>
      <c r="DB41" s="107"/>
      <c r="DC41" s="107"/>
      <c r="DD41" s="107">
        <f>VLOOKUP($D41,'факт '!$D$7:$AO$73,31,0)</f>
        <v>0</v>
      </c>
      <c r="DE41" s="107">
        <f>VLOOKUP($D41,'факт '!$D$7:$AO$73,32,0)</f>
        <v>0</v>
      </c>
      <c r="DF41" s="107"/>
      <c r="DG41" s="107"/>
      <c r="DH41" s="107">
        <f t="shared" si="1200"/>
        <v>0</v>
      </c>
      <c r="DI41" s="107">
        <f t="shared" si="1201"/>
        <v>0</v>
      </c>
      <c r="DJ41" s="108">
        <f t="shared" si="1091"/>
        <v>0</v>
      </c>
      <c r="DK41" s="108">
        <f t="shared" si="1092"/>
        <v>0</v>
      </c>
      <c r="DL41" s="107"/>
      <c r="DM41" s="107"/>
      <c r="DN41" s="107"/>
      <c r="DO41" s="107"/>
      <c r="DP41" s="107">
        <f>VLOOKUP($D41,'факт '!$D$7:$AO$73,13,0)</f>
        <v>1</v>
      </c>
      <c r="DQ41" s="107">
        <f>VLOOKUP($D41,'факт '!$D$7:$AO$73,14,0)</f>
        <v>104702.75</v>
      </c>
      <c r="DR41" s="107"/>
      <c r="DS41" s="107"/>
      <c r="DT41" s="107">
        <f t="shared" si="1202"/>
        <v>1</v>
      </c>
      <c r="DU41" s="107">
        <f t="shared" si="1203"/>
        <v>104702.75</v>
      </c>
      <c r="DV41" s="108">
        <f t="shared" si="1093"/>
        <v>1</v>
      </c>
      <c r="DW41" s="108">
        <f t="shared" si="1094"/>
        <v>104702.75</v>
      </c>
      <c r="DX41" s="107"/>
      <c r="DY41" s="107"/>
      <c r="DZ41" s="107"/>
      <c r="EA41" s="107"/>
      <c r="EB41" s="107">
        <f>VLOOKUP($D41,'факт '!$D$7:$AO$73,33,0)</f>
        <v>0</v>
      </c>
      <c r="EC41" s="107">
        <f>VLOOKUP($D41,'факт '!$D$7:$AO$73,34,0)</f>
        <v>0</v>
      </c>
      <c r="ED41" s="107"/>
      <c r="EE41" s="107"/>
      <c r="EF41" s="107">
        <f t="shared" si="1204"/>
        <v>0</v>
      </c>
      <c r="EG41" s="107">
        <f t="shared" si="1205"/>
        <v>0</v>
      </c>
      <c r="EH41" s="108">
        <f t="shared" si="1096"/>
        <v>0</v>
      </c>
      <c r="EI41" s="108">
        <f t="shared" si="1097"/>
        <v>0</v>
      </c>
      <c r="EJ41" s="107"/>
      <c r="EK41" s="107"/>
      <c r="EL41" s="107"/>
      <c r="EM41" s="107"/>
      <c r="EN41" s="107">
        <f>VLOOKUP($D41,'факт '!$D$7:$AO$73,35,0)</f>
        <v>0</v>
      </c>
      <c r="EO41" s="107">
        <f>VLOOKUP($D41,'факт '!$D$7:$AO$73,36,0)</f>
        <v>0</v>
      </c>
      <c r="EP41" s="107">
        <f>VLOOKUP($D41,'факт '!$D$7:$AO$73,37,0)</f>
        <v>0</v>
      </c>
      <c r="EQ41" s="107">
        <f>VLOOKUP($D41,'факт '!$D$7:$AO$73,38,0)</f>
        <v>0</v>
      </c>
      <c r="ER41" s="107">
        <f t="shared" si="1206"/>
        <v>0</v>
      </c>
      <c r="ES41" s="107">
        <f t="shared" si="1207"/>
        <v>0</v>
      </c>
      <c r="ET41" s="108">
        <f t="shared" si="1099"/>
        <v>0</v>
      </c>
      <c r="EU41" s="108">
        <f t="shared" si="1100"/>
        <v>0</v>
      </c>
      <c r="EV41" s="107"/>
      <c r="EW41" s="107"/>
      <c r="EX41" s="107"/>
      <c r="EY41" s="107"/>
      <c r="EZ41" s="107"/>
      <c r="FA41" s="107"/>
      <c r="FB41" s="107"/>
      <c r="FC41" s="107"/>
      <c r="FD41" s="107">
        <f t="shared" si="1208"/>
        <v>0</v>
      </c>
      <c r="FE41" s="107">
        <f t="shared" si="1209"/>
        <v>0</v>
      </c>
      <c r="FF41" s="108">
        <f t="shared" si="1101"/>
        <v>0</v>
      </c>
      <c r="FG41" s="108">
        <f t="shared" si="1102"/>
        <v>0</v>
      </c>
      <c r="FH41" s="107"/>
      <c r="FI41" s="107"/>
      <c r="FJ41" s="107"/>
      <c r="FK41" s="107"/>
      <c r="FL41" s="107"/>
      <c r="FM41" s="107"/>
      <c r="FN41" s="107"/>
      <c r="FO41" s="107"/>
      <c r="FP41" s="107">
        <f t="shared" si="1210"/>
        <v>0</v>
      </c>
      <c r="FQ41" s="107">
        <f t="shared" si="1211"/>
        <v>0</v>
      </c>
      <c r="FR41" s="108">
        <f t="shared" si="1103"/>
        <v>0</v>
      </c>
      <c r="FS41" s="108">
        <f t="shared" si="1104"/>
        <v>0</v>
      </c>
      <c r="FT41" s="107"/>
      <c r="FU41" s="107"/>
      <c r="FV41" s="107"/>
      <c r="FW41" s="107"/>
      <c r="FX41" s="107"/>
      <c r="FY41" s="107"/>
      <c r="FZ41" s="107"/>
      <c r="GA41" s="107"/>
      <c r="GB41" s="107">
        <f t="shared" si="1212"/>
        <v>0</v>
      </c>
      <c r="GC41" s="107">
        <f t="shared" si="1213"/>
        <v>0</v>
      </c>
      <c r="GD41" s="108">
        <f t="shared" si="1105"/>
        <v>0</v>
      </c>
      <c r="GE41" s="108">
        <f t="shared" si="1106"/>
        <v>0</v>
      </c>
      <c r="GF41" s="107">
        <f t="shared" si="1214"/>
        <v>0</v>
      </c>
      <c r="GG41" s="107">
        <f t="shared" si="1215"/>
        <v>0</v>
      </c>
      <c r="GH41" s="107">
        <f t="shared" si="1216"/>
        <v>0</v>
      </c>
      <c r="GI41" s="107">
        <f t="shared" si="1217"/>
        <v>0</v>
      </c>
      <c r="GJ41" s="107">
        <f t="shared" si="1218"/>
        <v>1</v>
      </c>
      <c r="GK41" s="107">
        <f t="shared" si="1219"/>
        <v>104702.75</v>
      </c>
      <c r="GL41" s="107">
        <f t="shared" si="1220"/>
        <v>0</v>
      </c>
      <c r="GM41" s="107">
        <f t="shared" si="1221"/>
        <v>0</v>
      </c>
      <c r="GN41" s="107">
        <f t="shared" si="1222"/>
        <v>1</v>
      </c>
      <c r="GO41" s="107">
        <f t="shared" si="1223"/>
        <v>104702.75</v>
      </c>
      <c r="GP41" s="107"/>
      <c r="GQ41" s="107"/>
      <c r="GR41" s="243"/>
      <c r="GS41" s="86"/>
    </row>
    <row r="42" spans="2:201" hidden="1" x14ac:dyDescent="0.2">
      <c r="B42" s="86"/>
      <c r="C42" s="87"/>
      <c r="D42" s="94"/>
      <c r="E42" s="94"/>
      <c r="F42" s="94"/>
      <c r="G42" s="106"/>
      <c r="H42" s="107"/>
      <c r="I42" s="107"/>
      <c r="J42" s="107"/>
      <c r="K42" s="107"/>
      <c r="L42" s="107"/>
      <c r="M42" s="107"/>
      <c r="N42" s="107"/>
      <c r="O42" s="107"/>
      <c r="P42" s="107">
        <f t="shared" si="1184"/>
        <v>0</v>
      </c>
      <c r="Q42" s="107">
        <f t="shared" si="1185"/>
        <v>0</v>
      </c>
      <c r="R42" s="108">
        <f t="shared" si="180"/>
        <v>0</v>
      </c>
      <c r="S42" s="108">
        <f t="shared" si="181"/>
        <v>0</v>
      </c>
      <c r="T42" s="107"/>
      <c r="U42" s="107"/>
      <c r="V42" s="107"/>
      <c r="W42" s="107"/>
      <c r="X42" s="107"/>
      <c r="Y42" s="107"/>
      <c r="Z42" s="107"/>
      <c r="AA42" s="107"/>
      <c r="AB42" s="107">
        <f t="shared" si="1186"/>
        <v>0</v>
      </c>
      <c r="AC42" s="107">
        <f t="shared" si="1187"/>
        <v>0</v>
      </c>
      <c r="AD42" s="108">
        <f t="shared" si="1075"/>
        <v>0</v>
      </c>
      <c r="AE42" s="108">
        <f t="shared" si="1076"/>
        <v>0</v>
      </c>
      <c r="AF42" s="107"/>
      <c r="AG42" s="107"/>
      <c r="AH42" s="107"/>
      <c r="AI42" s="107"/>
      <c r="AJ42" s="107"/>
      <c r="AK42" s="107"/>
      <c r="AL42" s="107"/>
      <c r="AM42" s="107"/>
      <c r="AN42" s="107">
        <f t="shared" si="1188"/>
        <v>0</v>
      </c>
      <c r="AO42" s="107">
        <f t="shared" si="1189"/>
        <v>0</v>
      </c>
      <c r="AP42" s="108">
        <f t="shared" si="1077"/>
        <v>0</v>
      </c>
      <c r="AQ42" s="108">
        <f t="shared" si="1078"/>
        <v>0</v>
      </c>
      <c r="AR42" s="107"/>
      <c r="AS42" s="107"/>
      <c r="AT42" s="107"/>
      <c r="AU42" s="107"/>
      <c r="AV42" s="107"/>
      <c r="AW42" s="107"/>
      <c r="AX42" s="107"/>
      <c r="AY42" s="107"/>
      <c r="AZ42" s="107">
        <f t="shared" si="1190"/>
        <v>0</v>
      </c>
      <c r="BA42" s="107">
        <f t="shared" si="1191"/>
        <v>0</v>
      </c>
      <c r="BB42" s="108">
        <f t="shared" si="1079"/>
        <v>0</v>
      </c>
      <c r="BC42" s="108">
        <f t="shared" si="1080"/>
        <v>0</v>
      </c>
      <c r="BD42" s="107"/>
      <c r="BE42" s="107"/>
      <c r="BF42" s="107"/>
      <c r="BG42" s="107"/>
      <c r="BH42" s="107"/>
      <c r="BI42" s="107"/>
      <c r="BJ42" s="107"/>
      <c r="BK42" s="107"/>
      <c r="BL42" s="107">
        <f t="shared" si="1192"/>
        <v>0</v>
      </c>
      <c r="BM42" s="107">
        <f t="shared" si="1193"/>
        <v>0</v>
      </c>
      <c r="BN42" s="108">
        <f t="shared" si="1081"/>
        <v>0</v>
      </c>
      <c r="BO42" s="108">
        <f t="shared" si="1082"/>
        <v>0</v>
      </c>
      <c r="BP42" s="107"/>
      <c r="BQ42" s="107"/>
      <c r="BR42" s="107"/>
      <c r="BS42" s="107"/>
      <c r="BT42" s="107"/>
      <c r="BU42" s="107"/>
      <c r="BV42" s="107"/>
      <c r="BW42" s="107"/>
      <c r="BX42" s="107">
        <f t="shared" si="1194"/>
        <v>0</v>
      </c>
      <c r="BY42" s="107">
        <f t="shared" si="1195"/>
        <v>0</v>
      </c>
      <c r="BZ42" s="108">
        <f t="shared" si="1084"/>
        <v>0</v>
      </c>
      <c r="CA42" s="108">
        <f t="shared" si="1085"/>
        <v>0</v>
      </c>
      <c r="CB42" s="107"/>
      <c r="CC42" s="107"/>
      <c r="CD42" s="107"/>
      <c r="CE42" s="107"/>
      <c r="CF42" s="107"/>
      <c r="CG42" s="107"/>
      <c r="CH42" s="107"/>
      <c r="CI42" s="107"/>
      <c r="CJ42" s="107">
        <f t="shared" si="1196"/>
        <v>0</v>
      </c>
      <c r="CK42" s="107">
        <f t="shared" si="1197"/>
        <v>0</v>
      </c>
      <c r="CL42" s="108">
        <f t="shared" si="1087"/>
        <v>0</v>
      </c>
      <c r="CM42" s="108">
        <f t="shared" si="1088"/>
        <v>0</v>
      </c>
      <c r="CN42" s="107"/>
      <c r="CO42" s="107"/>
      <c r="CP42" s="107"/>
      <c r="CQ42" s="107"/>
      <c r="CR42" s="107"/>
      <c r="CS42" s="107"/>
      <c r="CT42" s="107"/>
      <c r="CU42" s="107"/>
      <c r="CV42" s="107">
        <f t="shared" si="1198"/>
        <v>0</v>
      </c>
      <c r="CW42" s="107">
        <f t="shared" si="1199"/>
        <v>0</v>
      </c>
      <c r="CX42" s="108">
        <f t="shared" si="1089"/>
        <v>0</v>
      </c>
      <c r="CY42" s="108">
        <f t="shared" si="1090"/>
        <v>0</v>
      </c>
      <c r="CZ42" s="107"/>
      <c r="DA42" s="107"/>
      <c r="DB42" s="107"/>
      <c r="DC42" s="107"/>
      <c r="DD42" s="107"/>
      <c r="DE42" s="107"/>
      <c r="DF42" s="107"/>
      <c r="DG42" s="107"/>
      <c r="DH42" s="107">
        <f t="shared" si="1200"/>
        <v>0</v>
      </c>
      <c r="DI42" s="107">
        <f t="shared" si="1201"/>
        <v>0</v>
      </c>
      <c r="DJ42" s="108">
        <f t="shared" si="1091"/>
        <v>0</v>
      </c>
      <c r="DK42" s="108">
        <f t="shared" si="1092"/>
        <v>0</v>
      </c>
      <c r="DL42" s="107"/>
      <c r="DM42" s="107"/>
      <c r="DN42" s="107"/>
      <c r="DO42" s="107"/>
      <c r="DP42" s="107"/>
      <c r="DQ42" s="107"/>
      <c r="DR42" s="107"/>
      <c r="DS42" s="107"/>
      <c r="DT42" s="107">
        <f t="shared" si="1202"/>
        <v>0</v>
      </c>
      <c r="DU42" s="107">
        <f t="shared" si="1203"/>
        <v>0</v>
      </c>
      <c r="DV42" s="108">
        <f t="shared" si="1093"/>
        <v>0</v>
      </c>
      <c r="DW42" s="108">
        <f t="shared" si="1094"/>
        <v>0</v>
      </c>
      <c r="DX42" s="107"/>
      <c r="DY42" s="107"/>
      <c r="DZ42" s="107"/>
      <c r="EA42" s="107"/>
      <c r="EB42" s="107"/>
      <c r="EC42" s="107"/>
      <c r="ED42" s="107"/>
      <c r="EE42" s="107"/>
      <c r="EF42" s="107">
        <f t="shared" si="1204"/>
        <v>0</v>
      </c>
      <c r="EG42" s="107">
        <f t="shared" si="1205"/>
        <v>0</v>
      </c>
      <c r="EH42" s="108">
        <f t="shared" si="1096"/>
        <v>0</v>
      </c>
      <c r="EI42" s="108">
        <f t="shared" si="1097"/>
        <v>0</v>
      </c>
      <c r="EJ42" s="107"/>
      <c r="EK42" s="107"/>
      <c r="EL42" s="107"/>
      <c r="EM42" s="107"/>
      <c r="EN42" s="107"/>
      <c r="EO42" s="107"/>
      <c r="EP42" s="107"/>
      <c r="EQ42" s="107"/>
      <c r="ER42" s="107">
        <f t="shared" si="1206"/>
        <v>0</v>
      </c>
      <c r="ES42" s="107">
        <f t="shared" si="1207"/>
        <v>0</v>
      </c>
      <c r="ET42" s="108">
        <f t="shared" si="1099"/>
        <v>0</v>
      </c>
      <c r="EU42" s="108">
        <f t="shared" si="1100"/>
        <v>0</v>
      </c>
      <c r="EV42" s="107"/>
      <c r="EW42" s="107"/>
      <c r="EX42" s="107"/>
      <c r="EY42" s="107"/>
      <c r="EZ42" s="107"/>
      <c r="FA42" s="107"/>
      <c r="FB42" s="107"/>
      <c r="FC42" s="107"/>
      <c r="FD42" s="107">
        <f t="shared" si="1208"/>
        <v>0</v>
      </c>
      <c r="FE42" s="107">
        <f t="shared" si="1209"/>
        <v>0</v>
      </c>
      <c r="FF42" s="108">
        <f t="shared" si="1101"/>
        <v>0</v>
      </c>
      <c r="FG42" s="108">
        <f t="shared" si="1102"/>
        <v>0</v>
      </c>
      <c r="FH42" s="107"/>
      <c r="FI42" s="107"/>
      <c r="FJ42" s="107"/>
      <c r="FK42" s="107"/>
      <c r="FL42" s="107"/>
      <c r="FM42" s="107"/>
      <c r="FN42" s="107"/>
      <c r="FO42" s="107"/>
      <c r="FP42" s="107">
        <f t="shared" si="1210"/>
        <v>0</v>
      </c>
      <c r="FQ42" s="107">
        <f t="shared" si="1211"/>
        <v>0</v>
      </c>
      <c r="FR42" s="108">
        <f t="shared" si="1103"/>
        <v>0</v>
      </c>
      <c r="FS42" s="108">
        <f t="shared" si="1104"/>
        <v>0</v>
      </c>
      <c r="FT42" s="107"/>
      <c r="FU42" s="107"/>
      <c r="FV42" s="107"/>
      <c r="FW42" s="107"/>
      <c r="FX42" s="107"/>
      <c r="FY42" s="107"/>
      <c r="FZ42" s="107"/>
      <c r="GA42" s="107"/>
      <c r="GB42" s="107">
        <f t="shared" si="1212"/>
        <v>0</v>
      </c>
      <c r="GC42" s="107">
        <f t="shared" si="1213"/>
        <v>0</v>
      </c>
      <c r="GD42" s="108">
        <f t="shared" si="1105"/>
        <v>0</v>
      </c>
      <c r="GE42" s="108">
        <f t="shared" si="1106"/>
        <v>0</v>
      </c>
      <c r="GF42" s="107">
        <f t="shared" si="1214"/>
        <v>0</v>
      </c>
      <c r="GG42" s="107">
        <f t="shared" si="1215"/>
        <v>0</v>
      </c>
      <c r="GH42" s="107">
        <f t="shared" si="1216"/>
        <v>0</v>
      </c>
      <c r="GI42" s="107">
        <f t="shared" si="1217"/>
        <v>0</v>
      </c>
      <c r="GJ42" s="107">
        <f t="shared" si="1218"/>
        <v>0</v>
      </c>
      <c r="GK42" s="107">
        <f t="shared" si="1219"/>
        <v>0</v>
      </c>
      <c r="GL42" s="107">
        <f t="shared" si="1220"/>
        <v>0</v>
      </c>
      <c r="GM42" s="107">
        <f t="shared" si="1221"/>
        <v>0</v>
      </c>
      <c r="GN42" s="107">
        <f t="shared" si="1222"/>
        <v>0</v>
      </c>
      <c r="GO42" s="107">
        <f t="shared" si="1223"/>
        <v>0</v>
      </c>
      <c r="GP42" s="107"/>
      <c r="GQ42" s="107"/>
      <c r="GR42" s="243"/>
      <c r="GS42" s="86"/>
    </row>
    <row r="43" spans="2:201" hidden="1" x14ac:dyDescent="0.2">
      <c r="B43" s="110"/>
      <c r="C43" s="116"/>
      <c r="D43" s="117"/>
      <c r="E43" s="113" t="s">
        <v>35</v>
      </c>
      <c r="F43" s="113"/>
      <c r="G43" s="114"/>
      <c r="H43" s="115">
        <f>SUM(H44:H54)</f>
        <v>0</v>
      </c>
      <c r="I43" s="115">
        <f t="shared" ref="I43:BS43" si="1224">SUM(I44:I54)</f>
        <v>0</v>
      </c>
      <c r="J43" s="115">
        <f t="shared" si="1224"/>
        <v>0</v>
      </c>
      <c r="K43" s="115">
        <f t="shared" si="1224"/>
        <v>0</v>
      </c>
      <c r="L43" s="115">
        <f>SUM(L54,L51,L44)</f>
        <v>0</v>
      </c>
      <c r="M43" s="115">
        <f t="shared" si="1224"/>
        <v>0</v>
      </c>
      <c r="N43" s="115">
        <f t="shared" si="1224"/>
        <v>0</v>
      </c>
      <c r="O43" s="115">
        <f t="shared" si="1224"/>
        <v>0</v>
      </c>
      <c r="P43" s="115">
        <f t="shared" si="1224"/>
        <v>0</v>
      </c>
      <c r="Q43" s="115">
        <f t="shared" si="1224"/>
        <v>0</v>
      </c>
      <c r="R43" s="108">
        <f t="shared" si="180"/>
        <v>0</v>
      </c>
      <c r="S43" s="108">
        <f t="shared" si="181"/>
        <v>0</v>
      </c>
      <c r="T43" s="115">
        <f t="shared" si="1224"/>
        <v>124</v>
      </c>
      <c r="U43" s="115">
        <f t="shared" si="1224"/>
        <v>21283812.866500001</v>
      </c>
      <c r="V43" s="115">
        <f t="shared" si="1224"/>
        <v>20.666666666666668</v>
      </c>
      <c r="W43" s="115">
        <f t="shared" si="1224"/>
        <v>3547302.1444166666</v>
      </c>
      <c r="X43" s="115">
        <f>SUM(X54,X51,X44)</f>
        <v>18</v>
      </c>
      <c r="Y43" s="115">
        <f t="shared" ref="Y43:AC43" si="1225">SUM(Y54,Y51,Y44)</f>
        <v>3231408.2271999996</v>
      </c>
      <c r="Z43" s="115">
        <f t="shared" si="1225"/>
        <v>1</v>
      </c>
      <c r="AA43" s="115">
        <f t="shared" si="1225"/>
        <v>169297.58</v>
      </c>
      <c r="AB43" s="115">
        <f t="shared" si="1225"/>
        <v>19</v>
      </c>
      <c r="AC43" s="115">
        <f t="shared" si="1225"/>
        <v>3400705.8072000002</v>
      </c>
      <c r="AD43" s="108">
        <f t="shared" si="1075"/>
        <v>-2.6666666666666679</v>
      </c>
      <c r="AE43" s="108">
        <f t="shared" si="1076"/>
        <v>-315893.91721666697</v>
      </c>
      <c r="AF43" s="115">
        <f t="shared" si="1224"/>
        <v>0</v>
      </c>
      <c r="AG43" s="115">
        <f t="shared" si="1224"/>
        <v>0</v>
      </c>
      <c r="AH43" s="115">
        <f t="shared" si="1224"/>
        <v>0</v>
      </c>
      <c r="AI43" s="115">
        <f t="shared" si="1224"/>
        <v>0</v>
      </c>
      <c r="AJ43" s="115">
        <f>SUM(AJ54,AJ51,AJ44)</f>
        <v>0</v>
      </c>
      <c r="AK43" s="115">
        <f t="shared" ref="AK43" si="1226">SUM(AK54,AK51,AK44)</f>
        <v>0</v>
      </c>
      <c r="AL43" s="115">
        <f t="shared" ref="AL43" si="1227">SUM(AL54,AL51,AL44)</f>
        <v>0</v>
      </c>
      <c r="AM43" s="115">
        <f t="shared" ref="AM43" si="1228">SUM(AM54,AM51,AM44)</f>
        <v>0</v>
      </c>
      <c r="AN43" s="115">
        <f t="shared" ref="AN43" si="1229">SUM(AN54,AN51,AN44)</f>
        <v>0</v>
      </c>
      <c r="AO43" s="115">
        <f t="shared" ref="AO43" si="1230">SUM(AO54,AO51,AO44)</f>
        <v>0</v>
      </c>
      <c r="AP43" s="108">
        <f t="shared" si="1077"/>
        <v>0</v>
      </c>
      <c r="AQ43" s="108">
        <f t="shared" si="1078"/>
        <v>0</v>
      </c>
      <c r="AR43" s="115">
        <f t="shared" si="1224"/>
        <v>0</v>
      </c>
      <c r="AS43" s="115">
        <f t="shared" si="1224"/>
        <v>0</v>
      </c>
      <c r="AT43" s="115">
        <f t="shared" si="1224"/>
        <v>0</v>
      </c>
      <c r="AU43" s="115">
        <f t="shared" si="1224"/>
        <v>0</v>
      </c>
      <c r="AV43" s="115">
        <f>SUM(AV54,AV51,AV44)</f>
        <v>0</v>
      </c>
      <c r="AW43" s="115">
        <f t="shared" ref="AW43" si="1231">SUM(AW54,AW51,AW44)</f>
        <v>0</v>
      </c>
      <c r="AX43" s="115">
        <f t="shared" ref="AX43" si="1232">SUM(AX54,AX51,AX44)</f>
        <v>0</v>
      </c>
      <c r="AY43" s="115">
        <f t="shared" ref="AY43" si="1233">SUM(AY54,AY51,AY44)</f>
        <v>0</v>
      </c>
      <c r="AZ43" s="115">
        <f t="shared" ref="AZ43" si="1234">SUM(AZ54,AZ51,AZ44)</f>
        <v>0</v>
      </c>
      <c r="BA43" s="115">
        <f t="shared" ref="BA43" si="1235">SUM(BA54,BA51,BA44)</f>
        <v>0</v>
      </c>
      <c r="BB43" s="108">
        <f t="shared" si="1079"/>
        <v>0</v>
      </c>
      <c r="BC43" s="108">
        <f t="shared" si="1080"/>
        <v>0</v>
      </c>
      <c r="BD43" s="115">
        <f t="shared" si="1224"/>
        <v>0</v>
      </c>
      <c r="BE43" s="115">
        <f t="shared" si="1224"/>
        <v>0</v>
      </c>
      <c r="BF43" s="115">
        <f t="shared" si="1224"/>
        <v>0</v>
      </c>
      <c r="BG43" s="115">
        <f t="shared" si="1224"/>
        <v>0</v>
      </c>
      <c r="BH43" s="115">
        <f>SUM(BH54,BH51,BH44)</f>
        <v>0</v>
      </c>
      <c r="BI43" s="115">
        <f t="shared" ref="BI43" si="1236">SUM(BI54,BI51,BI44)</f>
        <v>0</v>
      </c>
      <c r="BJ43" s="115">
        <f t="shared" ref="BJ43" si="1237">SUM(BJ54,BJ51,BJ44)</f>
        <v>0</v>
      </c>
      <c r="BK43" s="115">
        <f t="shared" ref="BK43" si="1238">SUM(BK54,BK51,BK44)</f>
        <v>0</v>
      </c>
      <c r="BL43" s="115">
        <f t="shared" ref="BL43" si="1239">SUM(BL54,BL51,BL44)</f>
        <v>0</v>
      </c>
      <c r="BM43" s="115">
        <f t="shared" ref="BM43" si="1240">SUM(BM54,BM51,BM44)</f>
        <v>0</v>
      </c>
      <c r="BN43" s="108">
        <f t="shared" si="1081"/>
        <v>0</v>
      </c>
      <c r="BO43" s="108">
        <f t="shared" si="1082"/>
        <v>0</v>
      </c>
      <c r="BP43" s="115">
        <f t="shared" si="1224"/>
        <v>0</v>
      </c>
      <c r="BQ43" s="115">
        <f t="shared" si="1224"/>
        <v>0</v>
      </c>
      <c r="BR43" s="115">
        <f t="shared" si="1224"/>
        <v>0</v>
      </c>
      <c r="BS43" s="115">
        <f t="shared" si="1224"/>
        <v>0</v>
      </c>
      <c r="BT43" s="115">
        <f>SUM(BT54,BT51,BT44)</f>
        <v>0</v>
      </c>
      <c r="BU43" s="115">
        <f t="shared" ref="BU43" si="1241">SUM(BU54,BU51,BU44)</f>
        <v>0</v>
      </c>
      <c r="BV43" s="115">
        <f t="shared" ref="BV43" si="1242">SUM(BV54,BV51,BV44)</f>
        <v>0</v>
      </c>
      <c r="BW43" s="115">
        <f t="shared" ref="BW43" si="1243">SUM(BW54,BW51,BW44)</f>
        <v>0</v>
      </c>
      <c r="BX43" s="115">
        <f t="shared" ref="BX43" si="1244">SUM(BX54,BX51,BX44)</f>
        <v>0</v>
      </c>
      <c r="BY43" s="115">
        <f t="shared" ref="BY43" si="1245">SUM(BY54,BY51,BY44)</f>
        <v>0</v>
      </c>
      <c r="BZ43" s="108">
        <f t="shared" si="1084"/>
        <v>0</v>
      </c>
      <c r="CA43" s="108">
        <f t="shared" si="1085"/>
        <v>0</v>
      </c>
      <c r="CB43" s="115">
        <f t="shared" ref="CB43:EA43" si="1246">SUM(CB44:CB54)</f>
        <v>0</v>
      </c>
      <c r="CC43" s="115">
        <f t="shared" si="1246"/>
        <v>0</v>
      </c>
      <c r="CD43" s="115">
        <f t="shared" si="1246"/>
        <v>0</v>
      </c>
      <c r="CE43" s="115">
        <f t="shared" si="1246"/>
        <v>0</v>
      </c>
      <c r="CF43" s="115">
        <f>SUM(CF54,CF51,CF44)</f>
        <v>0</v>
      </c>
      <c r="CG43" s="115">
        <f t="shared" ref="CG43" si="1247">SUM(CG54,CG51,CG44)</f>
        <v>0</v>
      </c>
      <c r="CH43" s="115">
        <f t="shared" ref="CH43" si="1248">SUM(CH54,CH51,CH44)</f>
        <v>0</v>
      </c>
      <c r="CI43" s="115">
        <f t="shared" ref="CI43" si="1249">SUM(CI54,CI51,CI44)</f>
        <v>0</v>
      </c>
      <c r="CJ43" s="115">
        <f t="shared" ref="CJ43" si="1250">SUM(CJ54,CJ51,CJ44)</f>
        <v>0</v>
      </c>
      <c r="CK43" s="115">
        <f t="shared" ref="CK43" si="1251">SUM(CK54,CK51,CK44)</f>
        <v>0</v>
      </c>
      <c r="CL43" s="108">
        <f t="shared" si="1087"/>
        <v>0</v>
      </c>
      <c r="CM43" s="108">
        <f t="shared" si="1088"/>
        <v>0</v>
      </c>
      <c r="CN43" s="115">
        <f t="shared" si="1246"/>
        <v>0</v>
      </c>
      <c r="CO43" s="115">
        <f t="shared" si="1246"/>
        <v>0</v>
      </c>
      <c r="CP43" s="115">
        <f t="shared" si="1246"/>
        <v>0</v>
      </c>
      <c r="CQ43" s="115">
        <f t="shared" si="1246"/>
        <v>0</v>
      </c>
      <c r="CR43" s="115">
        <f>SUM(CR54,CR51,CR44)</f>
        <v>0</v>
      </c>
      <c r="CS43" s="115">
        <f t="shared" ref="CS43" si="1252">SUM(CS54,CS51,CS44)</f>
        <v>0</v>
      </c>
      <c r="CT43" s="115">
        <f t="shared" ref="CT43" si="1253">SUM(CT54,CT51,CT44)</f>
        <v>0</v>
      </c>
      <c r="CU43" s="115">
        <f t="shared" ref="CU43" si="1254">SUM(CU54,CU51,CU44)</f>
        <v>0</v>
      </c>
      <c r="CV43" s="115">
        <f t="shared" ref="CV43" si="1255">SUM(CV54,CV51,CV44)</f>
        <v>0</v>
      </c>
      <c r="CW43" s="115">
        <f t="shared" ref="CW43" si="1256">SUM(CW54,CW51,CW44)</f>
        <v>0</v>
      </c>
      <c r="CX43" s="108">
        <f t="shared" si="1089"/>
        <v>0</v>
      </c>
      <c r="CY43" s="108">
        <f t="shared" si="1090"/>
        <v>0</v>
      </c>
      <c r="CZ43" s="115">
        <f t="shared" si="1246"/>
        <v>0</v>
      </c>
      <c r="DA43" s="115">
        <f t="shared" si="1246"/>
        <v>0</v>
      </c>
      <c r="DB43" s="115">
        <f t="shared" si="1246"/>
        <v>0</v>
      </c>
      <c r="DC43" s="115">
        <f t="shared" si="1246"/>
        <v>0</v>
      </c>
      <c r="DD43" s="115">
        <f>SUM(DD54,DD51,DD44)</f>
        <v>0</v>
      </c>
      <c r="DE43" s="115">
        <f t="shared" ref="DE43" si="1257">SUM(DE54,DE51,DE44)</f>
        <v>0</v>
      </c>
      <c r="DF43" s="115">
        <f t="shared" ref="DF43" si="1258">SUM(DF54,DF51,DF44)</f>
        <v>0</v>
      </c>
      <c r="DG43" s="115">
        <f t="shared" ref="DG43" si="1259">SUM(DG54,DG51,DG44)</f>
        <v>0</v>
      </c>
      <c r="DH43" s="115">
        <f t="shared" ref="DH43" si="1260">SUM(DH54,DH51,DH44)</f>
        <v>0</v>
      </c>
      <c r="DI43" s="115">
        <f t="shared" ref="DI43" si="1261">SUM(DI54,DI51,DI44)</f>
        <v>0</v>
      </c>
      <c r="DJ43" s="108">
        <f t="shared" si="1091"/>
        <v>0</v>
      </c>
      <c r="DK43" s="108">
        <f t="shared" si="1092"/>
        <v>0</v>
      </c>
      <c r="DL43" s="115">
        <f t="shared" si="1246"/>
        <v>0</v>
      </c>
      <c r="DM43" s="115">
        <f t="shared" si="1246"/>
        <v>0</v>
      </c>
      <c r="DN43" s="115">
        <f t="shared" si="1246"/>
        <v>0</v>
      </c>
      <c r="DO43" s="115">
        <f t="shared" si="1246"/>
        <v>0</v>
      </c>
      <c r="DP43" s="115">
        <f>SUM(DP54,DP51,DP44)</f>
        <v>0</v>
      </c>
      <c r="DQ43" s="115">
        <f t="shared" ref="DQ43" si="1262">SUM(DQ54,DQ51,DQ44)</f>
        <v>0</v>
      </c>
      <c r="DR43" s="115">
        <f t="shared" ref="DR43" si="1263">SUM(DR54,DR51,DR44)</f>
        <v>0</v>
      </c>
      <c r="DS43" s="115">
        <f t="shared" ref="DS43" si="1264">SUM(DS54,DS51,DS44)</f>
        <v>0</v>
      </c>
      <c r="DT43" s="115">
        <f t="shared" ref="DT43" si="1265">SUM(DT54,DT51,DT44)</f>
        <v>0</v>
      </c>
      <c r="DU43" s="115">
        <f t="shared" ref="DU43" si="1266">SUM(DU54,DU51,DU44)</f>
        <v>0</v>
      </c>
      <c r="DV43" s="108">
        <f t="shared" si="1093"/>
        <v>0</v>
      </c>
      <c r="DW43" s="108">
        <f t="shared" si="1094"/>
        <v>0</v>
      </c>
      <c r="DX43" s="115">
        <f t="shared" si="1246"/>
        <v>0</v>
      </c>
      <c r="DY43" s="115">
        <f t="shared" si="1246"/>
        <v>0</v>
      </c>
      <c r="DZ43" s="115">
        <f t="shared" si="1246"/>
        <v>0</v>
      </c>
      <c r="EA43" s="115">
        <f t="shared" si="1246"/>
        <v>0</v>
      </c>
      <c r="EB43" s="115">
        <f>SUM(EB54,EB51,EB44)</f>
        <v>0</v>
      </c>
      <c r="EC43" s="115">
        <f t="shared" ref="EC43" si="1267">SUM(EC54,EC51,EC44)</f>
        <v>0</v>
      </c>
      <c r="ED43" s="115">
        <f t="shared" ref="ED43" si="1268">SUM(ED54,ED51,ED44)</f>
        <v>0</v>
      </c>
      <c r="EE43" s="115">
        <f t="shared" ref="EE43" si="1269">SUM(EE54,EE51,EE44)</f>
        <v>0</v>
      </c>
      <c r="EF43" s="115">
        <f t="shared" ref="EF43" si="1270">SUM(EF54,EF51,EF44)</f>
        <v>0</v>
      </c>
      <c r="EG43" s="115">
        <f t="shared" ref="EG43" si="1271">SUM(EG54,EG51,EG44)</f>
        <v>0</v>
      </c>
      <c r="EH43" s="108">
        <f t="shared" si="1096"/>
        <v>0</v>
      </c>
      <c r="EI43" s="108">
        <f t="shared" si="1097"/>
        <v>0</v>
      </c>
      <c r="EJ43" s="115">
        <f t="shared" ref="EJ43:GQ43" si="1272">SUM(EJ44:EJ54)</f>
        <v>0</v>
      </c>
      <c r="EK43" s="115">
        <f t="shared" si="1272"/>
        <v>0</v>
      </c>
      <c r="EL43" s="115">
        <f t="shared" si="1272"/>
        <v>0</v>
      </c>
      <c r="EM43" s="115">
        <f t="shared" si="1272"/>
        <v>0</v>
      </c>
      <c r="EN43" s="115">
        <f>SUM(EN54,EN51,EN44)</f>
        <v>0</v>
      </c>
      <c r="EO43" s="115">
        <f t="shared" ref="EO43" si="1273">SUM(EO54,EO51,EO44)</f>
        <v>0</v>
      </c>
      <c r="EP43" s="115">
        <f t="shared" ref="EP43" si="1274">SUM(EP54,EP51,EP44)</f>
        <v>0</v>
      </c>
      <c r="EQ43" s="115">
        <f t="shared" ref="EQ43" si="1275">SUM(EQ54,EQ51,EQ44)</f>
        <v>0</v>
      </c>
      <c r="ER43" s="115">
        <f t="shared" ref="ER43" si="1276">SUM(ER54,ER51,ER44)</f>
        <v>0</v>
      </c>
      <c r="ES43" s="115">
        <f t="shared" ref="ES43" si="1277">SUM(ES54,ES51,ES44)</f>
        <v>0</v>
      </c>
      <c r="ET43" s="108">
        <f t="shared" si="1099"/>
        <v>0</v>
      </c>
      <c r="EU43" s="108">
        <f t="shared" si="1100"/>
        <v>0</v>
      </c>
      <c r="EV43" s="115">
        <f t="shared" si="1272"/>
        <v>0</v>
      </c>
      <c r="EW43" s="115">
        <f t="shared" si="1272"/>
        <v>0</v>
      </c>
      <c r="EX43" s="115">
        <f t="shared" si="1272"/>
        <v>0</v>
      </c>
      <c r="EY43" s="115">
        <f t="shared" si="1272"/>
        <v>0</v>
      </c>
      <c r="EZ43" s="115">
        <f>SUM(EZ54,EZ51,EZ44)</f>
        <v>0</v>
      </c>
      <c r="FA43" s="115">
        <f t="shared" ref="FA43" si="1278">SUM(FA54,FA51,FA44)</f>
        <v>0</v>
      </c>
      <c r="FB43" s="115">
        <f t="shared" ref="FB43" si="1279">SUM(FB54,FB51,FB44)</f>
        <v>0</v>
      </c>
      <c r="FC43" s="115">
        <f t="shared" ref="FC43" si="1280">SUM(FC54,FC51,FC44)</f>
        <v>0</v>
      </c>
      <c r="FD43" s="115">
        <f t="shared" ref="FD43" si="1281">SUM(FD54,FD51,FD44)</f>
        <v>0</v>
      </c>
      <c r="FE43" s="115">
        <f t="shared" ref="FE43" si="1282">SUM(FE54,FE51,FE44)</f>
        <v>0</v>
      </c>
      <c r="FF43" s="108">
        <f t="shared" si="1101"/>
        <v>0</v>
      </c>
      <c r="FG43" s="108">
        <f t="shared" si="1102"/>
        <v>0</v>
      </c>
      <c r="FH43" s="115">
        <f t="shared" si="1272"/>
        <v>0</v>
      </c>
      <c r="FI43" s="115">
        <f t="shared" si="1272"/>
        <v>0</v>
      </c>
      <c r="FJ43" s="115">
        <f t="shared" si="1272"/>
        <v>0</v>
      </c>
      <c r="FK43" s="115">
        <f t="shared" si="1272"/>
        <v>0</v>
      </c>
      <c r="FL43" s="115">
        <f>SUM(FL54,FL51,FL44)</f>
        <v>0</v>
      </c>
      <c r="FM43" s="115">
        <f t="shared" ref="FM43" si="1283">SUM(FM54,FM51,FM44)</f>
        <v>0</v>
      </c>
      <c r="FN43" s="115">
        <f t="shared" ref="FN43" si="1284">SUM(FN54,FN51,FN44)</f>
        <v>0</v>
      </c>
      <c r="FO43" s="115">
        <f t="shared" ref="FO43" si="1285">SUM(FO54,FO51,FO44)</f>
        <v>0</v>
      </c>
      <c r="FP43" s="115">
        <f t="shared" ref="FP43" si="1286">SUM(FP54,FP51,FP44)</f>
        <v>0</v>
      </c>
      <c r="FQ43" s="115">
        <f t="shared" ref="FQ43" si="1287">SUM(FQ54,FQ51,FQ44)</f>
        <v>0</v>
      </c>
      <c r="FR43" s="108">
        <f t="shared" si="1103"/>
        <v>0</v>
      </c>
      <c r="FS43" s="108">
        <f t="shared" si="1104"/>
        <v>0</v>
      </c>
      <c r="FT43" s="115">
        <f t="shared" si="1272"/>
        <v>0</v>
      </c>
      <c r="FU43" s="115">
        <f t="shared" si="1272"/>
        <v>0</v>
      </c>
      <c r="FV43" s="115">
        <f t="shared" si="1272"/>
        <v>0</v>
      </c>
      <c r="FW43" s="115">
        <f t="shared" si="1272"/>
        <v>0</v>
      </c>
      <c r="FX43" s="115">
        <f>SUM(FX54,FX51,FX44)</f>
        <v>0</v>
      </c>
      <c r="FY43" s="115">
        <f t="shared" ref="FY43" si="1288">SUM(FY54,FY51,FY44)</f>
        <v>0</v>
      </c>
      <c r="FZ43" s="115">
        <f t="shared" ref="FZ43" si="1289">SUM(FZ54,FZ51,FZ44)</f>
        <v>0</v>
      </c>
      <c r="GA43" s="115">
        <f t="shared" ref="GA43" si="1290">SUM(GA54,GA51,GA44)</f>
        <v>0</v>
      </c>
      <c r="GB43" s="115">
        <f t="shared" ref="GB43" si="1291">SUM(GB54,GB51,GB44)</f>
        <v>0</v>
      </c>
      <c r="GC43" s="115">
        <f t="shared" ref="GC43" si="1292">SUM(GC54,GC51,GC44)</f>
        <v>0</v>
      </c>
      <c r="GD43" s="108">
        <f t="shared" si="1105"/>
        <v>0</v>
      </c>
      <c r="GE43" s="108">
        <f t="shared" si="1106"/>
        <v>0</v>
      </c>
      <c r="GF43" s="115">
        <f>SUM(GF44,GF51,GF54)</f>
        <v>124</v>
      </c>
      <c r="GG43" s="115">
        <f t="shared" ref="GG43:GO43" si="1293">SUM(GG44,GG51,GG54)</f>
        <v>21283812.866500001</v>
      </c>
      <c r="GH43" s="115">
        <f t="shared" si="1293"/>
        <v>20.666666666666668</v>
      </c>
      <c r="GI43" s="115">
        <f t="shared" si="1293"/>
        <v>3547302.1444166666</v>
      </c>
      <c r="GJ43" s="115">
        <f t="shared" si="1293"/>
        <v>18</v>
      </c>
      <c r="GK43" s="115">
        <f t="shared" si="1293"/>
        <v>3231408.2271999996</v>
      </c>
      <c r="GL43" s="115">
        <f t="shared" si="1293"/>
        <v>1</v>
      </c>
      <c r="GM43" s="115">
        <f t="shared" si="1293"/>
        <v>169297.58</v>
      </c>
      <c r="GN43" s="115">
        <f t="shared" si="1293"/>
        <v>19</v>
      </c>
      <c r="GO43" s="115">
        <f t="shared" si="1293"/>
        <v>3400705.8072000002</v>
      </c>
      <c r="GP43" s="115">
        <f t="shared" si="1272"/>
        <v>-2.6666666666666661</v>
      </c>
      <c r="GQ43" s="115">
        <f t="shared" si="1272"/>
        <v>-315893.91721666697</v>
      </c>
      <c r="GR43" s="243"/>
      <c r="GS43" s="86"/>
    </row>
    <row r="44" spans="2:201" hidden="1" x14ac:dyDescent="0.2">
      <c r="B44" s="110"/>
      <c r="C44" s="116"/>
      <c r="D44" s="133"/>
      <c r="E44" s="132" t="s">
        <v>36</v>
      </c>
      <c r="F44" s="134">
        <v>10</v>
      </c>
      <c r="G44" s="135">
        <v>169297.5772</v>
      </c>
      <c r="H44" s="115"/>
      <c r="I44" s="115">
        <v>0</v>
      </c>
      <c r="J44" s="115">
        <f t="shared" si="223"/>
        <v>0</v>
      </c>
      <c r="K44" s="115">
        <f t="shared" si="224"/>
        <v>0</v>
      </c>
      <c r="L44" s="115">
        <f>SUM(L45:L50)</f>
        <v>0</v>
      </c>
      <c r="M44" s="115">
        <f t="shared" ref="M44:Q44" si="1294">SUM(M45:M50)</f>
        <v>0</v>
      </c>
      <c r="N44" s="115">
        <f t="shared" si="1294"/>
        <v>0</v>
      </c>
      <c r="O44" s="115">
        <f t="shared" si="1294"/>
        <v>0</v>
      </c>
      <c r="P44" s="115">
        <f t="shared" si="1294"/>
        <v>0</v>
      </c>
      <c r="Q44" s="115">
        <f t="shared" si="1294"/>
        <v>0</v>
      </c>
      <c r="R44" s="131">
        <f t="shared" si="180"/>
        <v>0</v>
      </c>
      <c r="S44" s="131">
        <f t="shared" si="181"/>
        <v>0</v>
      </c>
      <c r="T44" s="115">
        <v>102</v>
      </c>
      <c r="U44" s="115">
        <v>17268352.874400001</v>
      </c>
      <c r="V44" s="115">
        <f t="shared" si="226"/>
        <v>17</v>
      </c>
      <c r="W44" s="115">
        <f t="shared" si="227"/>
        <v>2878058.8124000002</v>
      </c>
      <c r="X44" s="115">
        <f>SUM(X45:X50)</f>
        <v>12</v>
      </c>
      <c r="Y44" s="115">
        <f t="shared" ref="Y44" si="1295">SUM(Y45:Y50)</f>
        <v>2031570.9599999997</v>
      </c>
      <c r="Z44" s="115">
        <f t="shared" ref="Z44" si="1296">SUM(Z45:Z50)</f>
        <v>1</v>
      </c>
      <c r="AA44" s="115">
        <f t="shared" ref="AA44" si="1297">SUM(AA45:AA50)</f>
        <v>169297.58</v>
      </c>
      <c r="AB44" s="115">
        <f t="shared" ref="AB44" si="1298">SUM(AB45:AB50)</f>
        <v>13</v>
      </c>
      <c r="AC44" s="115">
        <f t="shared" ref="AC44" si="1299">SUM(AC45:AC50)</f>
        <v>2200868.54</v>
      </c>
      <c r="AD44" s="131">
        <f t="shared" si="1075"/>
        <v>-5</v>
      </c>
      <c r="AE44" s="131">
        <f t="shared" si="1076"/>
        <v>-846487.85240000044</v>
      </c>
      <c r="AF44" s="115">
        <f>VLOOKUP($E44,'ВМП план'!$B$8:$AL$43,12,0)</f>
        <v>0</v>
      </c>
      <c r="AG44" s="115">
        <f>VLOOKUP($E44,'ВМП план'!$B$8:$AL$43,13,0)</f>
        <v>0</v>
      </c>
      <c r="AH44" s="115">
        <f t="shared" si="233"/>
        <v>0</v>
      </c>
      <c r="AI44" s="115">
        <f t="shared" si="234"/>
        <v>0</v>
      </c>
      <c r="AJ44" s="115">
        <f>SUM(AJ45:AJ50)</f>
        <v>0</v>
      </c>
      <c r="AK44" s="115">
        <f t="shared" ref="AK44" si="1300">SUM(AK45:AK50)</f>
        <v>0</v>
      </c>
      <c r="AL44" s="115">
        <f t="shared" ref="AL44" si="1301">SUM(AL45:AL50)</f>
        <v>0</v>
      </c>
      <c r="AM44" s="115">
        <f t="shared" ref="AM44" si="1302">SUM(AM45:AM50)</f>
        <v>0</v>
      </c>
      <c r="AN44" s="115">
        <f t="shared" ref="AN44" si="1303">SUM(AN45:AN50)</f>
        <v>0</v>
      </c>
      <c r="AO44" s="115">
        <f t="shared" ref="AO44" si="1304">SUM(AO45:AO50)</f>
        <v>0</v>
      </c>
      <c r="AP44" s="131">
        <f t="shared" si="1077"/>
        <v>0</v>
      </c>
      <c r="AQ44" s="131">
        <f t="shared" si="1078"/>
        <v>0</v>
      </c>
      <c r="AR44" s="115"/>
      <c r="AS44" s="115"/>
      <c r="AT44" s="115">
        <f t="shared" si="240"/>
        <v>0</v>
      </c>
      <c r="AU44" s="115">
        <f t="shared" si="241"/>
        <v>0</v>
      </c>
      <c r="AV44" s="115">
        <f>SUM(AV45:AV50)</f>
        <v>0</v>
      </c>
      <c r="AW44" s="115">
        <f t="shared" ref="AW44" si="1305">SUM(AW45:AW50)</f>
        <v>0</v>
      </c>
      <c r="AX44" s="115">
        <f t="shared" ref="AX44" si="1306">SUM(AX45:AX50)</f>
        <v>0</v>
      </c>
      <c r="AY44" s="115">
        <f t="shared" ref="AY44" si="1307">SUM(AY45:AY50)</f>
        <v>0</v>
      </c>
      <c r="AZ44" s="115">
        <f t="shared" ref="AZ44" si="1308">SUM(AZ45:AZ50)</f>
        <v>0</v>
      </c>
      <c r="BA44" s="115">
        <f t="shared" ref="BA44" si="1309">SUM(BA45:BA50)</f>
        <v>0</v>
      </c>
      <c r="BB44" s="131">
        <f t="shared" si="1079"/>
        <v>0</v>
      </c>
      <c r="BC44" s="131">
        <f t="shared" si="1080"/>
        <v>0</v>
      </c>
      <c r="BD44" s="115"/>
      <c r="BE44" s="115">
        <v>0</v>
      </c>
      <c r="BF44" s="115">
        <f t="shared" si="247"/>
        <v>0</v>
      </c>
      <c r="BG44" s="115">
        <f t="shared" si="248"/>
        <v>0</v>
      </c>
      <c r="BH44" s="115">
        <f>SUM(BH45:BH50)</f>
        <v>0</v>
      </c>
      <c r="BI44" s="115">
        <f t="shared" ref="BI44" si="1310">SUM(BI45:BI50)</f>
        <v>0</v>
      </c>
      <c r="BJ44" s="115">
        <f t="shared" ref="BJ44" si="1311">SUM(BJ45:BJ50)</f>
        <v>0</v>
      </c>
      <c r="BK44" s="115">
        <f t="shared" ref="BK44" si="1312">SUM(BK45:BK50)</f>
        <v>0</v>
      </c>
      <c r="BL44" s="115">
        <f t="shared" ref="BL44" si="1313">SUM(BL45:BL50)</f>
        <v>0</v>
      </c>
      <c r="BM44" s="115">
        <f t="shared" ref="BM44" si="1314">SUM(BM45:BM50)</f>
        <v>0</v>
      </c>
      <c r="BN44" s="131">
        <f t="shared" si="1081"/>
        <v>0</v>
      </c>
      <c r="BO44" s="131">
        <f t="shared" si="1082"/>
        <v>0</v>
      </c>
      <c r="BP44" s="115"/>
      <c r="BQ44" s="115"/>
      <c r="BR44" s="115">
        <f t="shared" si="254"/>
        <v>0</v>
      </c>
      <c r="BS44" s="115">
        <f t="shared" si="255"/>
        <v>0</v>
      </c>
      <c r="BT44" s="115">
        <f>SUM(BT45:BT50)</f>
        <v>0</v>
      </c>
      <c r="BU44" s="115">
        <f t="shared" ref="BU44" si="1315">SUM(BU45:BU50)</f>
        <v>0</v>
      </c>
      <c r="BV44" s="115">
        <f t="shared" ref="BV44" si="1316">SUM(BV45:BV50)</f>
        <v>0</v>
      </c>
      <c r="BW44" s="115">
        <f t="shared" ref="BW44" si="1317">SUM(BW45:BW50)</f>
        <v>0</v>
      </c>
      <c r="BX44" s="115">
        <f t="shared" ref="BX44" si="1318">SUM(BX45:BX50)</f>
        <v>0</v>
      </c>
      <c r="BY44" s="115">
        <f t="shared" ref="BY44" si="1319">SUM(BY45:BY50)</f>
        <v>0</v>
      </c>
      <c r="BZ44" s="131">
        <f t="shared" si="1084"/>
        <v>0</v>
      </c>
      <c r="CA44" s="131">
        <f t="shared" si="1085"/>
        <v>0</v>
      </c>
      <c r="CB44" s="115"/>
      <c r="CC44" s="115"/>
      <c r="CD44" s="115">
        <f t="shared" si="261"/>
        <v>0</v>
      </c>
      <c r="CE44" s="115">
        <f t="shared" si="262"/>
        <v>0</v>
      </c>
      <c r="CF44" s="115">
        <f>SUM(CF45:CF50)</f>
        <v>0</v>
      </c>
      <c r="CG44" s="115">
        <f t="shared" ref="CG44" si="1320">SUM(CG45:CG50)</f>
        <v>0</v>
      </c>
      <c r="CH44" s="115">
        <f t="shared" ref="CH44" si="1321">SUM(CH45:CH50)</f>
        <v>0</v>
      </c>
      <c r="CI44" s="115">
        <f t="shared" ref="CI44" si="1322">SUM(CI45:CI50)</f>
        <v>0</v>
      </c>
      <c r="CJ44" s="115">
        <f t="shared" ref="CJ44" si="1323">SUM(CJ45:CJ50)</f>
        <v>0</v>
      </c>
      <c r="CK44" s="115">
        <f t="shared" ref="CK44" si="1324">SUM(CK45:CK50)</f>
        <v>0</v>
      </c>
      <c r="CL44" s="131">
        <f t="shared" si="1087"/>
        <v>0</v>
      </c>
      <c r="CM44" s="131">
        <f t="shared" si="1088"/>
        <v>0</v>
      </c>
      <c r="CN44" s="115"/>
      <c r="CO44" s="115"/>
      <c r="CP44" s="115">
        <f t="shared" si="268"/>
        <v>0</v>
      </c>
      <c r="CQ44" s="115">
        <f t="shared" si="269"/>
        <v>0</v>
      </c>
      <c r="CR44" s="115">
        <f>SUM(CR45:CR50)</f>
        <v>0</v>
      </c>
      <c r="CS44" s="115">
        <f t="shared" ref="CS44" si="1325">SUM(CS45:CS50)</f>
        <v>0</v>
      </c>
      <c r="CT44" s="115">
        <f t="shared" ref="CT44" si="1326">SUM(CT45:CT50)</f>
        <v>0</v>
      </c>
      <c r="CU44" s="115">
        <f t="shared" ref="CU44" si="1327">SUM(CU45:CU50)</f>
        <v>0</v>
      </c>
      <c r="CV44" s="115">
        <f t="shared" ref="CV44" si="1328">SUM(CV45:CV50)</f>
        <v>0</v>
      </c>
      <c r="CW44" s="115">
        <f t="shared" ref="CW44" si="1329">SUM(CW45:CW50)</f>
        <v>0</v>
      </c>
      <c r="CX44" s="131">
        <f t="shared" si="1089"/>
        <v>0</v>
      </c>
      <c r="CY44" s="131">
        <f t="shared" si="1090"/>
        <v>0</v>
      </c>
      <c r="CZ44" s="115"/>
      <c r="DA44" s="115"/>
      <c r="DB44" s="115">
        <f t="shared" si="275"/>
        <v>0</v>
      </c>
      <c r="DC44" s="115">
        <f t="shared" si="276"/>
        <v>0</v>
      </c>
      <c r="DD44" s="115">
        <f>SUM(DD45:DD50)</f>
        <v>0</v>
      </c>
      <c r="DE44" s="115">
        <f t="shared" ref="DE44" si="1330">SUM(DE45:DE50)</f>
        <v>0</v>
      </c>
      <c r="DF44" s="115">
        <f t="shared" ref="DF44" si="1331">SUM(DF45:DF50)</f>
        <v>0</v>
      </c>
      <c r="DG44" s="115">
        <f t="shared" ref="DG44" si="1332">SUM(DG45:DG50)</f>
        <v>0</v>
      </c>
      <c r="DH44" s="115">
        <f t="shared" ref="DH44" si="1333">SUM(DH45:DH50)</f>
        <v>0</v>
      </c>
      <c r="DI44" s="115">
        <f t="shared" ref="DI44" si="1334">SUM(DI45:DI50)</f>
        <v>0</v>
      </c>
      <c r="DJ44" s="131">
        <f t="shared" si="1091"/>
        <v>0</v>
      </c>
      <c r="DK44" s="131">
        <f t="shared" si="1092"/>
        <v>0</v>
      </c>
      <c r="DL44" s="115"/>
      <c r="DM44" s="115"/>
      <c r="DN44" s="115">
        <f t="shared" si="282"/>
        <v>0</v>
      </c>
      <c r="DO44" s="115">
        <f t="shared" si="283"/>
        <v>0</v>
      </c>
      <c r="DP44" s="115">
        <f>SUM(DP45:DP50)</f>
        <v>0</v>
      </c>
      <c r="DQ44" s="115">
        <f t="shared" ref="DQ44" si="1335">SUM(DQ45:DQ50)</f>
        <v>0</v>
      </c>
      <c r="DR44" s="115">
        <f t="shared" ref="DR44" si="1336">SUM(DR45:DR50)</f>
        <v>0</v>
      </c>
      <c r="DS44" s="115">
        <f t="shared" ref="DS44" si="1337">SUM(DS45:DS50)</f>
        <v>0</v>
      </c>
      <c r="DT44" s="115">
        <f t="shared" ref="DT44" si="1338">SUM(DT45:DT50)</f>
        <v>0</v>
      </c>
      <c r="DU44" s="115">
        <f t="shared" ref="DU44" si="1339">SUM(DU45:DU50)</f>
        <v>0</v>
      </c>
      <c r="DV44" s="131">
        <f t="shared" si="1093"/>
        <v>0</v>
      </c>
      <c r="DW44" s="131">
        <f t="shared" si="1094"/>
        <v>0</v>
      </c>
      <c r="DX44" s="115"/>
      <c r="DY44" s="115">
        <v>0</v>
      </c>
      <c r="DZ44" s="115">
        <f t="shared" si="289"/>
        <v>0</v>
      </c>
      <c r="EA44" s="115">
        <f t="shared" si="290"/>
        <v>0</v>
      </c>
      <c r="EB44" s="115">
        <f>SUM(EB45:EB50)</f>
        <v>0</v>
      </c>
      <c r="EC44" s="115">
        <f t="shared" ref="EC44" si="1340">SUM(EC45:EC50)</f>
        <v>0</v>
      </c>
      <c r="ED44" s="115">
        <f t="shared" ref="ED44" si="1341">SUM(ED45:ED50)</f>
        <v>0</v>
      </c>
      <c r="EE44" s="115">
        <f t="shared" ref="EE44" si="1342">SUM(EE45:EE50)</f>
        <v>0</v>
      </c>
      <c r="EF44" s="115">
        <f t="shared" ref="EF44" si="1343">SUM(EF45:EF50)</f>
        <v>0</v>
      </c>
      <c r="EG44" s="115">
        <f t="shared" ref="EG44" si="1344">SUM(EG45:EG50)</f>
        <v>0</v>
      </c>
      <c r="EH44" s="131">
        <f t="shared" si="1096"/>
        <v>0</v>
      </c>
      <c r="EI44" s="131">
        <f t="shared" si="1097"/>
        <v>0</v>
      </c>
      <c r="EJ44" s="115"/>
      <c r="EK44" s="115">
        <v>0</v>
      </c>
      <c r="EL44" s="115">
        <f t="shared" si="296"/>
        <v>0</v>
      </c>
      <c r="EM44" s="115">
        <f t="shared" si="297"/>
        <v>0</v>
      </c>
      <c r="EN44" s="115">
        <f>SUM(EN45:EN50)</f>
        <v>0</v>
      </c>
      <c r="EO44" s="115">
        <f t="shared" ref="EO44" si="1345">SUM(EO45:EO50)</f>
        <v>0</v>
      </c>
      <c r="EP44" s="115">
        <f t="shared" ref="EP44" si="1346">SUM(EP45:EP50)</f>
        <v>0</v>
      </c>
      <c r="EQ44" s="115">
        <f t="shared" ref="EQ44" si="1347">SUM(EQ45:EQ50)</f>
        <v>0</v>
      </c>
      <c r="ER44" s="115">
        <f t="shared" ref="ER44" si="1348">SUM(ER45:ER50)</f>
        <v>0</v>
      </c>
      <c r="ES44" s="115">
        <f t="shared" ref="ES44" si="1349">SUM(ES45:ES50)</f>
        <v>0</v>
      </c>
      <c r="ET44" s="131">
        <f t="shared" si="1099"/>
        <v>0</v>
      </c>
      <c r="EU44" s="131">
        <f t="shared" si="1100"/>
        <v>0</v>
      </c>
      <c r="EV44" s="115"/>
      <c r="EW44" s="115"/>
      <c r="EX44" s="115">
        <f t="shared" si="303"/>
        <v>0</v>
      </c>
      <c r="EY44" s="115">
        <f t="shared" si="304"/>
        <v>0</v>
      </c>
      <c r="EZ44" s="115">
        <f>SUM(EZ45:EZ50)</f>
        <v>0</v>
      </c>
      <c r="FA44" s="115">
        <f t="shared" ref="FA44" si="1350">SUM(FA45:FA50)</f>
        <v>0</v>
      </c>
      <c r="FB44" s="115">
        <f t="shared" ref="FB44" si="1351">SUM(FB45:FB50)</f>
        <v>0</v>
      </c>
      <c r="FC44" s="115">
        <f t="shared" ref="FC44" si="1352">SUM(FC45:FC50)</f>
        <v>0</v>
      </c>
      <c r="FD44" s="115">
        <f t="shared" ref="FD44" si="1353">SUM(FD45:FD50)</f>
        <v>0</v>
      </c>
      <c r="FE44" s="115">
        <f t="shared" ref="FE44" si="1354">SUM(FE45:FE50)</f>
        <v>0</v>
      </c>
      <c r="FF44" s="131">
        <f t="shared" si="1101"/>
        <v>0</v>
      </c>
      <c r="FG44" s="131">
        <f t="shared" si="1102"/>
        <v>0</v>
      </c>
      <c r="FH44" s="115"/>
      <c r="FI44" s="115"/>
      <c r="FJ44" s="115">
        <f t="shared" si="310"/>
        <v>0</v>
      </c>
      <c r="FK44" s="115">
        <f t="shared" si="311"/>
        <v>0</v>
      </c>
      <c r="FL44" s="115">
        <f>SUM(FL45:FL50)</f>
        <v>0</v>
      </c>
      <c r="FM44" s="115">
        <f t="shared" ref="FM44" si="1355">SUM(FM45:FM50)</f>
        <v>0</v>
      </c>
      <c r="FN44" s="115">
        <f t="shared" ref="FN44" si="1356">SUM(FN45:FN50)</f>
        <v>0</v>
      </c>
      <c r="FO44" s="115">
        <f t="shared" ref="FO44" si="1357">SUM(FO45:FO50)</f>
        <v>0</v>
      </c>
      <c r="FP44" s="115">
        <f t="shared" ref="FP44" si="1358">SUM(FP45:FP50)</f>
        <v>0</v>
      </c>
      <c r="FQ44" s="115">
        <f t="shared" ref="FQ44" si="1359">SUM(FQ45:FQ50)</f>
        <v>0</v>
      </c>
      <c r="FR44" s="131">
        <f t="shared" si="1103"/>
        <v>0</v>
      </c>
      <c r="FS44" s="131">
        <f t="shared" si="1104"/>
        <v>0</v>
      </c>
      <c r="FT44" s="115"/>
      <c r="FU44" s="115"/>
      <c r="FV44" s="115">
        <f t="shared" si="317"/>
        <v>0</v>
      </c>
      <c r="FW44" s="115">
        <f t="shared" si="318"/>
        <v>0</v>
      </c>
      <c r="FX44" s="115">
        <f>SUM(FX45:FX50)</f>
        <v>0</v>
      </c>
      <c r="FY44" s="115">
        <f t="shared" ref="FY44" si="1360">SUM(FY45:FY50)</f>
        <v>0</v>
      </c>
      <c r="FZ44" s="115">
        <f t="shared" ref="FZ44" si="1361">SUM(FZ45:FZ50)</f>
        <v>0</v>
      </c>
      <c r="GA44" s="115">
        <f t="shared" ref="GA44" si="1362">SUM(GA45:GA50)</f>
        <v>0</v>
      </c>
      <c r="GB44" s="115">
        <f t="shared" ref="GB44" si="1363">SUM(GB45:GB50)</f>
        <v>0</v>
      </c>
      <c r="GC44" s="115">
        <f t="shared" ref="GC44" si="1364">SUM(GC45:GC50)</f>
        <v>0</v>
      </c>
      <c r="GD44" s="131">
        <f t="shared" si="1105"/>
        <v>0</v>
      </c>
      <c r="GE44" s="131">
        <f t="shared" si="1106"/>
        <v>0</v>
      </c>
      <c r="GF44" s="115">
        <f t="shared" ref="GF44:GI54" si="1365">H44+T44+AF44+AR44+BD44+BP44+CB44+CN44+CZ44+DL44+DX44+EJ44+EV44+FH44+FT44</f>
        <v>102</v>
      </c>
      <c r="GG44" s="115">
        <f t="shared" si="1365"/>
        <v>17268352.874400001</v>
      </c>
      <c r="GH44" s="115">
        <f t="shared" si="1365"/>
        <v>17</v>
      </c>
      <c r="GI44" s="115">
        <f t="shared" si="1365"/>
        <v>2878058.8124000002</v>
      </c>
      <c r="GJ44" s="115">
        <f>SUM(GJ45:GJ50)</f>
        <v>12</v>
      </c>
      <c r="GK44" s="115">
        <f t="shared" ref="GK44" si="1366">SUM(GK45:GK50)</f>
        <v>2031570.9599999997</v>
      </c>
      <c r="GL44" s="115">
        <f t="shared" ref="GL44" si="1367">SUM(GL45:GL50)</f>
        <v>1</v>
      </c>
      <c r="GM44" s="115">
        <f t="shared" ref="GM44" si="1368">SUM(GM45:GM50)</f>
        <v>169297.58</v>
      </c>
      <c r="GN44" s="115">
        <f t="shared" ref="GN44" si="1369">SUM(GN45:GN50)</f>
        <v>13</v>
      </c>
      <c r="GO44" s="115">
        <f t="shared" ref="GO44" si="1370">SUM(GO45:GO50)</f>
        <v>2200868.54</v>
      </c>
      <c r="GP44" s="115">
        <f t="shared" ref="GP44:GP54" si="1371">SUM(GJ44-GH44)</f>
        <v>-5</v>
      </c>
      <c r="GQ44" s="115">
        <f t="shared" ref="GQ44:GQ54" si="1372">SUM(GK44-GI44)</f>
        <v>-846487.85240000044</v>
      </c>
      <c r="GR44" s="243"/>
      <c r="GS44" s="86"/>
    </row>
    <row r="45" spans="2:201" s="92" customFormat="1" ht="29.25" hidden="1" customHeight="1" x14ac:dyDescent="0.2">
      <c r="B45" s="86" t="s">
        <v>150</v>
      </c>
      <c r="C45" s="87" t="s">
        <v>151</v>
      </c>
      <c r="D45" s="118">
        <v>58</v>
      </c>
      <c r="E45" s="94" t="s">
        <v>152</v>
      </c>
      <c r="F45" s="94">
        <v>10</v>
      </c>
      <c r="G45" s="106">
        <v>169297.5772</v>
      </c>
      <c r="H45" s="128"/>
      <c r="I45" s="128"/>
      <c r="J45" s="128"/>
      <c r="K45" s="128"/>
      <c r="L45" s="107">
        <f>VLOOKUP($D45,'факт '!$D$7:$AO$73,3,0)</f>
        <v>0</v>
      </c>
      <c r="M45" s="107">
        <f>VLOOKUP($D45,'факт '!$D$7:$AO$73,4,0)</f>
        <v>0</v>
      </c>
      <c r="N45" s="128"/>
      <c r="O45" s="128"/>
      <c r="P45" s="107">
        <f t="shared" ref="P45:P53" si="1373">SUM(L45+N45)</f>
        <v>0</v>
      </c>
      <c r="Q45" s="107">
        <f t="shared" ref="Q45:Q53" si="1374">SUM(M45+O45)</f>
        <v>0</v>
      </c>
      <c r="R45" s="108">
        <f t="shared" si="180"/>
        <v>0</v>
      </c>
      <c r="S45" s="108">
        <f t="shared" si="181"/>
        <v>0</v>
      </c>
      <c r="T45" s="128"/>
      <c r="U45" s="128"/>
      <c r="V45" s="128"/>
      <c r="W45" s="128"/>
      <c r="X45" s="107">
        <f>VLOOKUP($D45,'факт '!$D$7:$AO$73,7,0)</f>
        <v>1</v>
      </c>
      <c r="Y45" s="107">
        <f>VLOOKUP($D45,'факт '!$D$7:$AO$73,8,0)</f>
        <v>169297.58</v>
      </c>
      <c r="Z45" s="107">
        <f>VLOOKUP($D45,'факт '!$D$7:$AO$73,9,0)</f>
        <v>1</v>
      </c>
      <c r="AA45" s="107">
        <f>VLOOKUP($D45,'факт '!$D$7:$AO$73,10,0)</f>
        <v>169297.58</v>
      </c>
      <c r="AB45" s="107">
        <f t="shared" ref="AB45:AB50" si="1375">SUM(X45+Z45)</f>
        <v>2</v>
      </c>
      <c r="AC45" s="107">
        <f t="shared" ref="AC45:AC50" si="1376">SUM(Y45+AA45)</f>
        <v>338595.16</v>
      </c>
      <c r="AD45" s="108">
        <f t="shared" si="1075"/>
        <v>1</v>
      </c>
      <c r="AE45" s="108">
        <f t="shared" si="1076"/>
        <v>169297.58</v>
      </c>
      <c r="AF45" s="128"/>
      <c r="AG45" s="128"/>
      <c r="AH45" s="128"/>
      <c r="AI45" s="128"/>
      <c r="AJ45" s="107">
        <f>VLOOKUP($D45,'факт '!$D$7:$AO$73,5,0)</f>
        <v>0</v>
      </c>
      <c r="AK45" s="107">
        <f>VLOOKUP($D45,'факт '!$D$7:$AO$73,6,0)</f>
        <v>0</v>
      </c>
      <c r="AL45" s="107"/>
      <c r="AM45" s="107"/>
      <c r="AN45" s="107">
        <f t="shared" ref="AN45:AN50" si="1377">SUM(AJ45+AL45)</f>
        <v>0</v>
      </c>
      <c r="AO45" s="107">
        <f t="shared" ref="AO45:AO50" si="1378">SUM(AK45+AM45)</f>
        <v>0</v>
      </c>
      <c r="AP45" s="108">
        <f t="shared" si="1077"/>
        <v>0</v>
      </c>
      <c r="AQ45" s="108">
        <f t="shared" si="1078"/>
        <v>0</v>
      </c>
      <c r="AR45" s="128"/>
      <c r="AS45" s="128"/>
      <c r="AT45" s="128"/>
      <c r="AU45" s="128"/>
      <c r="AV45" s="107">
        <f>VLOOKUP($D45,'факт '!$D$7:$AO$73,11,0)</f>
        <v>0</v>
      </c>
      <c r="AW45" s="107">
        <f>VLOOKUP($D45,'факт '!$D$7:$AO$73,12,0)</f>
        <v>0</v>
      </c>
      <c r="AX45" s="107"/>
      <c r="AY45" s="107"/>
      <c r="AZ45" s="107">
        <f t="shared" ref="AZ45:AZ50" si="1379">SUM(AV45+AX45)</f>
        <v>0</v>
      </c>
      <c r="BA45" s="107">
        <f t="shared" ref="BA45:BA50" si="1380">SUM(AW45+AY45)</f>
        <v>0</v>
      </c>
      <c r="BB45" s="108">
        <f t="shared" si="1079"/>
        <v>0</v>
      </c>
      <c r="BC45" s="108">
        <f t="shared" si="1080"/>
        <v>0</v>
      </c>
      <c r="BD45" s="128"/>
      <c r="BE45" s="128"/>
      <c r="BF45" s="128"/>
      <c r="BG45" s="128"/>
      <c r="BH45" s="107">
        <f>VLOOKUP($D45,'факт '!$D$7:$AO$73,15,0)</f>
        <v>0</v>
      </c>
      <c r="BI45" s="107">
        <f>VLOOKUP($D45,'факт '!$D$7:$AO$73,16,0)</f>
        <v>0</v>
      </c>
      <c r="BJ45" s="107">
        <f>VLOOKUP($D45,'факт '!$D$7:$AO$73,17,0)</f>
        <v>0</v>
      </c>
      <c r="BK45" s="107">
        <f>VLOOKUP($D45,'факт '!$D$7:$AO$73,18,0)</f>
        <v>0</v>
      </c>
      <c r="BL45" s="107">
        <f t="shared" ref="BL45:BL50" si="1381">SUM(BH45+BJ45)</f>
        <v>0</v>
      </c>
      <c r="BM45" s="107">
        <f t="shared" ref="BM45:BM50" si="1382">SUM(BI45+BK45)</f>
        <v>0</v>
      </c>
      <c r="BN45" s="108">
        <f t="shared" si="1081"/>
        <v>0</v>
      </c>
      <c r="BO45" s="108">
        <f t="shared" si="1082"/>
        <v>0</v>
      </c>
      <c r="BP45" s="128"/>
      <c r="BQ45" s="128"/>
      <c r="BR45" s="128"/>
      <c r="BS45" s="128"/>
      <c r="BT45" s="107">
        <f>VLOOKUP($D45,'факт '!$D$7:$AO$73,19,0)</f>
        <v>0</v>
      </c>
      <c r="BU45" s="107">
        <f>VLOOKUP($D45,'факт '!$D$7:$AO$73,20,0)</f>
        <v>0</v>
      </c>
      <c r="BV45" s="107">
        <f>VLOOKUP($D45,'факт '!$D$7:$AO$73,21,0)</f>
        <v>0</v>
      </c>
      <c r="BW45" s="107">
        <f>VLOOKUP($D45,'факт '!$D$7:$AO$73,22,0)</f>
        <v>0</v>
      </c>
      <c r="BX45" s="107">
        <f t="shared" ref="BX45:BX50" si="1383">SUM(BT45+BV45)</f>
        <v>0</v>
      </c>
      <c r="BY45" s="107">
        <f t="shared" ref="BY45:BY50" si="1384">SUM(BU45+BW45)</f>
        <v>0</v>
      </c>
      <c r="BZ45" s="108">
        <f t="shared" si="1084"/>
        <v>0</v>
      </c>
      <c r="CA45" s="108">
        <f t="shared" si="1085"/>
        <v>0</v>
      </c>
      <c r="CB45" s="128"/>
      <c r="CC45" s="128"/>
      <c r="CD45" s="128"/>
      <c r="CE45" s="128"/>
      <c r="CF45" s="107">
        <f>VLOOKUP($D45,'факт '!$D$7:$AO$73,23,0)</f>
        <v>0</v>
      </c>
      <c r="CG45" s="107">
        <f>VLOOKUP($D45,'факт '!$D$7:$AO$73,24,0)</f>
        <v>0</v>
      </c>
      <c r="CH45" s="107">
        <f>VLOOKUP($D45,'факт '!$D$7:$AO$73,25,0)</f>
        <v>0</v>
      </c>
      <c r="CI45" s="107">
        <f>VLOOKUP($D45,'факт '!$D$7:$AO$73,26,0)</f>
        <v>0</v>
      </c>
      <c r="CJ45" s="107">
        <f t="shared" ref="CJ45:CJ50" si="1385">SUM(CF45+CH45)</f>
        <v>0</v>
      </c>
      <c r="CK45" s="107">
        <f t="shared" ref="CK45:CK50" si="1386">SUM(CG45+CI45)</f>
        <v>0</v>
      </c>
      <c r="CL45" s="108">
        <f t="shared" si="1087"/>
        <v>0</v>
      </c>
      <c r="CM45" s="108">
        <f t="shared" si="1088"/>
        <v>0</v>
      </c>
      <c r="CN45" s="128"/>
      <c r="CO45" s="128"/>
      <c r="CP45" s="128"/>
      <c r="CQ45" s="128"/>
      <c r="CR45" s="107">
        <f>VLOOKUP($D45,'факт '!$D$7:$AO$73,27,0)</f>
        <v>0</v>
      </c>
      <c r="CS45" s="107">
        <f>VLOOKUP($D45,'факт '!$D$7:$AO$73,28,0)</f>
        <v>0</v>
      </c>
      <c r="CT45" s="107">
        <f>VLOOKUP($D45,'факт '!$D$7:$AO$73,29,0)</f>
        <v>0</v>
      </c>
      <c r="CU45" s="107">
        <f>VLOOKUP($D45,'факт '!$D$7:$AO$73,30,0)</f>
        <v>0</v>
      </c>
      <c r="CV45" s="107">
        <f t="shared" ref="CV45:CV50" si="1387">SUM(CR45+CT45)</f>
        <v>0</v>
      </c>
      <c r="CW45" s="107">
        <f t="shared" ref="CW45:CW50" si="1388">SUM(CS45+CU45)</f>
        <v>0</v>
      </c>
      <c r="CX45" s="108">
        <f t="shared" si="1089"/>
        <v>0</v>
      </c>
      <c r="CY45" s="108">
        <f t="shared" si="1090"/>
        <v>0</v>
      </c>
      <c r="CZ45" s="128"/>
      <c r="DA45" s="128"/>
      <c r="DB45" s="128"/>
      <c r="DC45" s="128"/>
      <c r="DD45" s="107">
        <f>VLOOKUP($D45,'факт '!$D$7:$AO$73,31,0)</f>
        <v>0</v>
      </c>
      <c r="DE45" s="107">
        <f>VLOOKUP($D45,'факт '!$D$7:$AO$73,32,0)</f>
        <v>0</v>
      </c>
      <c r="DF45" s="107"/>
      <c r="DG45" s="107"/>
      <c r="DH45" s="107">
        <f t="shared" ref="DH45:DH50" si="1389">SUM(DD45+DF45)</f>
        <v>0</v>
      </c>
      <c r="DI45" s="107">
        <f t="shared" ref="DI45:DI50" si="1390">SUM(DE45+DG45)</f>
        <v>0</v>
      </c>
      <c r="DJ45" s="108">
        <f t="shared" si="1091"/>
        <v>0</v>
      </c>
      <c r="DK45" s="108">
        <f t="shared" si="1092"/>
        <v>0</v>
      </c>
      <c r="DL45" s="128"/>
      <c r="DM45" s="128"/>
      <c r="DN45" s="128"/>
      <c r="DO45" s="128"/>
      <c r="DP45" s="107">
        <f>VLOOKUP($D45,'факт '!$D$7:$AO$73,13,0)</f>
        <v>0</v>
      </c>
      <c r="DQ45" s="107">
        <f>VLOOKUP($D45,'факт '!$D$7:$AO$73,14,0)</f>
        <v>0</v>
      </c>
      <c r="DR45" s="107"/>
      <c r="DS45" s="107"/>
      <c r="DT45" s="107">
        <f t="shared" ref="DT45:DT50" si="1391">SUM(DP45+DR45)</f>
        <v>0</v>
      </c>
      <c r="DU45" s="107">
        <f t="shared" ref="DU45:DU50" si="1392">SUM(DQ45+DS45)</f>
        <v>0</v>
      </c>
      <c r="DV45" s="108">
        <f t="shared" si="1093"/>
        <v>0</v>
      </c>
      <c r="DW45" s="108">
        <f t="shared" si="1094"/>
        <v>0</v>
      </c>
      <c r="DX45" s="128"/>
      <c r="DY45" s="128"/>
      <c r="DZ45" s="128"/>
      <c r="EA45" s="128"/>
      <c r="EB45" s="107">
        <f>VLOOKUP($D45,'факт '!$D$7:$AO$73,33,0)</f>
        <v>0</v>
      </c>
      <c r="EC45" s="107">
        <f>VLOOKUP($D45,'факт '!$D$7:$AO$73,34,0)</f>
        <v>0</v>
      </c>
      <c r="ED45" s="107"/>
      <c r="EE45" s="107"/>
      <c r="EF45" s="107">
        <f t="shared" ref="EF45:EF50" si="1393">SUM(EB45+ED45)</f>
        <v>0</v>
      </c>
      <c r="EG45" s="107">
        <f t="shared" ref="EG45:EG50" si="1394">SUM(EC45+EE45)</f>
        <v>0</v>
      </c>
      <c r="EH45" s="108">
        <f t="shared" si="1096"/>
        <v>0</v>
      </c>
      <c r="EI45" s="108">
        <f t="shared" si="1097"/>
        <v>0</v>
      </c>
      <c r="EJ45" s="128"/>
      <c r="EK45" s="128"/>
      <c r="EL45" s="128"/>
      <c r="EM45" s="128"/>
      <c r="EN45" s="107">
        <f>VLOOKUP($D45,'факт '!$D$7:$AO$73,35,0)</f>
        <v>0</v>
      </c>
      <c r="EO45" s="107">
        <f>VLOOKUP($D45,'факт '!$D$7:$AO$73,36,0)</f>
        <v>0</v>
      </c>
      <c r="EP45" s="107">
        <f>VLOOKUP($D45,'факт '!$D$7:$AO$73,37,0)</f>
        <v>0</v>
      </c>
      <c r="EQ45" s="107">
        <f>VLOOKUP($D45,'факт '!$D$7:$AO$73,38,0)</f>
        <v>0</v>
      </c>
      <c r="ER45" s="107">
        <f t="shared" ref="ER45:ER50" si="1395">SUM(EN45+EP45)</f>
        <v>0</v>
      </c>
      <c r="ES45" s="107">
        <f t="shared" ref="ES45:ES50" si="1396">SUM(EO45+EQ45)</f>
        <v>0</v>
      </c>
      <c r="ET45" s="108">
        <f t="shared" si="1099"/>
        <v>0</v>
      </c>
      <c r="EU45" s="108">
        <f t="shared" si="1100"/>
        <v>0</v>
      </c>
      <c r="EV45" s="128"/>
      <c r="EW45" s="128"/>
      <c r="EX45" s="128"/>
      <c r="EY45" s="128"/>
      <c r="EZ45" s="107"/>
      <c r="FA45" s="107"/>
      <c r="FB45" s="107"/>
      <c r="FC45" s="107"/>
      <c r="FD45" s="107">
        <f t="shared" ref="FD45:FD50" si="1397">SUM(EZ45+FB45)</f>
        <v>0</v>
      </c>
      <c r="FE45" s="107">
        <f t="shared" ref="FE45:FE50" si="1398">SUM(FA45+FC45)</f>
        <v>0</v>
      </c>
      <c r="FF45" s="108">
        <f t="shared" si="1101"/>
        <v>0</v>
      </c>
      <c r="FG45" s="108">
        <f t="shared" si="1102"/>
        <v>0</v>
      </c>
      <c r="FH45" s="128"/>
      <c r="FI45" s="128"/>
      <c r="FJ45" s="128"/>
      <c r="FK45" s="128"/>
      <c r="FL45" s="107"/>
      <c r="FM45" s="107"/>
      <c r="FN45" s="107"/>
      <c r="FO45" s="107"/>
      <c r="FP45" s="107">
        <f t="shared" ref="FP45:FP50" si="1399">SUM(FL45+FN45)</f>
        <v>0</v>
      </c>
      <c r="FQ45" s="107">
        <f t="shared" ref="FQ45:FQ50" si="1400">SUM(FM45+FO45)</f>
        <v>0</v>
      </c>
      <c r="FR45" s="108">
        <f t="shared" si="1103"/>
        <v>0</v>
      </c>
      <c r="FS45" s="108">
        <f t="shared" si="1104"/>
        <v>0</v>
      </c>
      <c r="FT45" s="128"/>
      <c r="FU45" s="128"/>
      <c r="FV45" s="128"/>
      <c r="FW45" s="128"/>
      <c r="FX45" s="107"/>
      <c r="FY45" s="107"/>
      <c r="FZ45" s="107"/>
      <c r="GA45" s="107"/>
      <c r="GB45" s="107">
        <f t="shared" ref="GB45:GB50" si="1401">SUM(FX45+FZ45)</f>
        <v>0</v>
      </c>
      <c r="GC45" s="107">
        <f t="shared" ref="GC45:GC50" si="1402">SUM(FY45+GA45)</f>
        <v>0</v>
      </c>
      <c r="GD45" s="108">
        <f t="shared" si="1105"/>
        <v>0</v>
      </c>
      <c r="GE45" s="108">
        <f t="shared" si="1106"/>
        <v>0</v>
      </c>
      <c r="GF45" s="107">
        <f t="shared" ref="GF45:GF50" si="1403">SUM(H45,T45,AF45,AR45,BD45,BP45,CB45,CN45,CZ45,DL45,DX45,EJ45,EV45)</f>
        <v>0</v>
      </c>
      <c r="GG45" s="107">
        <f t="shared" ref="GG45:GG50" si="1404">SUM(I45,U45,AG45,AS45,BE45,BQ45,CC45,CO45,DA45,DM45,DY45,EK45,EW45)</f>
        <v>0</v>
      </c>
      <c r="GH45" s="107">
        <f t="shared" ref="GH45:GH50" si="1405">SUM(J45,V45,AH45,AT45,BF45,BR45,CD45,CP45,DB45,DN45,DZ45,EL45,EX45)</f>
        <v>0</v>
      </c>
      <c r="GI45" s="107">
        <f t="shared" ref="GI45:GI50" si="1406">SUM(K45,W45,AI45,AU45,BG45,BS45,CE45,CQ45,DC45,DO45,EA45,EM45,EY45)</f>
        <v>0</v>
      </c>
      <c r="GJ45" s="107">
        <f t="shared" ref="GJ45:GJ50" si="1407">SUM(L45,X45,AJ45,AV45,BH45,BT45,CF45,CR45,DD45,DP45,EB45,EN45,EZ45)</f>
        <v>1</v>
      </c>
      <c r="GK45" s="107">
        <f t="shared" ref="GK45:GK50" si="1408">SUM(M45,Y45,AK45,AW45,BI45,BU45,CG45,CS45,DE45,DQ45,EC45,EO45,FA45)</f>
        <v>169297.58</v>
      </c>
      <c r="GL45" s="107">
        <f t="shared" ref="GL45:GL50" si="1409">SUM(N45,Z45,AL45,AX45,BJ45,BV45,CH45,CT45,DF45,DR45,ED45,EP45,FB45)</f>
        <v>1</v>
      </c>
      <c r="GM45" s="107">
        <f t="shared" ref="GM45:GM50" si="1410">SUM(O45,AA45,AM45,AY45,BK45,BW45,CI45,CU45,DG45,DS45,EE45,EQ45,FC45)</f>
        <v>169297.58</v>
      </c>
      <c r="GN45" s="107">
        <f t="shared" ref="GN45:GN50" si="1411">SUM(P45,AB45,AN45,AZ45,BL45,BX45,CJ45,CV45,DH45,DT45,EF45,ER45,FD45)</f>
        <v>2</v>
      </c>
      <c r="GO45" s="107">
        <f t="shared" ref="GO45:GO50" si="1412">SUM(Q45,AC45,AO45,BA45,BM45,BY45,CK45,CW45,DI45,DU45,EG45,ES45,FE45)</f>
        <v>338595.16</v>
      </c>
      <c r="GP45" s="128"/>
      <c r="GQ45" s="128"/>
      <c r="GR45" s="244"/>
      <c r="GS45" s="245"/>
    </row>
    <row r="46" spans="2:201" s="92" customFormat="1" ht="29.25" hidden="1" customHeight="1" x14ac:dyDescent="0.2">
      <c r="B46" s="86" t="s">
        <v>153</v>
      </c>
      <c r="C46" s="87" t="s">
        <v>154</v>
      </c>
      <c r="D46" s="118">
        <v>71</v>
      </c>
      <c r="E46" s="94" t="s">
        <v>152</v>
      </c>
      <c r="F46" s="94">
        <v>10</v>
      </c>
      <c r="G46" s="106">
        <v>169297.5772</v>
      </c>
      <c r="H46" s="128"/>
      <c r="I46" s="128"/>
      <c r="J46" s="128"/>
      <c r="K46" s="128"/>
      <c r="L46" s="107">
        <f>VLOOKUP($D46,'факт '!$D$7:$AO$73,3,0)</f>
        <v>0</v>
      </c>
      <c r="M46" s="107">
        <f>VLOOKUP($D46,'факт '!$D$7:$AO$73,4,0)</f>
        <v>0</v>
      </c>
      <c r="N46" s="128"/>
      <c r="O46" s="128"/>
      <c r="P46" s="107">
        <f t="shared" si="1373"/>
        <v>0</v>
      </c>
      <c r="Q46" s="107">
        <f t="shared" si="1374"/>
        <v>0</v>
      </c>
      <c r="R46" s="108">
        <f t="shared" si="180"/>
        <v>0</v>
      </c>
      <c r="S46" s="108">
        <f t="shared" si="181"/>
        <v>0</v>
      </c>
      <c r="T46" s="128"/>
      <c r="U46" s="128"/>
      <c r="V46" s="128"/>
      <c r="W46" s="128"/>
      <c r="X46" s="107">
        <f>VLOOKUP($D46,'факт '!$D$7:$AO$73,7,0)</f>
        <v>1</v>
      </c>
      <c r="Y46" s="107">
        <f>VLOOKUP($D46,'факт '!$D$7:$AO$73,8,0)</f>
        <v>169297.58</v>
      </c>
      <c r="Z46" s="107">
        <f>VLOOKUP($D46,'факт '!$D$7:$AO$73,9,0)</f>
        <v>0</v>
      </c>
      <c r="AA46" s="107">
        <f>VLOOKUP($D46,'факт '!$D$7:$AO$73,10,0)</f>
        <v>0</v>
      </c>
      <c r="AB46" s="107">
        <f t="shared" si="1375"/>
        <v>1</v>
      </c>
      <c r="AC46" s="107">
        <f t="shared" si="1376"/>
        <v>169297.58</v>
      </c>
      <c r="AD46" s="108">
        <f t="shared" si="1075"/>
        <v>1</v>
      </c>
      <c r="AE46" s="108">
        <f t="shared" si="1076"/>
        <v>169297.58</v>
      </c>
      <c r="AF46" s="128"/>
      <c r="AG46" s="128"/>
      <c r="AH46" s="128"/>
      <c r="AI46" s="128"/>
      <c r="AJ46" s="107">
        <f>VLOOKUP($D46,'факт '!$D$7:$AO$73,5,0)</f>
        <v>0</v>
      </c>
      <c r="AK46" s="107">
        <f>VLOOKUP($D46,'факт '!$D$7:$AO$73,6,0)</f>
        <v>0</v>
      </c>
      <c r="AL46" s="107"/>
      <c r="AM46" s="107"/>
      <c r="AN46" s="107">
        <f t="shared" si="1377"/>
        <v>0</v>
      </c>
      <c r="AO46" s="107">
        <f t="shared" si="1378"/>
        <v>0</v>
      </c>
      <c r="AP46" s="108">
        <f t="shared" si="1077"/>
        <v>0</v>
      </c>
      <c r="AQ46" s="108">
        <f t="shared" si="1078"/>
        <v>0</v>
      </c>
      <c r="AR46" s="128"/>
      <c r="AS46" s="128"/>
      <c r="AT46" s="128"/>
      <c r="AU46" s="128"/>
      <c r="AV46" s="107">
        <f>VLOOKUP($D46,'факт '!$D$7:$AO$73,11,0)</f>
        <v>0</v>
      </c>
      <c r="AW46" s="107">
        <f>VLOOKUP($D46,'факт '!$D$7:$AO$73,12,0)</f>
        <v>0</v>
      </c>
      <c r="AX46" s="107"/>
      <c r="AY46" s="107"/>
      <c r="AZ46" s="107">
        <f t="shared" si="1379"/>
        <v>0</v>
      </c>
      <c r="BA46" s="107">
        <f t="shared" si="1380"/>
        <v>0</v>
      </c>
      <c r="BB46" s="108">
        <f t="shared" si="1079"/>
        <v>0</v>
      </c>
      <c r="BC46" s="108">
        <f t="shared" si="1080"/>
        <v>0</v>
      </c>
      <c r="BD46" s="128"/>
      <c r="BE46" s="128"/>
      <c r="BF46" s="128"/>
      <c r="BG46" s="128"/>
      <c r="BH46" s="107">
        <f>VLOOKUP($D46,'факт '!$D$7:$AO$73,15,0)</f>
        <v>0</v>
      </c>
      <c r="BI46" s="107">
        <f>VLOOKUP($D46,'факт '!$D$7:$AO$73,16,0)</f>
        <v>0</v>
      </c>
      <c r="BJ46" s="107">
        <f>VLOOKUP($D46,'факт '!$D$7:$AO$73,17,0)</f>
        <v>0</v>
      </c>
      <c r="BK46" s="107">
        <f>VLOOKUP($D46,'факт '!$D$7:$AO$73,18,0)</f>
        <v>0</v>
      </c>
      <c r="BL46" s="107">
        <f t="shared" si="1381"/>
        <v>0</v>
      </c>
      <c r="BM46" s="107">
        <f t="shared" si="1382"/>
        <v>0</v>
      </c>
      <c r="BN46" s="108">
        <f t="shared" si="1081"/>
        <v>0</v>
      </c>
      <c r="BO46" s="108">
        <f t="shared" si="1082"/>
        <v>0</v>
      </c>
      <c r="BP46" s="128"/>
      <c r="BQ46" s="128"/>
      <c r="BR46" s="128"/>
      <c r="BS46" s="128"/>
      <c r="BT46" s="107">
        <f>VLOOKUP($D46,'факт '!$D$7:$AO$73,19,0)</f>
        <v>0</v>
      </c>
      <c r="BU46" s="107">
        <f>VLOOKUP($D46,'факт '!$D$7:$AO$73,20,0)</f>
        <v>0</v>
      </c>
      <c r="BV46" s="107">
        <f>VLOOKUP($D46,'факт '!$D$7:$AO$73,21,0)</f>
        <v>0</v>
      </c>
      <c r="BW46" s="107">
        <f>VLOOKUP($D46,'факт '!$D$7:$AO$73,22,0)</f>
        <v>0</v>
      </c>
      <c r="BX46" s="107">
        <f t="shared" si="1383"/>
        <v>0</v>
      </c>
      <c r="BY46" s="107">
        <f t="shared" si="1384"/>
        <v>0</v>
      </c>
      <c r="BZ46" s="108">
        <f t="shared" si="1084"/>
        <v>0</v>
      </c>
      <c r="CA46" s="108">
        <f t="shared" si="1085"/>
        <v>0</v>
      </c>
      <c r="CB46" s="128"/>
      <c r="CC46" s="128"/>
      <c r="CD46" s="128"/>
      <c r="CE46" s="128"/>
      <c r="CF46" s="107">
        <f>VLOOKUP($D46,'факт '!$D$7:$AO$73,23,0)</f>
        <v>0</v>
      </c>
      <c r="CG46" s="107">
        <f>VLOOKUP($D46,'факт '!$D$7:$AO$73,24,0)</f>
        <v>0</v>
      </c>
      <c r="CH46" s="107">
        <f>VLOOKUP($D46,'факт '!$D$7:$AO$73,25,0)</f>
        <v>0</v>
      </c>
      <c r="CI46" s="107">
        <f>VLOOKUP($D46,'факт '!$D$7:$AO$73,26,0)</f>
        <v>0</v>
      </c>
      <c r="CJ46" s="107">
        <f t="shared" si="1385"/>
        <v>0</v>
      </c>
      <c r="CK46" s="107">
        <f t="shared" si="1386"/>
        <v>0</v>
      </c>
      <c r="CL46" s="108">
        <f t="shared" si="1087"/>
        <v>0</v>
      </c>
      <c r="CM46" s="108">
        <f t="shared" si="1088"/>
        <v>0</v>
      </c>
      <c r="CN46" s="128"/>
      <c r="CO46" s="128"/>
      <c r="CP46" s="128"/>
      <c r="CQ46" s="128"/>
      <c r="CR46" s="107">
        <f>VLOOKUP($D46,'факт '!$D$7:$AO$73,27,0)</f>
        <v>0</v>
      </c>
      <c r="CS46" s="107">
        <f>VLOOKUP($D46,'факт '!$D$7:$AO$73,28,0)</f>
        <v>0</v>
      </c>
      <c r="CT46" s="107">
        <f>VLOOKUP($D46,'факт '!$D$7:$AO$73,29,0)</f>
        <v>0</v>
      </c>
      <c r="CU46" s="107">
        <f>VLOOKUP($D46,'факт '!$D$7:$AO$73,30,0)</f>
        <v>0</v>
      </c>
      <c r="CV46" s="107">
        <f t="shared" si="1387"/>
        <v>0</v>
      </c>
      <c r="CW46" s="107">
        <f t="shared" si="1388"/>
        <v>0</v>
      </c>
      <c r="CX46" s="108">
        <f t="shared" si="1089"/>
        <v>0</v>
      </c>
      <c r="CY46" s="108">
        <f t="shared" si="1090"/>
        <v>0</v>
      </c>
      <c r="CZ46" s="128"/>
      <c r="DA46" s="128"/>
      <c r="DB46" s="128"/>
      <c r="DC46" s="128"/>
      <c r="DD46" s="107">
        <f>VLOOKUP($D46,'факт '!$D$7:$AO$73,31,0)</f>
        <v>0</v>
      </c>
      <c r="DE46" s="107">
        <f>VLOOKUP($D46,'факт '!$D$7:$AO$73,32,0)</f>
        <v>0</v>
      </c>
      <c r="DF46" s="107"/>
      <c r="DG46" s="107"/>
      <c r="DH46" s="107">
        <f t="shared" si="1389"/>
        <v>0</v>
      </c>
      <c r="DI46" s="107">
        <f t="shared" si="1390"/>
        <v>0</v>
      </c>
      <c r="DJ46" s="108">
        <f t="shared" si="1091"/>
        <v>0</v>
      </c>
      <c r="DK46" s="108">
        <f t="shared" si="1092"/>
        <v>0</v>
      </c>
      <c r="DL46" s="128"/>
      <c r="DM46" s="128"/>
      <c r="DN46" s="128"/>
      <c r="DO46" s="128"/>
      <c r="DP46" s="107">
        <f>VLOOKUP($D46,'факт '!$D$7:$AO$73,13,0)</f>
        <v>0</v>
      </c>
      <c r="DQ46" s="107">
        <f>VLOOKUP($D46,'факт '!$D$7:$AO$73,14,0)</f>
        <v>0</v>
      </c>
      <c r="DR46" s="107"/>
      <c r="DS46" s="107"/>
      <c r="DT46" s="107">
        <f t="shared" si="1391"/>
        <v>0</v>
      </c>
      <c r="DU46" s="107">
        <f t="shared" si="1392"/>
        <v>0</v>
      </c>
      <c r="DV46" s="108">
        <f t="shared" si="1093"/>
        <v>0</v>
      </c>
      <c r="DW46" s="108">
        <f t="shared" si="1094"/>
        <v>0</v>
      </c>
      <c r="DX46" s="128"/>
      <c r="DY46" s="128"/>
      <c r="DZ46" s="128"/>
      <c r="EA46" s="128"/>
      <c r="EB46" s="107">
        <f>VLOOKUP($D46,'факт '!$D$7:$AO$73,33,0)</f>
        <v>0</v>
      </c>
      <c r="EC46" s="107">
        <f>VLOOKUP($D46,'факт '!$D$7:$AO$73,34,0)</f>
        <v>0</v>
      </c>
      <c r="ED46" s="107"/>
      <c r="EE46" s="107"/>
      <c r="EF46" s="107">
        <f t="shared" si="1393"/>
        <v>0</v>
      </c>
      <c r="EG46" s="107">
        <f t="shared" si="1394"/>
        <v>0</v>
      </c>
      <c r="EH46" s="108">
        <f t="shared" si="1096"/>
        <v>0</v>
      </c>
      <c r="EI46" s="108">
        <f t="shared" si="1097"/>
        <v>0</v>
      </c>
      <c r="EJ46" s="128"/>
      <c r="EK46" s="128"/>
      <c r="EL46" s="128"/>
      <c r="EM46" s="128"/>
      <c r="EN46" s="107">
        <f>VLOOKUP($D46,'факт '!$D$7:$AO$73,35,0)</f>
        <v>0</v>
      </c>
      <c r="EO46" s="107">
        <f>VLOOKUP($D46,'факт '!$D$7:$AO$73,36,0)</f>
        <v>0</v>
      </c>
      <c r="EP46" s="107">
        <f>VLOOKUP($D46,'факт '!$D$7:$AO$73,37,0)</f>
        <v>0</v>
      </c>
      <c r="EQ46" s="107">
        <f>VLOOKUP($D46,'факт '!$D$7:$AO$73,38,0)</f>
        <v>0</v>
      </c>
      <c r="ER46" s="107">
        <f t="shared" si="1395"/>
        <v>0</v>
      </c>
      <c r="ES46" s="107">
        <f t="shared" si="1396"/>
        <v>0</v>
      </c>
      <c r="ET46" s="108">
        <f t="shared" si="1099"/>
        <v>0</v>
      </c>
      <c r="EU46" s="108">
        <f t="shared" si="1100"/>
        <v>0</v>
      </c>
      <c r="EV46" s="128"/>
      <c r="EW46" s="128"/>
      <c r="EX46" s="128"/>
      <c r="EY46" s="128"/>
      <c r="EZ46" s="107"/>
      <c r="FA46" s="107"/>
      <c r="FB46" s="107"/>
      <c r="FC46" s="107"/>
      <c r="FD46" s="107">
        <f t="shared" si="1397"/>
        <v>0</v>
      </c>
      <c r="FE46" s="107">
        <f t="shared" si="1398"/>
        <v>0</v>
      </c>
      <c r="FF46" s="108">
        <f t="shared" si="1101"/>
        <v>0</v>
      </c>
      <c r="FG46" s="108">
        <f t="shared" si="1102"/>
        <v>0</v>
      </c>
      <c r="FH46" s="128"/>
      <c r="FI46" s="128"/>
      <c r="FJ46" s="128"/>
      <c r="FK46" s="128"/>
      <c r="FL46" s="107"/>
      <c r="FM46" s="107"/>
      <c r="FN46" s="107"/>
      <c r="FO46" s="107"/>
      <c r="FP46" s="107">
        <f t="shared" si="1399"/>
        <v>0</v>
      </c>
      <c r="FQ46" s="107">
        <f t="shared" si="1400"/>
        <v>0</v>
      </c>
      <c r="FR46" s="108">
        <f t="shared" si="1103"/>
        <v>0</v>
      </c>
      <c r="FS46" s="108">
        <f t="shared" si="1104"/>
        <v>0</v>
      </c>
      <c r="FT46" s="128"/>
      <c r="FU46" s="128"/>
      <c r="FV46" s="128"/>
      <c r="FW46" s="128"/>
      <c r="FX46" s="107"/>
      <c r="FY46" s="107"/>
      <c r="FZ46" s="107"/>
      <c r="GA46" s="107"/>
      <c r="GB46" s="107">
        <f t="shared" si="1401"/>
        <v>0</v>
      </c>
      <c r="GC46" s="107">
        <f t="shared" si="1402"/>
        <v>0</v>
      </c>
      <c r="GD46" s="108">
        <f t="shared" si="1105"/>
        <v>0</v>
      </c>
      <c r="GE46" s="108">
        <f t="shared" si="1106"/>
        <v>0</v>
      </c>
      <c r="GF46" s="107">
        <f t="shared" si="1403"/>
        <v>0</v>
      </c>
      <c r="GG46" s="107">
        <f t="shared" si="1404"/>
        <v>0</v>
      </c>
      <c r="GH46" s="107">
        <f t="shared" si="1405"/>
        <v>0</v>
      </c>
      <c r="GI46" s="107">
        <f t="shared" si="1406"/>
        <v>0</v>
      </c>
      <c r="GJ46" s="107">
        <f t="shared" si="1407"/>
        <v>1</v>
      </c>
      <c r="GK46" s="107">
        <f t="shared" si="1408"/>
        <v>169297.58</v>
      </c>
      <c r="GL46" s="107">
        <f t="shared" si="1409"/>
        <v>0</v>
      </c>
      <c r="GM46" s="107">
        <f t="shared" si="1410"/>
        <v>0</v>
      </c>
      <c r="GN46" s="107">
        <f t="shared" si="1411"/>
        <v>1</v>
      </c>
      <c r="GO46" s="107">
        <f t="shared" si="1412"/>
        <v>169297.58</v>
      </c>
      <c r="GP46" s="128"/>
      <c r="GQ46" s="128"/>
      <c r="GR46" s="244"/>
      <c r="GS46" s="245"/>
    </row>
    <row r="47" spans="2:201" s="92" customFormat="1" ht="29.25" hidden="1" customHeight="1" x14ac:dyDescent="0.2">
      <c r="B47" s="86" t="s">
        <v>155</v>
      </c>
      <c r="C47" s="87" t="s">
        <v>156</v>
      </c>
      <c r="D47" s="118">
        <v>85</v>
      </c>
      <c r="E47" s="94" t="s">
        <v>157</v>
      </c>
      <c r="F47" s="94">
        <v>10</v>
      </c>
      <c r="G47" s="106">
        <v>169297.5772</v>
      </c>
      <c r="H47" s="128"/>
      <c r="I47" s="128"/>
      <c r="J47" s="128"/>
      <c r="K47" s="128"/>
      <c r="L47" s="107">
        <f>VLOOKUP($D47,'факт '!$D$7:$AO$73,3,0)</f>
        <v>0</v>
      </c>
      <c r="M47" s="107">
        <f>VLOOKUP($D47,'факт '!$D$7:$AO$73,4,0)</f>
        <v>0</v>
      </c>
      <c r="N47" s="128"/>
      <c r="O47" s="128"/>
      <c r="P47" s="107">
        <f t="shared" si="1373"/>
        <v>0</v>
      </c>
      <c r="Q47" s="107">
        <f t="shared" si="1374"/>
        <v>0</v>
      </c>
      <c r="R47" s="108">
        <f t="shared" si="180"/>
        <v>0</v>
      </c>
      <c r="S47" s="108">
        <f t="shared" si="181"/>
        <v>0</v>
      </c>
      <c r="T47" s="128"/>
      <c r="U47" s="128"/>
      <c r="V47" s="128"/>
      <c r="W47" s="128"/>
      <c r="X47" s="107">
        <f>VLOOKUP($D47,'факт '!$D$7:$AO$73,7,0)</f>
        <v>5</v>
      </c>
      <c r="Y47" s="107">
        <f>VLOOKUP($D47,'факт '!$D$7:$AO$73,8,0)</f>
        <v>846487.89999999991</v>
      </c>
      <c r="Z47" s="107">
        <f>VLOOKUP($D47,'факт '!$D$7:$AO$73,9,0)</f>
        <v>0</v>
      </c>
      <c r="AA47" s="107">
        <f>VLOOKUP($D47,'факт '!$D$7:$AO$73,10,0)</f>
        <v>0</v>
      </c>
      <c r="AB47" s="107">
        <f t="shared" si="1375"/>
        <v>5</v>
      </c>
      <c r="AC47" s="107">
        <f t="shared" si="1376"/>
        <v>846487.89999999991</v>
      </c>
      <c r="AD47" s="108">
        <f t="shared" si="1075"/>
        <v>5</v>
      </c>
      <c r="AE47" s="108">
        <f t="shared" si="1076"/>
        <v>846487.89999999991</v>
      </c>
      <c r="AF47" s="128"/>
      <c r="AG47" s="128"/>
      <c r="AH47" s="128"/>
      <c r="AI47" s="128"/>
      <c r="AJ47" s="107">
        <f>VLOOKUP($D47,'факт '!$D$7:$AO$73,5,0)</f>
        <v>0</v>
      </c>
      <c r="AK47" s="107">
        <f>VLOOKUP($D47,'факт '!$D$7:$AO$73,6,0)</f>
        <v>0</v>
      </c>
      <c r="AL47" s="107"/>
      <c r="AM47" s="107"/>
      <c r="AN47" s="107">
        <f t="shared" si="1377"/>
        <v>0</v>
      </c>
      <c r="AO47" s="107">
        <f t="shared" si="1378"/>
        <v>0</v>
      </c>
      <c r="AP47" s="108">
        <f t="shared" si="1077"/>
        <v>0</v>
      </c>
      <c r="AQ47" s="108">
        <f t="shared" si="1078"/>
        <v>0</v>
      </c>
      <c r="AR47" s="128"/>
      <c r="AS47" s="128"/>
      <c r="AT47" s="128"/>
      <c r="AU47" s="128"/>
      <c r="AV47" s="107">
        <f>VLOOKUP($D47,'факт '!$D$7:$AO$73,11,0)</f>
        <v>0</v>
      </c>
      <c r="AW47" s="107">
        <f>VLOOKUP($D47,'факт '!$D$7:$AO$73,12,0)</f>
        <v>0</v>
      </c>
      <c r="AX47" s="107"/>
      <c r="AY47" s="107"/>
      <c r="AZ47" s="107">
        <f t="shared" si="1379"/>
        <v>0</v>
      </c>
      <c r="BA47" s="107">
        <f t="shared" si="1380"/>
        <v>0</v>
      </c>
      <c r="BB47" s="108">
        <f t="shared" si="1079"/>
        <v>0</v>
      </c>
      <c r="BC47" s="108">
        <f t="shared" si="1080"/>
        <v>0</v>
      </c>
      <c r="BD47" s="128"/>
      <c r="BE47" s="128"/>
      <c r="BF47" s="128"/>
      <c r="BG47" s="128"/>
      <c r="BH47" s="107">
        <f>VLOOKUP($D47,'факт '!$D$7:$AO$73,15,0)</f>
        <v>0</v>
      </c>
      <c r="BI47" s="107">
        <f>VLOOKUP($D47,'факт '!$D$7:$AO$73,16,0)</f>
        <v>0</v>
      </c>
      <c r="BJ47" s="107">
        <f>VLOOKUP($D47,'факт '!$D$7:$AO$73,17,0)</f>
        <v>0</v>
      </c>
      <c r="BK47" s="107">
        <f>VLOOKUP($D47,'факт '!$D$7:$AO$73,18,0)</f>
        <v>0</v>
      </c>
      <c r="BL47" s="107">
        <f t="shared" si="1381"/>
        <v>0</v>
      </c>
      <c r="BM47" s="107">
        <f t="shared" si="1382"/>
        <v>0</v>
      </c>
      <c r="BN47" s="108">
        <f t="shared" si="1081"/>
        <v>0</v>
      </c>
      <c r="BO47" s="108">
        <f t="shared" si="1082"/>
        <v>0</v>
      </c>
      <c r="BP47" s="128"/>
      <c r="BQ47" s="128"/>
      <c r="BR47" s="128"/>
      <c r="BS47" s="128"/>
      <c r="BT47" s="107">
        <f>VLOOKUP($D47,'факт '!$D$7:$AO$73,19,0)</f>
        <v>0</v>
      </c>
      <c r="BU47" s="107">
        <f>VLOOKUP($D47,'факт '!$D$7:$AO$73,20,0)</f>
        <v>0</v>
      </c>
      <c r="BV47" s="107">
        <f>VLOOKUP($D47,'факт '!$D$7:$AO$73,21,0)</f>
        <v>0</v>
      </c>
      <c r="BW47" s="107">
        <f>VLOOKUP($D47,'факт '!$D$7:$AO$73,22,0)</f>
        <v>0</v>
      </c>
      <c r="BX47" s="107">
        <f t="shared" si="1383"/>
        <v>0</v>
      </c>
      <c r="BY47" s="107">
        <f t="shared" si="1384"/>
        <v>0</v>
      </c>
      <c r="BZ47" s="108">
        <f t="shared" si="1084"/>
        <v>0</v>
      </c>
      <c r="CA47" s="108">
        <f t="shared" si="1085"/>
        <v>0</v>
      </c>
      <c r="CB47" s="128"/>
      <c r="CC47" s="128"/>
      <c r="CD47" s="128"/>
      <c r="CE47" s="128"/>
      <c r="CF47" s="107">
        <f>VLOOKUP($D47,'факт '!$D$7:$AO$73,23,0)</f>
        <v>0</v>
      </c>
      <c r="CG47" s="107">
        <f>VLOOKUP($D47,'факт '!$D$7:$AO$73,24,0)</f>
        <v>0</v>
      </c>
      <c r="CH47" s="107">
        <f>VLOOKUP($D47,'факт '!$D$7:$AO$73,25,0)</f>
        <v>0</v>
      </c>
      <c r="CI47" s="107">
        <f>VLOOKUP($D47,'факт '!$D$7:$AO$73,26,0)</f>
        <v>0</v>
      </c>
      <c r="CJ47" s="107">
        <f t="shared" si="1385"/>
        <v>0</v>
      </c>
      <c r="CK47" s="107">
        <f t="shared" si="1386"/>
        <v>0</v>
      </c>
      <c r="CL47" s="108">
        <f t="shared" si="1087"/>
        <v>0</v>
      </c>
      <c r="CM47" s="108">
        <f t="shared" si="1088"/>
        <v>0</v>
      </c>
      <c r="CN47" s="128"/>
      <c r="CO47" s="128"/>
      <c r="CP47" s="128"/>
      <c r="CQ47" s="128"/>
      <c r="CR47" s="107">
        <f>VLOOKUP($D47,'факт '!$D$7:$AO$73,27,0)</f>
        <v>0</v>
      </c>
      <c r="CS47" s="107">
        <f>VLOOKUP($D47,'факт '!$D$7:$AO$73,28,0)</f>
        <v>0</v>
      </c>
      <c r="CT47" s="107">
        <f>VLOOKUP($D47,'факт '!$D$7:$AO$73,29,0)</f>
        <v>0</v>
      </c>
      <c r="CU47" s="107">
        <f>VLOOKUP($D47,'факт '!$D$7:$AO$73,30,0)</f>
        <v>0</v>
      </c>
      <c r="CV47" s="107">
        <f t="shared" si="1387"/>
        <v>0</v>
      </c>
      <c r="CW47" s="107">
        <f t="shared" si="1388"/>
        <v>0</v>
      </c>
      <c r="CX47" s="108">
        <f t="shared" si="1089"/>
        <v>0</v>
      </c>
      <c r="CY47" s="108">
        <f t="shared" si="1090"/>
        <v>0</v>
      </c>
      <c r="CZ47" s="128"/>
      <c r="DA47" s="128"/>
      <c r="DB47" s="128"/>
      <c r="DC47" s="128"/>
      <c r="DD47" s="107">
        <f>VLOOKUP($D47,'факт '!$D$7:$AO$73,31,0)</f>
        <v>0</v>
      </c>
      <c r="DE47" s="107">
        <f>VLOOKUP($D47,'факт '!$D$7:$AO$73,32,0)</f>
        <v>0</v>
      </c>
      <c r="DF47" s="107"/>
      <c r="DG47" s="107"/>
      <c r="DH47" s="107">
        <f t="shared" si="1389"/>
        <v>0</v>
      </c>
      <c r="DI47" s="107">
        <f t="shared" si="1390"/>
        <v>0</v>
      </c>
      <c r="DJ47" s="108">
        <f t="shared" si="1091"/>
        <v>0</v>
      </c>
      <c r="DK47" s="108">
        <f t="shared" si="1092"/>
        <v>0</v>
      </c>
      <c r="DL47" s="128"/>
      <c r="DM47" s="128"/>
      <c r="DN47" s="128"/>
      <c r="DO47" s="128"/>
      <c r="DP47" s="107">
        <f>VLOOKUP($D47,'факт '!$D$7:$AO$73,13,0)</f>
        <v>0</v>
      </c>
      <c r="DQ47" s="107">
        <f>VLOOKUP($D47,'факт '!$D$7:$AO$73,14,0)</f>
        <v>0</v>
      </c>
      <c r="DR47" s="107"/>
      <c r="DS47" s="107"/>
      <c r="DT47" s="107">
        <f t="shared" si="1391"/>
        <v>0</v>
      </c>
      <c r="DU47" s="107">
        <f t="shared" si="1392"/>
        <v>0</v>
      </c>
      <c r="DV47" s="108">
        <f t="shared" si="1093"/>
        <v>0</v>
      </c>
      <c r="DW47" s="108">
        <f t="shared" si="1094"/>
        <v>0</v>
      </c>
      <c r="DX47" s="128"/>
      <c r="DY47" s="128"/>
      <c r="DZ47" s="128"/>
      <c r="EA47" s="128"/>
      <c r="EB47" s="107">
        <f>VLOOKUP($D47,'факт '!$D$7:$AO$73,33,0)</f>
        <v>0</v>
      </c>
      <c r="EC47" s="107">
        <f>VLOOKUP($D47,'факт '!$D$7:$AO$73,34,0)</f>
        <v>0</v>
      </c>
      <c r="ED47" s="107"/>
      <c r="EE47" s="107"/>
      <c r="EF47" s="107">
        <f t="shared" si="1393"/>
        <v>0</v>
      </c>
      <c r="EG47" s="107">
        <f t="shared" si="1394"/>
        <v>0</v>
      </c>
      <c r="EH47" s="108">
        <f t="shared" si="1096"/>
        <v>0</v>
      </c>
      <c r="EI47" s="108">
        <f t="shared" si="1097"/>
        <v>0</v>
      </c>
      <c r="EJ47" s="128"/>
      <c r="EK47" s="128"/>
      <c r="EL47" s="128"/>
      <c r="EM47" s="128"/>
      <c r="EN47" s="107">
        <f>VLOOKUP($D47,'факт '!$D$7:$AO$73,35,0)</f>
        <v>0</v>
      </c>
      <c r="EO47" s="107">
        <f>VLOOKUP($D47,'факт '!$D$7:$AO$73,36,0)</f>
        <v>0</v>
      </c>
      <c r="EP47" s="107">
        <f>VLOOKUP($D47,'факт '!$D$7:$AO$73,37,0)</f>
        <v>0</v>
      </c>
      <c r="EQ47" s="107">
        <f>VLOOKUP($D47,'факт '!$D$7:$AO$73,38,0)</f>
        <v>0</v>
      </c>
      <c r="ER47" s="107">
        <f t="shared" si="1395"/>
        <v>0</v>
      </c>
      <c r="ES47" s="107">
        <f t="shared" si="1396"/>
        <v>0</v>
      </c>
      <c r="ET47" s="108">
        <f t="shared" si="1099"/>
        <v>0</v>
      </c>
      <c r="EU47" s="108">
        <f t="shared" si="1100"/>
        <v>0</v>
      </c>
      <c r="EV47" s="128"/>
      <c r="EW47" s="128"/>
      <c r="EX47" s="128"/>
      <c r="EY47" s="128"/>
      <c r="EZ47" s="107"/>
      <c r="FA47" s="107"/>
      <c r="FB47" s="107"/>
      <c r="FC47" s="107"/>
      <c r="FD47" s="107">
        <f t="shared" si="1397"/>
        <v>0</v>
      </c>
      <c r="FE47" s="107">
        <f t="shared" si="1398"/>
        <v>0</v>
      </c>
      <c r="FF47" s="108">
        <f t="shared" si="1101"/>
        <v>0</v>
      </c>
      <c r="FG47" s="108">
        <f t="shared" si="1102"/>
        <v>0</v>
      </c>
      <c r="FH47" s="128"/>
      <c r="FI47" s="128"/>
      <c r="FJ47" s="128"/>
      <c r="FK47" s="128"/>
      <c r="FL47" s="107"/>
      <c r="FM47" s="107"/>
      <c r="FN47" s="107"/>
      <c r="FO47" s="107"/>
      <c r="FP47" s="107">
        <f t="shared" si="1399"/>
        <v>0</v>
      </c>
      <c r="FQ47" s="107">
        <f t="shared" si="1400"/>
        <v>0</v>
      </c>
      <c r="FR47" s="108">
        <f t="shared" si="1103"/>
        <v>0</v>
      </c>
      <c r="FS47" s="108">
        <f t="shared" si="1104"/>
        <v>0</v>
      </c>
      <c r="FT47" s="128"/>
      <c r="FU47" s="128"/>
      <c r="FV47" s="128"/>
      <c r="FW47" s="128"/>
      <c r="FX47" s="107"/>
      <c r="FY47" s="107"/>
      <c r="FZ47" s="107"/>
      <c r="GA47" s="107"/>
      <c r="GB47" s="107">
        <f t="shared" si="1401"/>
        <v>0</v>
      </c>
      <c r="GC47" s="107">
        <f t="shared" si="1402"/>
        <v>0</v>
      </c>
      <c r="GD47" s="108">
        <f t="shared" si="1105"/>
        <v>0</v>
      </c>
      <c r="GE47" s="108">
        <f t="shared" si="1106"/>
        <v>0</v>
      </c>
      <c r="GF47" s="107">
        <f t="shared" si="1403"/>
        <v>0</v>
      </c>
      <c r="GG47" s="107">
        <f t="shared" si="1404"/>
        <v>0</v>
      </c>
      <c r="GH47" s="107">
        <f t="shared" si="1405"/>
        <v>0</v>
      </c>
      <c r="GI47" s="107">
        <f t="shared" si="1406"/>
        <v>0</v>
      </c>
      <c r="GJ47" s="107">
        <f t="shared" si="1407"/>
        <v>5</v>
      </c>
      <c r="GK47" s="107">
        <f t="shared" si="1408"/>
        <v>846487.89999999991</v>
      </c>
      <c r="GL47" s="107">
        <f t="shared" si="1409"/>
        <v>0</v>
      </c>
      <c r="GM47" s="107">
        <f t="shared" si="1410"/>
        <v>0</v>
      </c>
      <c r="GN47" s="107">
        <f t="shared" si="1411"/>
        <v>5</v>
      </c>
      <c r="GO47" s="107">
        <f t="shared" si="1412"/>
        <v>846487.89999999991</v>
      </c>
      <c r="GP47" s="128"/>
      <c r="GQ47" s="128"/>
      <c r="GR47" s="244"/>
      <c r="GS47" s="245"/>
    </row>
    <row r="48" spans="2:201" s="92" customFormat="1" ht="29.25" hidden="1" customHeight="1" x14ac:dyDescent="0.2">
      <c r="B48" s="86" t="s">
        <v>158</v>
      </c>
      <c r="C48" s="87" t="s">
        <v>159</v>
      </c>
      <c r="D48" s="118">
        <v>88</v>
      </c>
      <c r="E48" s="94" t="s">
        <v>160</v>
      </c>
      <c r="F48" s="94">
        <v>10</v>
      </c>
      <c r="G48" s="106">
        <v>169297.5772</v>
      </c>
      <c r="H48" s="128"/>
      <c r="I48" s="128"/>
      <c r="J48" s="128"/>
      <c r="K48" s="128"/>
      <c r="L48" s="107">
        <f>VLOOKUP($D48,'факт '!$D$7:$AO$73,3,0)</f>
        <v>0</v>
      </c>
      <c r="M48" s="107">
        <f>VLOOKUP($D48,'факт '!$D$7:$AO$73,4,0)</f>
        <v>0</v>
      </c>
      <c r="N48" s="128"/>
      <c r="O48" s="128"/>
      <c r="P48" s="107">
        <f t="shared" si="1373"/>
        <v>0</v>
      </c>
      <c r="Q48" s="107">
        <f t="shared" si="1374"/>
        <v>0</v>
      </c>
      <c r="R48" s="108">
        <f t="shared" si="180"/>
        <v>0</v>
      </c>
      <c r="S48" s="108">
        <f t="shared" si="181"/>
        <v>0</v>
      </c>
      <c r="T48" s="128"/>
      <c r="U48" s="128"/>
      <c r="V48" s="128"/>
      <c r="W48" s="128"/>
      <c r="X48" s="107">
        <f>VLOOKUP($D48,'факт '!$D$7:$AO$73,7,0)</f>
        <v>2</v>
      </c>
      <c r="Y48" s="107">
        <f>VLOOKUP($D48,'факт '!$D$7:$AO$73,8,0)</f>
        <v>338595.16</v>
      </c>
      <c r="Z48" s="107">
        <f>VLOOKUP($D48,'факт '!$D$7:$AO$73,9,0)</f>
        <v>0</v>
      </c>
      <c r="AA48" s="107">
        <f>VLOOKUP($D48,'факт '!$D$7:$AO$73,10,0)</f>
        <v>0</v>
      </c>
      <c r="AB48" s="107">
        <f t="shared" si="1375"/>
        <v>2</v>
      </c>
      <c r="AC48" s="107">
        <f t="shared" si="1376"/>
        <v>338595.16</v>
      </c>
      <c r="AD48" s="108">
        <f t="shared" si="1075"/>
        <v>2</v>
      </c>
      <c r="AE48" s="108">
        <f t="shared" si="1076"/>
        <v>338595.16</v>
      </c>
      <c r="AF48" s="128"/>
      <c r="AG48" s="128"/>
      <c r="AH48" s="128"/>
      <c r="AI48" s="128"/>
      <c r="AJ48" s="107">
        <f>VLOOKUP($D48,'факт '!$D$7:$AO$73,5,0)</f>
        <v>0</v>
      </c>
      <c r="AK48" s="107">
        <f>VLOOKUP($D48,'факт '!$D$7:$AO$73,6,0)</f>
        <v>0</v>
      </c>
      <c r="AL48" s="107"/>
      <c r="AM48" s="107"/>
      <c r="AN48" s="107">
        <f t="shared" si="1377"/>
        <v>0</v>
      </c>
      <c r="AO48" s="107">
        <f t="shared" si="1378"/>
        <v>0</v>
      </c>
      <c r="AP48" s="108">
        <f t="shared" si="1077"/>
        <v>0</v>
      </c>
      <c r="AQ48" s="108">
        <f t="shared" si="1078"/>
        <v>0</v>
      </c>
      <c r="AR48" s="128"/>
      <c r="AS48" s="128"/>
      <c r="AT48" s="128"/>
      <c r="AU48" s="128"/>
      <c r="AV48" s="107">
        <f>VLOOKUP($D48,'факт '!$D$7:$AO$73,11,0)</f>
        <v>0</v>
      </c>
      <c r="AW48" s="107">
        <f>VLOOKUP($D48,'факт '!$D$7:$AO$73,12,0)</f>
        <v>0</v>
      </c>
      <c r="AX48" s="107"/>
      <c r="AY48" s="107"/>
      <c r="AZ48" s="107">
        <f t="shared" si="1379"/>
        <v>0</v>
      </c>
      <c r="BA48" s="107">
        <f t="shared" si="1380"/>
        <v>0</v>
      </c>
      <c r="BB48" s="108">
        <f t="shared" si="1079"/>
        <v>0</v>
      </c>
      <c r="BC48" s="108">
        <f t="shared" si="1080"/>
        <v>0</v>
      </c>
      <c r="BD48" s="128"/>
      <c r="BE48" s="128"/>
      <c r="BF48" s="128"/>
      <c r="BG48" s="128"/>
      <c r="BH48" s="107">
        <f>VLOOKUP($D48,'факт '!$D$7:$AO$73,15,0)</f>
        <v>0</v>
      </c>
      <c r="BI48" s="107">
        <f>VLOOKUP($D48,'факт '!$D$7:$AO$73,16,0)</f>
        <v>0</v>
      </c>
      <c r="BJ48" s="107">
        <f>VLOOKUP($D48,'факт '!$D$7:$AO$73,17,0)</f>
        <v>0</v>
      </c>
      <c r="BK48" s="107">
        <f>VLOOKUP($D48,'факт '!$D$7:$AO$73,18,0)</f>
        <v>0</v>
      </c>
      <c r="BL48" s="107">
        <f t="shared" si="1381"/>
        <v>0</v>
      </c>
      <c r="BM48" s="107">
        <f t="shared" si="1382"/>
        <v>0</v>
      </c>
      <c r="BN48" s="108">
        <f t="shared" si="1081"/>
        <v>0</v>
      </c>
      <c r="BO48" s="108">
        <f t="shared" si="1082"/>
        <v>0</v>
      </c>
      <c r="BP48" s="128"/>
      <c r="BQ48" s="128"/>
      <c r="BR48" s="128"/>
      <c r="BS48" s="128"/>
      <c r="BT48" s="107">
        <f>VLOOKUP($D48,'факт '!$D$7:$AO$73,19,0)</f>
        <v>0</v>
      </c>
      <c r="BU48" s="107">
        <f>VLOOKUP($D48,'факт '!$D$7:$AO$73,20,0)</f>
        <v>0</v>
      </c>
      <c r="BV48" s="107">
        <f>VLOOKUP($D48,'факт '!$D$7:$AO$73,21,0)</f>
        <v>0</v>
      </c>
      <c r="BW48" s="107">
        <f>VLOOKUP($D48,'факт '!$D$7:$AO$73,22,0)</f>
        <v>0</v>
      </c>
      <c r="BX48" s="107">
        <f t="shared" si="1383"/>
        <v>0</v>
      </c>
      <c r="BY48" s="107">
        <f t="shared" si="1384"/>
        <v>0</v>
      </c>
      <c r="BZ48" s="108">
        <f t="shared" si="1084"/>
        <v>0</v>
      </c>
      <c r="CA48" s="108">
        <f t="shared" si="1085"/>
        <v>0</v>
      </c>
      <c r="CB48" s="128"/>
      <c r="CC48" s="128"/>
      <c r="CD48" s="128"/>
      <c r="CE48" s="128"/>
      <c r="CF48" s="107">
        <f>VLOOKUP($D48,'факт '!$D$7:$AO$73,23,0)</f>
        <v>0</v>
      </c>
      <c r="CG48" s="107">
        <f>VLOOKUP($D48,'факт '!$D$7:$AO$73,24,0)</f>
        <v>0</v>
      </c>
      <c r="CH48" s="107">
        <f>VLOOKUP($D48,'факт '!$D$7:$AO$73,25,0)</f>
        <v>0</v>
      </c>
      <c r="CI48" s="107">
        <f>VLOOKUP($D48,'факт '!$D$7:$AO$73,26,0)</f>
        <v>0</v>
      </c>
      <c r="CJ48" s="107">
        <f t="shared" si="1385"/>
        <v>0</v>
      </c>
      <c r="CK48" s="107">
        <f t="shared" si="1386"/>
        <v>0</v>
      </c>
      <c r="CL48" s="108">
        <f t="shared" si="1087"/>
        <v>0</v>
      </c>
      <c r="CM48" s="108">
        <f t="shared" si="1088"/>
        <v>0</v>
      </c>
      <c r="CN48" s="128"/>
      <c r="CO48" s="128"/>
      <c r="CP48" s="128"/>
      <c r="CQ48" s="128"/>
      <c r="CR48" s="107">
        <f>VLOOKUP($D48,'факт '!$D$7:$AO$73,27,0)</f>
        <v>0</v>
      </c>
      <c r="CS48" s="107">
        <f>VLOOKUP($D48,'факт '!$D$7:$AO$73,28,0)</f>
        <v>0</v>
      </c>
      <c r="CT48" s="107">
        <f>VLOOKUP($D48,'факт '!$D$7:$AO$73,29,0)</f>
        <v>0</v>
      </c>
      <c r="CU48" s="107">
        <f>VLOOKUP($D48,'факт '!$D$7:$AO$73,30,0)</f>
        <v>0</v>
      </c>
      <c r="CV48" s="107">
        <f t="shared" si="1387"/>
        <v>0</v>
      </c>
      <c r="CW48" s="107">
        <f t="shared" si="1388"/>
        <v>0</v>
      </c>
      <c r="CX48" s="108">
        <f t="shared" si="1089"/>
        <v>0</v>
      </c>
      <c r="CY48" s="108">
        <f t="shared" si="1090"/>
        <v>0</v>
      </c>
      <c r="CZ48" s="128"/>
      <c r="DA48" s="128"/>
      <c r="DB48" s="128"/>
      <c r="DC48" s="128"/>
      <c r="DD48" s="107">
        <f>VLOOKUP($D48,'факт '!$D$7:$AO$73,31,0)</f>
        <v>0</v>
      </c>
      <c r="DE48" s="107">
        <f>VLOOKUP($D48,'факт '!$D$7:$AO$73,32,0)</f>
        <v>0</v>
      </c>
      <c r="DF48" s="107"/>
      <c r="DG48" s="107"/>
      <c r="DH48" s="107">
        <f t="shared" si="1389"/>
        <v>0</v>
      </c>
      <c r="DI48" s="107">
        <f t="shared" si="1390"/>
        <v>0</v>
      </c>
      <c r="DJ48" s="108">
        <f t="shared" si="1091"/>
        <v>0</v>
      </c>
      <c r="DK48" s="108">
        <f t="shared" si="1092"/>
        <v>0</v>
      </c>
      <c r="DL48" s="128"/>
      <c r="DM48" s="128"/>
      <c r="DN48" s="128"/>
      <c r="DO48" s="128"/>
      <c r="DP48" s="107">
        <f>VLOOKUP($D48,'факт '!$D$7:$AO$73,13,0)</f>
        <v>0</v>
      </c>
      <c r="DQ48" s="107">
        <f>VLOOKUP($D48,'факт '!$D$7:$AO$73,14,0)</f>
        <v>0</v>
      </c>
      <c r="DR48" s="107"/>
      <c r="DS48" s="107"/>
      <c r="DT48" s="107">
        <f t="shared" si="1391"/>
        <v>0</v>
      </c>
      <c r="DU48" s="107">
        <f t="shared" si="1392"/>
        <v>0</v>
      </c>
      <c r="DV48" s="108">
        <f t="shared" si="1093"/>
        <v>0</v>
      </c>
      <c r="DW48" s="108">
        <f t="shared" si="1094"/>
        <v>0</v>
      </c>
      <c r="DX48" s="128"/>
      <c r="DY48" s="128"/>
      <c r="DZ48" s="128"/>
      <c r="EA48" s="128"/>
      <c r="EB48" s="107">
        <f>VLOOKUP($D48,'факт '!$D$7:$AO$73,33,0)</f>
        <v>0</v>
      </c>
      <c r="EC48" s="107">
        <f>VLOOKUP($D48,'факт '!$D$7:$AO$73,34,0)</f>
        <v>0</v>
      </c>
      <c r="ED48" s="107"/>
      <c r="EE48" s="107"/>
      <c r="EF48" s="107">
        <f t="shared" si="1393"/>
        <v>0</v>
      </c>
      <c r="EG48" s="107">
        <f t="shared" si="1394"/>
        <v>0</v>
      </c>
      <c r="EH48" s="108">
        <f t="shared" si="1096"/>
        <v>0</v>
      </c>
      <c r="EI48" s="108">
        <f t="shared" si="1097"/>
        <v>0</v>
      </c>
      <c r="EJ48" s="128"/>
      <c r="EK48" s="128"/>
      <c r="EL48" s="128"/>
      <c r="EM48" s="128"/>
      <c r="EN48" s="107">
        <f>VLOOKUP($D48,'факт '!$D$7:$AO$73,35,0)</f>
        <v>0</v>
      </c>
      <c r="EO48" s="107">
        <f>VLOOKUP($D48,'факт '!$D$7:$AO$73,36,0)</f>
        <v>0</v>
      </c>
      <c r="EP48" s="107">
        <f>VLOOKUP($D48,'факт '!$D$7:$AO$73,37,0)</f>
        <v>0</v>
      </c>
      <c r="EQ48" s="107">
        <f>VLOOKUP($D48,'факт '!$D$7:$AO$73,38,0)</f>
        <v>0</v>
      </c>
      <c r="ER48" s="107">
        <f t="shared" si="1395"/>
        <v>0</v>
      </c>
      <c r="ES48" s="107">
        <f t="shared" si="1396"/>
        <v>0</v>
      </c>
      <c r="ET48" s="108">
        <f t="shared" si="1099"/>
        <v>0</v>
      </c>
      <c r="EU48" s="108">
        <f t="shared" si="1100"/>
        <v>0</v>
      </c>
      <c r="EV48" s="128"/>
      <c r="EW48" s="128"/>
      <c r="EX48" s="128"/>
      <c r="EY48" s="128"/>
      <c r="EZ48" s="107"/>
      <c r="FA48" s="107"/>
      <c r="FB48" s="107"/>
      <c r="FC48" s="107"/>
      <c r="FD48" s="107">
        <f t="shared" si="1397"/>
        <v>0</v>
      </c>
      <c r="FE48" s="107">
        <f t="shared" si="1398"/>
        <v>0</v>
      </c>
      <c r="FF48" s="108">
        <f t="shared" si="1101"/>
        <v>0</v>
      </c>
      <c r="FG48" s="108">
        <f t="shared" si="1102"/>
        <v>0</v>
      </c>
      <c r="FH48" s="128"/>
      <c r="FI48" s="128"/>
      <c r="FJ48" s="128"/>
      <c r="FK48" s="128"/>
      <c r="FL48" s="107"/>
      <c r="FM48" s="107"/>
      <c r="FN48" s="107"/>
      <c r="FO48" s="107"/>
      <c r="FP48" s="107">
        <f t="shared" si="1399"/>
        <v>0</v>
      </c>
      <c r="FQ48" s="107">
        <f t="shared" si="1400"/>
        <v>0</v>
      </c>
      <c r="FR48" s="108">
        <f t="shared" si="1103"/>
        <v>0</v>
      </c>
      <c r="FS48" s="108">
        <f t="shared" si="1104"/>
        <v>0</v>
      </c>
      <c r="FT48" s="128"/>
      <c r="FU48" s="128"/>
      <c r="FV48" s="128"/>
      <c r="FW48" s="128"/>
      <c r="FX48" s="107"/>
      <c r="FY48" s="107"/>
      <c r="FZ48" s="107"/>
      <c r="GA48" s="107"/>
      <c r="GB48" s="107">
        <f t="shared" si="1401"/>
        <v>0</v>
      </c>
      <c r="GC48" s="107">
        <f t="shared" si="1402"/>
        <v>0</v>
      </c>
      <c r="GD48" s="108">
        <f t="shared" si="1105"/>
        <v>0</v>
      </c>
      <c r="GE48" s="108">
        <f t="shared" si="1106"/>
        <v>0</v>
      </c>
      <c r="GF48" s="107">
        <f t="shared" si="1403"/>
        <v>0</v>
      </c>
      <c r="GG48" s="107">
        <f t="shared" si="1404"/>
        <v>0</v>
      </c>
      <c r="GH48" s="107">
        <f t="shared" si="1405"/>
        <v>0</v>
      </c>
      <c r="GI48" s="107">
        <f t="shared" si="1406"/>
        <v>0</v>
      </c>
      <c r="GJ48" s="107">
        <f t="shared" si="1407"/>
        <v>2</v>
      </c>
      <c r="GK48" s="107">
        <f t="shared" si="1408"/>
        <v>338595.16</v>
      </c>
      <c r="GL48" s="107">
        <f t="shared" si="1409"/>
        <v>0</v>
      </c>
      <c r="GM48" s="107">
        <f t="shared" si="1410"/>
        <v>0</v>
      </c>
      <c r="GN48" s="107">
        <f t="shared" si="1411"/>
        <v>2</v>
      </c>
      <c r="GO48" s="107">
        <f t="shared" si="1412"/>
        <v>338595.16</v>
      </c>
      <c r="GP48" s="128"/>
      <c r="GQ48" s="128"/>
      <c r="GR48" s="244"/>
      <c r="GS48" s="245"/>
    </row>
    <row r="49" spans="2:201" s="92" customFormat="1" ht="29.25" hidden="1" customHeight="1" x14ac:dyDescent="0.2">
      <c r="B49" s="86" t="s">
        <v>161</v>
      </c>
      <c r="C49" s="87" t="s">
        <v>162</v>
      </c>
      <c r="D49" s="118">
        <v>89</v>
      </c>
      <c r="E49" s="94" t="s">
        <v>163</v>
      </c>
      <c r="F49" s="94">
        <v>10</v>
      </c>
      <c r="G49" s="106">
        <v>169297.5772</v>
      </c>
      <c r="H49" s="128"/>
      <c r="I49" s="128"/>
      <c r="J49" s="128"/>
      <c r="K49" s="128"/>
      <c r="L49" s="107">
        <f>VLOOKUP($D49,'факт '!$D$7:$AO$73,3,0)</f>
        <v>0</v>
      </c>
      <c r="M49" s="107">
        <f>VLOOKUP($D49,'факт '!$D$7:$AO$73,4,0)</f>
        <v>0</v>
      </c>
      <c r="N49" s="128"/>
      <c r="O49" s="128"/>
      <c r="P49" s="107">
        <f t="shared" si="1373"/>
        <v>0</v>
      </c>
      <c r="Q49" s="107">
        <f t="shared" si="1374"/>
        <v>0</v>
      </c>
      <c r="R49" s="108">
        <f t="shared" si="180"/>
        <v>0</v>
      </c>
      <c r="S49" s="108">
        <f t="shared" si="181"/>
        <v>0</v>
      </c>
      <c r="T49" s="128"/>
      <c r="U49" s="128"/>
      <c r="V49" s="128"/>
      <c r="W49" s="128"/>
      <c r="X49" s="107">
        <f>VLOOKUP($D49,'факт '!$D$7:$AO$73,7,0)</f>
        <v>3</v>
      </c>
      <c r="Y49" s="107">
        <f>VLOOKUP($D49,'факт '!$D$7:$AO$73,8,0)</f>
        <v>507892.74</v>
      </c>
      <c r="Z49" s="107">
        <f>VLOOKUP($D49,'факт '!$D$7:$AO$73,9,0)</f>
        <v>0</v>
      </c>
      <c r="AA49" s="107">
        <f>VLOOKUP($D49,'факт '!$D$7:$AO$73,10,0)</f>
        <v>0</v>
      </c>
      <c r="AB49" s="107">
        <f t="shared" si="1375"/>
        <v>3</v>
      </c>
      <c r="AC49" s="107">
        <f t="shared" si="1376"/>
        <v>507892.74</v>
      </c>
      <c r="AD49" s="108">
        <f t="shared" si="1075"/>
        <v>3</v>
      </c>
      <c r="AE49" s="108">
        <f t="shared" si="1076"/>
        <v>507892.74</v>
      </c>
      <c r="AF49" s="128"/>
      <c r="AG49" s="128"/>
      <c r="AH49" s="128"/>
      <c r="AI49" s="128"/>
      <c r="AJ49" s="107">
        <f>VLOOKUP($D49,'факт '!$D$7:$AO$73,5,0)</f>
        <v>0</v>
      </c>
      <c r="AK49" s="107">
        <f>VLOOKUP($D49,'факт '!$D$7:$AO$73,6,0)</f>
        <v>0</v>
      </c>
      <c r="AL49" s="107"/>
      <c r="AM49" s="107"/>
      <c r="AN49" s="107">
        <f t="shared" si="1377"/>
        <v>0</v>
      </c>
      <c r="AO49" s="107">
        <f t="shared" si="1378"/>
        <v>0</v>
      </c>
      <c r="AP49" s="108">
        <f t="shared" si="1077"/>
        <v>0</v>
      </c>
      <c r="AQ49" s="108">
        <f t="shared" si="1078"/>
        <v>0</v>
      </c>
      <c r="AR49" s="128"/>
      <c r="AS49" s="128"/>
      <c r="AT49" s="128"/>
      <c r="AU49" s="128"/>
      <c r="AV49" s="107">
        <f>VLOOKUP($D49,'факт '!$D$7:$AO$73,11,0)</f>
        <v>0</v>
      </c>
      <c r="AW49" s="107">
        <f>VLOOKUP($D49,'факт '!$D$7:$AO$73,12,0)</f>
        <v>0</v>
      </c>
      <c r="AX49" s="107"/>
      <c r="AY49" s="107"/>
      <c r="AZ49" s="107">
        <f t="shared" si="1379"/>
        <v>0</v>
      </c>
      <c r="BA49" s="107">
        <f t="shared" si="1380"/>
        <v>0</v>
      </c>
      <c r="BB49" s="108">
        <f t="shared" si="1079"/>
        <v>0</v>
      </c>
      <c r="BC49" s="108">
        <f t="shared" si="1080"/>
        <v>0</v>
      </c>
      <c r="BD49" s="128"/>
      <c r="BE49" s="128"/>
      <c r="BF49" s="128"/>
      <c r="BG49" s="128"/>
      <c r="BH49" s="107">
        <f>VLOOKUP($D49,'факт '!$D$7:$AO$73,15,0)</f>
        <v>0</v>
      </c>
      <c r="BI49" s="107">
        <f>VLOOKUP($D49,'факт '!$D$7:$AO$73,16,0)</f>
        <v>0</v>
      </c>
      <c r="BJ49" s="107">
        <f>VLOOKUP($D49,'факт '!$D$7:$AO$73,17,0)</f>
        <v>0</v>
      </c>
      <c r="BK49" s="107">
        <f>VLOOKUP($D49,'факт '!$D$7:$AO$73,18,0)</f>
        <v>0</v>
      </c>
      <c r="BL49" s="107">
        <f t="shared" si="1381"/>
        <v>0</v>
      </c>
      <c r="BM49" s="107">
        <f t="shared" si="1382"/>
        <v>0</v>
      </c>
      <c r="BN49" s="108">
        <f t="shared" si="1081"/>
        <v>0</v>
      </c>
      <c r="BO49" s="108">
        <f t="shared" si="1082"/>
        <v>0</v>
      </c>
      <c r="BP49" s="128"/>
      <c r="BQ49" s="128"/>
      <c r="BR49" s="128"/>
      <c r="BS49" s="128"/>
      <c r="BT49" s="107">
        <f>VLOOKUP($D49,'факт '!$D$7:$AO$73,19,0)</f>
        <v>0</v>
      </c>
      <c r="BU49" s="107">
        <f>VLOOKUP($D49,'факт '!$D$7:$AO$73,20,0)</f>
        <v>0</v>
      </c>
      <c r="BV49" s="107">
        <f>VLOOKUP($D49,'факт '!$D$7:$AO$73,21,0)</f>
        <v>0</v>
      </c>
      <c r="BW49" s="107">
        <f>VLOOKUP($D49,'факт '!$D$7:$AO$73,22,0)</f>
        <v>0</v>
      </c>
      <c r="BX49" s="107">
        <f t="shared" si="1383"/>
        <v>0</v>
      </c>
      <c r="BY49" s="107">
        <f t="shared" si="1384"/>
        <v>0</v>
      </c>
      <c r="BZ49" s="108">
        <f t="shared" si="1084"/>
        <v>0</v>
      </c>
      <c r="CA49" s="108">
        <f t="shared" si="1085"/>
        <v>0</v>
      </c>
      <c r="CB49" s="128"/>
      <c r="CC49" s="128"/>
      <c r="CD49" s="128"/>
      <c r="CE49" s="128"/>
      <c r="CF49" s="107">
        <f>VLOOKUP($D49,'факт '!$D$7:$AO$73,23,0)</f>
        <v>0</v>
      </c>
      <c r="CG49" s="107">
        <f>VLOOKUP($D49,'факт '!$D$7:$AO$73,24,0)</f>
        <v>0</v>
      </c>
      <c r="CH49" s="107">
        <f>VLOOKUP($D49,'факт '!$D$7:$AO$73,25,0)</f>
        <v>0</v>
      </c>
      <c r="CI49" s="107">
        <f>VLOOKUP($D49,'факт '!$D$7:$AO$73,26,0)</f>
        <v>0</v>
      </c>
      <c r="CJ49" s="107">
        <f t="shared" si="1385"/>
        <v>0</v>
      </c>
      <c r="CK49" s="107">
        <f t="shared" si="1386"/>
        <v>0</v>
      </c>
      <c r="CL49" s="108">
        <f t="shared" si="1087"/>
        <v>0</v>
      </c>
      <c r="CM49" s="108">
        <f t="shared" si="1088"/>
        <v>0</v>
      </c>
      <c r="CN49" s="128"/>
      <c r="CO49" s="128"/>
      <c r="CP49" s="128"/>
      <c r="CQ49" s="128"/>
      <c r="CR49" s="107">
        <f>VLOOKUP($D49,'факт '!$D$7:$AO$73,27,0)</f>
        <v>0</v>
      </c>
      <c r="CS49" s="107">
        <f>VLOOKUP($D49,'факт '!$D$7:$AO$73,28,0)</f>
        <v>0</v>
      </c>
      <c r="CT49" s="107">
        <f>VLOOKUP($D49,'факт '!$D$7:$AO$73,29,0)</f>
        <v>0</v>
      </c>
      <c r="CU49" s="107">
        <f>VLOOKUP($D49,'факт '!$D$7:$AO$73,30,0)</f>
        <v>0</v>
      </c>
      <c r="CV49" s="107">
        <f t="shared" si="1387"/>
        <v>0</v>
      </c>
      <c r="CW49" s="107">
        <f t="shared" si="1388"/>
        <v>0</v>
      </c>
      <c r="CX49" s="108">
        <f t="shared" si="1089"/>
        <v>0</v>
      </c>
      <c r="CY49" s="108">
        <f t="shared" si="1090"/>
        <v>0</v>
      </c>
      <c r="CZ49" s="128"/>
      <c r="DA49" s="128"/>
      <c r="DB49" s="128"/>
      <c r="DC49" s="128"/>
      <c r="DD49" s="107">
        <f>VLOOKUP($D49,'факт '!$D$7:$AO$73,31,0)</f>
        <v>0</v>
      </c>
      <c r="DE49" s="107">
        <f>VLOOKUP($D49,'факт '!$D$7:$AO$73,32,0)</f>
        <v>0</v>
      </c>
      <c r="DF49" s="107"/>
      <c r="DG49" s="107"/>
      <c r="DH49" s="107">
        <f t="shared" si="1389"/>
        <v>0</v>
      </c>
      <c r="DI49" s="107">
        <f t="shared" si="1390"/>
        <v>0</v>
      </c>
      <c r="DJ49" s="108">
        <f t="shared" si="1091"/>
        <v>0</v>
      </c>
      <c r="DK49" s="108">
        <f t="shared" si="1092"/>
        <v>0</v>
      </c>
      <c r="DL49" s="128"/>
      <c r="DM49" s="128"/>
      <c r="DN49" s="128"/>
      <c r="DO49" s="128"/>
      <c r="DP49" s="107">
        <f>VLOOKUP($D49,'факт '!$D$7:$AO$73,13,0)</f>
        <v>0</v>
      </c>
      <c r="DQ49" s="107">
        <f>VLOOKUP($D49,'факт '!$D$7:$AO$73,14,0)</f>
        <v>0</v>
      </c>
      <c r="DR49" s="107"/>
      <c r="DS49" s="107"/>
      <c r="DT49" s="107">
        <f t="shared" si="1391"/>
        <v>0</v>
      </c>
      <c r="DU49" s="107">
        <f t="shared" si="1392"/>
        <v>0</v>
      </c>
      <c r="DV49" s="108">
        <f t="shared" si="1093"/>
        <v>0</v>
      </c>
      <c r="DW49" s="108">
        <f t="shared" si="1094"/>
        <v>0</v>
      </c>
      <c r="DX49" s="128"/>
      <c r="DY49" s="128"/>
      <c r="DZ49" s="128"/>
      <c r="EA49" s="128"/>
      <c r="EB49" s="107">
        <f>VLOOKUP($D49,'факт '!$D$7:$AO$73,33,0)</f>
        <v>0</v>
      </c>
      <c r="EC49" s="107">
        <f>VLOOKUP($D49,'факт '!$D$7:$AO$73,34,0)</f>
        <v>0</v>
      </c>
      <c r="ED49" s="107"/>
      <c r="EE49" s="107"/>
      <c r="EF49" s="107">
        <f t="shared" si="1393"/>
        <v>0</v>
      </c>
      <c r="EG49" s="107">
        <f t="shared" si="1394"/>
        <v>0</v>
      </c>
      <c r="EH49" s="108">
        <f t="shared" si="1096"/>
        <v>0</v>
      </c>
      <c r="EI49" s="108">
        <f t="shared" si="1097"/>
        <v>0</v>
      </c>
      <c r="EJ49" s="128"/>
      <c r="EK49" s="128"/>
      <c r="EL49" s="128"/>
      <c r="EM49" s="128"/>
      <c r="EN49" s="107">
        <f>VLOOKUP($D49,'факт '!$D$7:$AO$73,35,0)</f>
        <v>0</v>
      </c>
      <c r="EO49" s="107">
        <f>VLOOKUP($D49,'факт '!$D$7:$AO$73,36,0)</f>
        <v>0</v>
      </c>
      <c r="EP49" s="107">
        <f>VLOOKUP($D49,'факт '!$D$7:$AO$73,37,0)</f>
        <v>0</v>
      </c>
      <c r="EQ49" s="107">
        <f>VLOOKUP($D49,'факт '!$D$7:$AO$73,38,0)</f>
        <v>0</v>
      </c>
      <c r="ER49" s="107">
        <f t="shared" si="1395"/>
        <v>0</v>
      </c>
      <c r="ES49" s="107">
        <f t="shared" si="1396"/>
        <v>0</v>
      </c>
      <c r="ET49" s="108">
        <f t="shared" si="1099"/>
        <v>0</v>
      </c>
      <c r="EU49" s="108">
        <f t="shared" si="1100"/>
        <v>0</v>
      </c>
      <c r="EV49" s="128"/>
      <c r="EW49" s="128"/>
      <c r="EX49" s="128"/>
      <c r="EY49" s="128"/>
      <c r="EZ49" s="107"/>
      <c r="FA49" s="107"/>
      <c r="FB49" s="107"/>
      <c r="FC49" s="107"/>
      <c r="FD49" s="107">
        <f t="shared" si="1397"/>
        <v>0</v>
      </c>
      <c r="FE49" s="107">
        <f t="shared" si="1398"/>
        <v>0</v>
      </c>
      <c r="FF49" s="108">
        <f t="shared" si="1101"/>
        <v>0</v>
      </c>
      <c r="FG49" s="108">
        <f t="shared" si="1102"/>
        <v>0</v>
      </c>
      <c r="FH49" s="128"/>
      <c r="FI49" s="128"/>
      <c r="FJ49" s="128"/>
      <c r="FK49" s="128"/>
      <c r="FL49" s="107"/>
      <c r="FM49" s="107"/>
      <c r="FN49" s="107"/>
      <c r="FO49" s="107"/>
      <c r="FP49" s="107">
        <f t="shared" si="1399"/>
        <v>0</v>
      </c>
      <c r="FQ49" s="107">
        <f t="shared" si="1400"/>
        <v>0</v>
      </c>
      <c r="FR49" s="108">
        <f t="shared" si="1103"/>
        <v>0</v>
      </c>
      <c r="FS49" s="108">
        <f t="shared" si="1104"/>
        <v>0</v>
      </c>
      <c r="FT49" s="128"/>
      <c r="FU49" s="128"/>
      <c r="FV49" s="128"/>
      <c r="FW49" s="128"/>
      <c r="FX49" s="107"/>
      <c r="FY49" s="107"/>
      <c r="FZ49" s="107"/>
      <c r="GA49" s="107"/>
      <c r="GB49" s="107">
        <f t="shared" si="1401"/>
        <v>0</v>
      </c>
      <c r="GC49" s="107">
        <f t="shared" si="1402"/>
        <v>0</v>
      </c>
      <c r="GD49" s="108">
        <f t="shared" si="1105"/>
        <v>0</v>
      </c>
      <c r="GE49" s="108">
        <f t="shared" si="1106"/>
        <v>0</v>
      </c>
      <c r="GF49" s="107">
        <f t="shared" si="1403"/>
        <v>0</v>
      </c>
      <c r="GG49" s="107">
        <f t="shared" si="1404"/>
        <v>0</v>
      </c>
      <c r="GH49" s="107">
        <f t="shared" si="1405"/>
        <v>0</v>
      </c>
      <c r="GI49" s="107">
        <f t="shared" si="1406"/>
        <v>0</v>
      </c>
      <c r="GJ49" s="107">
        <f t="shared" si="1407"/>
        <v>3</v>
      </c>
      <c r="GK49" s="107">
        <f t="shared" si="1408"/>
        <v>507892.74</v>
      </c>
      <c r="GL49" s="107">
        <f t="shared" si="1409"/>
        <v>0</v>
      </c>
      <c r="GM49" s="107">
        <f t="shared" si="1410"/>
        <v>0</v>
      </c>
      <c r="GN49" s="107">
        <f t="shared" si="1411"/>
        <v>3</v>
      </c>
      <c r="GO49" s="107">
        <f t="shared" si="1412"/>
        <v>507892.74</v>
      </c>
      <c r="GP49" s="128"/>
      <c r="GQ49" s="128"/>
      <c r="GR49" s="244"/>
      <c r="GS49" s="245"/>
    </row>
    <row r="50" spans="2:201" s="92" customFormat="1" hidden="1" x14ac:dyDescent="0.2">
      <c r="B50" s="86"/>
      <c r="C50" s="87"/>
      <c r="D50" s="118"/>
      <c r="E50" s="94"/>
      <c r="F50" s="126"/>
      <c r="G50" s="127"/>
      <c r="H50" s="128"/>
      <c r="I50" s="128"/>
      <c r="J50" s="128"/>
      <c r="K50" s="128"/>
      <c r="L50" s="107"/>
      <c r="M50" s="107"/>
      <c r="N50" s="128"/>
      <c r="O50" s="128"/>
      <c r="P50" s="107">
        <f t="shared" si="1373"/>
        <v>0</v>
      </c>
      <c r="Q50" s="107">
        <f t="shared" si="1374"/>
        <v>0</v>
      </c>
      <c r="R50" s="108">
        <f t="shared" si="180"/>
        <v>0</v>
      </c>
      <c r="S50" s="108">
        <f t="shared" si="181"/>
        <v>0</v>
      </c>
      <c r="T50" s="128"/>
      <c r="U50" s="128"/>
      <c r="V50" s="128"/>
      <c r="W50" s="128"/>
      <c r="X50" s="107"/>
      <c r="Y50" s="107"/>
      <c r="Z50" s="107"/>
      <c r="AA50" s="107"/>
      <c r="AB50" s="107">
        <f t="shared" si="1375"/>
        <v>0</v>
      </c>
      <c r="AC50" s="107">
        <f t="shared" si="1376"/>
        <v>0</v>
      </c>
      <c r="AD50" s="108">
        <f t="shared" si="1075"/>
        <v>0</v>
      </c>
      <c r="AE50" s="108">
        <f t="shared" si="1076"/>
        <v>0</v>
      </c>
      <c r="AF50" s="128"/>
      <c r="AG50" s="128"/>
      <c r="AH50" s="128"/>
      <c r="AI50" s="128"/>
      <c r="AJ50" s="107"/>
      <c r="AK50" s="107"/>
      <c r="AL50" s="107"/>
      <c r="AM50" s="107"/>
      <c r="AN50" s="107">
        <f t="shared" si="1377"/>
        <v>0</v>
      </c>
      <c r="AO50" s="107">
        <f t="shared" si="1378"/>
        <v>0</v>
      </c>
      <c r="AP50" s="108">
        <f t="shared" si="1077"/>
        <v>0</v>
      </c>
      <c r="AQ50" s="108">
        <f t="shared" si="1078"/>
        <v>0</v>
      </c>
      <c r="AR50" s="128"/>
      <c r="AS50" s="128"/>
      <c r="AT50" s="128"/>
      <c r="AU50" s="128"/>
      <c r="AV50" s="107"/>
      <c r="AW50" s="107"/>
      <c r="AX50" s="107"/>
      <c r="AY50" s="107"/>
      <c r="AZ50" s="107">
        <f t="shared" si="1379"/>
        <v>0</v>
      </c>
      <c r="BA50" s="107">
        <f t="shared" si="1380"/>
        <v>0</v>
      </c>
      <c r="BB50" s="108">
        <f t="shared" si="1079"/>
        <v>0</v>
      </c>
      <c r="BC50" s="108">
        <f t="shared" si="1080"/>
        <v>0</v>
      </c>
      <c r="BD50" s="128"/>
      <c r="BE50" s="128"/>
      <c r="BF50" s="128"/>
      <c r="BG50" s="128"/>
      <c r="BH50" s="107"/>
      <c r="BI50" s="107"/>
      <c r="BJ50" s="107"/>
      <c r="BK50" s="107"/>
      <c r="BL50" s="107">
        <f t="shared" si="1381"/>
        <v>0</v>
      </c>
      <c r="BM50" s="107">
        <f t="shared" si="1382"/>
        <v>0</v>
      </c>
      <c r="BN50" s="108">
        <f t="shared" si="1081"/>
        <v>0</v>
      </c>
      <c r="BO50" s="108">
        <f t="shared" si="1082"/>
        <v>0</v>
      </c>
      <c r="BP50" s="128"/>
      <c r="BQ50" s="128"/>
      <c r="BR50" s="128"/>
      <c r="BS50" s="128"/>
      <c r="BT50" s="107"/>
      <c r="BU50" s="107"/>
      <c r="BV50" s="107"/>
      <c r="BW50" s="107"/>
      <c r="BX50" s="107">
        <f t="shared" si="1383"/>
        <v>0</v>
      </c>
      <c r="BY50" s="107">
        <f t="shared" si="1384"/>
        <v>0</v>
      </c>
      <c r="BZ50" s="108">
        <f t="shared" si="1084"/>
        <v>0</v>
      </c>
      <c r="CA50" s="108">
        <f t="shared" si="1085"/>
        <v>0</v>
      </c>
      <c r="CB50" s="128"/>
      <c r="CC50" s="128"/>
      <c r="CD50" s="128"/>
      <c r="CE50" s="128"/>
      <c r="CF50" s="107"/>
      <c r="CG50" s="107"/>
      <c r="CH50" s="107"/>
      <c r="CI50" s="107"/>
      <c r="CJ50" s="107">
        <f t="shared" si="1385"/>
        <v>0</v>
      </c>
      <c r="CK50" s="107">
        <f t="shared" si="1386"/>
        <v>0</v>
      </c>
      <c r="CL50" s="108">
        <f t="shared" si="1087"/>
        <v>0</v>
      </c>
      <c r="CM50" s="108">
        <f t="shared" si="1088"/>
        <v>0</v>
      </c>
      <c r="CN50" s="128"/>
      <c r="CO50" s="128"/>
      <c r="CP50" s="128"/>
      <c r="CQ50" s="128"/>
      <c r="CR50" s="107"/>
      <c r="CS50" s="107"/>
      <c r="CT50" s="107"/>
      <c r="CU50" s="107"/>
      <c r="CV50" s="107">
        <f t="shared" si="1387"/>
        <v>0</v>
      </c>
      <c r="CW50" s="107">
        <f t="shared" si="1388"/>
        <v>0</v>
      </c>
      <c r="CX50" s="108">
        <f t="shared" si="1089"/>
        <v>0</v>
      </c>
      <c r="CY50" s="108">
        <f t="shared" si="1090"/>
        <v>0</v>
      </c>
      <c r="CZ50" s="128"/>
      <c r="DA50" s="128"/>
      <c r="DB50" s="128"/>
      <c r="DC50" s="128"/>
      <c r="DD50" s="107"/>
      <c r="DE50" s="107"/>
      <c r="DF50" s="107"/>
      <c r="DG50" s="107"/>
      <c r="DH50" s="107">
        <f t="shared" si="1389"/>
        <v>0</v>
      </c>
      <c r="DI50" s="107">
        <f t="shared" si="1390"/>
        <v>0</v>
      </c>
      <c r="DJ50" s="108">
        <f t="shared" si="1091"/>
        <v>0</v>
      </c>
      <c r="DK50" s="108">
        <f t="shared" si="1092"/>
        <v>0</v>
      </c>
      <c r="DL50" s="128"/>
      <c r="DM50" s="128"/>
      <c r="DN50" s="128"/>
      <c r="DO50" s="128"/>
      <c r="DP50" s="107"/>
      <c r="DQ50" s="107"/>
      <c r="DR50" s="107"/>
      <c r="DS50" s="107"/>
      <c r="DT50" s="107">
        <f t="shared" si="1391"/>
        <v>0</v>
      </c>
      <c r="DU50" s="107">
        <f t="shared" si="1392"/>
        <v>0</v>
      </c>
      <c r="DV50" s="108">
        <f t="shared" si="1093"/>
        <v>0</v>
      </c>
      <c r="DW50" s="108">
        <f t="shared" si="1094"/>
        <v>0</v>
      </c>
      <c r="DX50" s="128"/>
      <c r="DY50" s="128"/>
      <c r="DZ50" s="128"/>
      <c r="EA50" s="128"/>
      <c r="EB50" s="107"/>
      <c r="EC50" s="107"/>
      <c r="ED50" s="107"/>
      <c r="EE50" s="107"/>
      <c r="EF50" s="107">
        <f t="shared" si="1393"/>
        <v>0</v>
      </c>
      <c r="EG50" s="107">
        <f t="shared" si="1394"/>
        <v>0</v>
      </c>
      <c r="EH50" s="108">
        <f t="shared" si="1096"/>
        <v>0</v>
      </c>
      <c r="EI50" s="108">
        <f t="shared" si="1097"/>
        <v>0</v>
      </c>
      <c r="EJ50" s="128"/>
      <c r="EK50" s="128"/>
      <c r="EL50" s="128"/>
      <c r="EM50" s="128"/>
      <c r="EN50" s="107"/>
      <c r="EO50" s="107"/>
      <c r="EP50" s="107"/>
      <c r="EQ50" s="107"/>
      <c r="ER50" s="107">
        <f t="shared" si="1395"/>
        <v>0</v>
      </c>
      <c r="ES50" s="107">
        <f t="shared" si="1396"/>
        <v>0</v>
      </c>
      <c r="ET50" s="108">
        <f t="shared" si="1099"/>
        <v>0</v>
      </c>
      <c r="EU50" s="108">
        <f t="shared" si="1100"/>
        <v>0</v>
      </c>
      <c r="EV50" s="128"/>
      <c r="EW50" s="128"/>
      <c r="EX50" s="128"/>
      <c r="EY50" s="128"/>
      <c r="EZ50" s="107"/>
      <c r="FA50" s="107"/>
      <c r="FB50" s="107"/>
      <c r="FC50" s="107"/>
      <c r="FD50" s="107">
        <f t="shared" si="1397"/>
        <v>0</v>
      </c>
      <c r="FE50" s="107">
        <f t="shared" si="1398"/>
        <v>0</v>
      </c>
      <c r="FF50" s="108">
        <f t="shared" si="1101"/>
        <v>0</v>
      </c>
      <c r="FG50" s="108">
        <f t="shared" si="1102"/>
        <v>0</v>
      </c>
      <c r="FH50" s="128"/>
      <c r="FI50" s="128"/>
      <c r="FJ50" s="128"/>
      <c r="FK50" s="128"/>
      <c r="FL50" s="107"/>
      <c r="FM50" s="107"/>
      <c r="FN50" s="107"/>
      <c r="FO50" s="107"/>
      <c r="FP50" s="107">
        <f t="shared" si="1399"/>
        <v>0</v>
      </c>
      <c r="FQ50" s="107">
        <f t="shared" si="1400"/>
        <v>0</v>
      </c>
      <c r="FR50" s="108">
        <f t="shared" si="1103"/>
        <v>0</v>
      </c>
      <c r="FS50" s="108">
        <f t="shared" si="1104"/>
        <v>0</v>
      </c>
      <c r="FT50" s="128"/>
      <c r="FU50" s="128"/>
      <c r="FV50" s="128"/>
      <c r="FW50" s="128"/>
      <c r="FX50" s="107"/>
      <c r="FY50" s="107"/>
      <c r="FZ50" s="107"/>
      <c r="GA50" s="107"/>
      <c r="GB50" s="107">
        <f t="shared" si="1401"/>
        <v>0</v>
      </c>
      <c r="GC50" s="107">
        <f t="shared" si="1402"/>
        <v>0</v>
      </c>
      <c r="GD50" s="108">
        <f t="shared" si="1105"/>
        <v>0</v>
      </c>
      <c r="GE50" s="108">
        <f t="shared" si="1106"/>
        <v>0</v>
      </c>
      <c r="GF50" s="107">
        <f t="shared" si="1403"/>
        <v>0</v>
      </c>
      <c r="GG50" s="107">
        <f t="shared" si="1404"/>
        <v>0</v>
      </c>
      <c r="GH50" s="107">
        <f t="shared" si="1405"/>
        <v>0</v>
      </c>
      <c r="GI50" s="107">
        <f t="shared" si="1406"/>
        <v>0</v>
      </c>
      <c r="GJ50" s="107">
        <f t="shared" si="1407"/>
        <v>0</v>
      </c>
      <c r="GK50" s="107">
        <f t="shared" si="1408"/>
        <v>0</v>
      </c>
      <c r="GL50" s="107">
        <f t="shared" si="1409"/>
        <v>0</v>
      </c>
      <c r="GM50" s="107">
        <f t="shared" si="1410"/>
        <v>0</v>
      </c>
      <c r="GN50" s="107">
        <f t="shared" si="1411"/>
        <v>0</v>
      </c>
      <c r="GO50" s="107">
        <f t="shared" si="1412"/>
        <v>0</v>
      </c>
      <c r="GP50" s="128"/>
      <c r="GQ50" s="128"/>
      <c r="GR50" s="244"/>
      <c r="GS50" s="245"/>
    </row>
    <row r="51" spans="2:201" ht="20.25" hidden="1" customHeight="1" x14ac:dyDescent="0.2">
      <c r="B51" s="110"/>
      <c r="C51" s="111"/>
      <c r="D51" s="112"/>
      <c r="E51" s="132" t="s">
        <v>37</v>
      </c>
      <c r="F51" s="134">
        <v>12</v>
      </c>
      <c r="G51" s="135">
        <v>154803.0736</v>
      </c>
      <c r="H51" s="115"/>
      <c r="I51" s="115">
        <v>0</v>
      </c>
      <c r="J51" s="115">
        <f t="shared" si="223"/>
        <v>0</v>
      </c>
      <c r="K51" s="115">
        <f t="shared" si="224"/>
        <v>0</v>
      </c>
      <c r="L51" s="115">
        <f>SUM(L52:L53)</f>
        <v>0</v>
      </c>
      <c r="M51" s="115">
        <f t="shared" ref="M51:Q51" si="1413">SUM(M52:M53)</f>
        <v>0</v>
      </c>
      <c r="N51" s="115">
        <f t="shared" si="1413"/>
        <v>0</v>
      </c>
      <c r="O51" s="115">
        <f t="shared" si="1413"/>
        <v>0</v>
      </c>
      <c r="P51" s="115">
        <f t="shared" si="1413"/>
        <v>0</v>
      </c>
      <c r="Q51" s="115">
        <f t="shared" si="1413"/>
        <v>0</v>
      </c>
      <c r="R51" s="131">
        <f t="shared" si="180"/>
        <v>0</v>
      </c>
      <c r="S51" s="131">
        <f t="shared" si="181"/>
        <v>0</v>
      </c>
      <c r="T51" s="115">
        <v>13</v>
      </c>
      <c r="U51" s="115">
        <v>2012439.9568</v>
      </c>
      <c r="V51" s="115">
        <f t="shared" si="226"/>
        <v>2.1666666666666665</v>
      </c>
      <c r="W51" s="115">
        <f t="shared" si="227"/>
        <v>335406.65946666669</v>
      </c>
      <c r="X51" s="115">
        <f>SUM(X52:X53)</f>
        <v>2</v>
      </c>
      <c r="Y51" s="115">
        <f t="shared" ref="Y51" si="1414">SUM(Y52:Y53)</f>
        <v>309606.14720000001</v>
      </c>
      <c r="Z51" s="115">
        <f t="shared" ref="Z51" si="1415">SUM(Z52:Z53)</f>
        <v>0</v>
      </c>
      <c r="AA51" s="115">
        <f t="shared" ref="AA51" si="1416">SUM(AA52:AA53)</f>
        <v>0</v>
      </c>
      <c r="AB51" s="115">
        <f t="shared" ref="AB51" si="1417">SUM(AB52:AB53)</f>
        <v>2</v>
      </c>
      <c r="AC51" s="115">
        <f t="shared" ref="AC51" si="1418">SUM(AC52:AC53)</f>
        <v>309606.14720000001</v>
      </c>
      <c r="AD51" s="131">
        <f t="shared" si="1075"/>
        <v>-0.16666666666666652</v>
      </c>
      <c r="AE51" s="131">
        <f t="shared" si="1076"/>
        <v>-25800.512266666687</v>
      </c>
      <c r="AF51" s="115">
        <f>VLOOKUP($E51,'ВМП план'!$B$8:$AL$43,12,0)</f>
        <v>0</v>
      </c>
      <c r="AG51" s="115">
        <f>VLOOKUP($E51,'ВМП план'!$B$8:$AL$43,13,0)</f>
        <v>0</v>
      </c>
      <c r="AH51" s="115">
        <f t="shared" si="233"/>
        <v>0</v>
      </c>
      <c r="AI51" s="115">
        <f t="shared" si="234"/>
        <v>0</v>
      </c>
      <c r="AJ51" s="115">
        <f>SUM(AJ52:AJ53)</f>
        <v>0</v>
      </c>
      <c r="AK51" s="115">
        <f t="shared" ref="AK51" si="1419">SUM(AK52:AK53)</f>
        <v>0</v>
      </c>
      <c r="AL51" s="115">
        <f t="shared" ref="AL51" si="1420">SUM(AL52:AL53)</f>
        <v>0</v>
      </c>
      <c r="AM51" s="115">
        <f t="shared" ref="AM51" si="1421">SUM(AM52:AM53)</f>
        <v>0</v>
      </c>
      <c r="AN51" s="115">
        <f t="shared" ref="AN51" si="1422">SUM(AN52:AN53)</f>
        <v>0</v>
      </c>
      <c r="AO51" s="115">
        <f t="shared" ref="AO51" si="1423">SUM(AO52:AO53)</f>
        <v>0</v>
      </c>
      <c r="AP51" s="131">
        <f t="shared" si="1077"/>
        <v>0</v>
      </c>
      <c r="AQ51" s="131">
        <f t="shared" si="1078"/>
        <v>0</v>
      </c>
      <c r="AR51" s="115"/>
      <c r="AS51" s="115"/>
      <c r="AT51" s="115">
        <f t="shared" si="240"/>
        <v>0</v>
      </c>
      <c r="AU51" s="115">
        <f t="shared" si="241"/>
        <v>0</v>
      </c>
      <c r="AV51" s="115">
        <f>SUM(AV52:AV53)</f>
        <v>0</v>
      </c>
      <c r="AW51" s="115">
        <f t="shared" ref="AW51" si="1424">SUM(AW52:AW53)</f>
        <v>0</v>
      </c>
      <c r="AX51" s="115">
        <f t="shared" ref="AX51" si="1425">SUM(AX52:AX53)</f>
        <v>0</v>
      </c>
      <c r="AY51" s="115">
        <f t="shared" ref="AY51" si="1426">SUM(AY52:AY53)</f>
        <v>0</v>
      </c>
      <c r="AZ51" s="115">
        <f t="shared" ref="AZ51" si="1427">SUM(AZ52:AZ53)</f>
        <v>0</v>
      </c>
      <c r="BA51" s="115">
        <f t="shared" ref="BA51" si="1428">SUM(BA52:BA53)</f>
        <v>0</v>
      </c>
      <c r="BB51" s="131">
        <f t="shared" si="1079"/>
        <v>0</v>
      </c>
      <c r="BC51" s="131">
        <f t="shared" si="1080"/>
        <v>0</v>
      </c>
      <c r="BD51" s="115"/>
      <c r="BE51" s="115">
        <v>0</v>
      </c>
      <c r="BF51" s="115">
        <f t="shared" si="247"/>
        <v>0</v>
      </c>
      <c r="BG51" s="115">
        <f t="shared" si="248"/>
        <v>0</v>
      </c>
      <c r="BH51" s="115">
        <f>SUM(BH52:BH53)</f>
        <v>0</v>
      </c>
      <c r="BI51" s="115">
        <f t="shared" ref="BI51" si="1429">SUM(BI52:BI53)</f>
        <v>0</v>
      </c>
      <c r="BJ51" s="115">
        <f t="shared" ref="BJ51" si="1430">SUM(BJ52:BJ53)</f>
        <v>0</v>
      </c>
      <c r="BK51" s="115">
        <f t="shared" ref="BK51" si="1431">SUM(BK52:BK53)</f>
        <v>0</v>
      </c>
      <c r="BL51" s="115">
        <f t="shared" ref="BL51" si="1432">SUM(BL52:BL53)</f>
        <v>0</v>
      </c>
      <c r="BM51" s="115">
        <f t="shared" ref="BM51" si="1433">SUM(BM52:BM53)</f>
        <v>0</v>
      </c>
      <c r="BN51" s="131">
        <f t="shared" si="1081"/>
        <v>0</v>
      </c>
      <c r="BO51" s="131">
        <f t="shared" si="1082"/>
        <v>0</v>
      </c>
      <c r="BP51" s="115"/>
      <c r="BQ51" s="115"/>
      <c r="BR51" s="115">
        <f t="shared" si="254"/>
        <v>0</v>
      </c>
      <c r="BS51" s="115">
        <f t="shared" si="255"/>
        <v>0</v>
      </c>
      <c r="BT51" s="115">
        <f>SUM(BT52:BT53)</f>
        <v>0</v>
      </c>
      <c r="BU51" s="115">
        <f t="shared" ref="BU51" si="1434">SUM(BU52:BU53)</f>
        <v>0</v>
      </c>
      <c r="BV51" s="115">
        <f t="shared" ref="BV51" si="1435">SUM(BV52:BV53)</f>
        <v>0</v>
      </c>
      <c r="BW51" s="115">
        <f t="shared" ref="BW51" si="1436">SUM(BW52:BW53)</f>
        <v>0</v>
      </c>
      <c r="BX51" s="115">
        <f t="shared" ref="BX51" si="1437">SUM(BX52:BX53)</f>
        <v>0</v>
      </c>
      <c r="BY51" s="115">
        <f t="shared" ref="BY51" si="1438">SUM(BY52:BY53)</f>
        <v>0</v>
      </c>
      <c r="BZ51" s="131">
        <f t="shared" si="1084"/>
        <v>0</v>
      </c>
      <c r="CA51" s="131">
        <f t="shared" si="1085"/>
        <v>0</v>
      </c>
      <c r="CB51" s="115"/>
      <c r="CC51" s="115"/>
      <c r="CD51" s="115">
        <f t="shared" si="261"/>
        <v>0</v>
      </c>
      <c r="CE51" s="115">
        <f t="shared" si="262"/>
        <v>0</v>
      </c>
      <c r="CF51" s="115">
        <f>SUM(CF52:CF53)</f>
        <v>0</v>
      </c>
      <c r="CG51" s="115">
        <f t="shared" ref="CG51" si="1439">SUM(CG52:CG53)</f>
        <v>0</v>
      </c>
      <c r="CH51" s="115">
        <f t="shared" ref="CH51" si="1440">SUM(CH52:CH53)</f>
        <v>0</v>
      </c>
      <c r="CI51" s="115">
        <f t="shared" ref="CI51" si="1441">SUM(CI52:CI53)</f>
        <v>0</v>
      </c>
      <c r="CJ51" s="115">
        <f t="shared" ref="CJ51" si="1442">SUM(CJ52:CJ53)</f>
        <v>0</v>
      </c>
      <c r="CK51" s="115">
        <f t="shared" ref="CK51" si="1443">SUM(CK52:CK53)</f>
        <v>0</v>
      </c>
      <c r="CL51" s="131">
        <f t="shared" si="1087"/>
        <v>0</v>
      </c>
      <c r="CM51" s="131">
        <f t="shared" si="1088"/>
        <v>0</v>
      </c>
      <c r="CN51" s="115"/>
      <c r="CO51" s="115"/>
      <c r="CP51" s="115">
        <f t="shared" si="268"/>
        <v>0</v>
      </c>
      <c r="CQ51" s="115">
        <f t="shared" si="269"/>
        <v>0</v>
      </c>
      <c r="CR51" s="115">
        <f>SUM(CR52:CR53)</f>
        <v>0</v>
      </c>
      <c r="CS51" s="115">
        <f t="shared" ref="CS51" si="1444">SUM(CS52:CS53)</f>
        <v>0</v>
      </c>
      <c r="CT51" s="115">
        <f t="shared" ref="CT51" si="1445">SUM(CT52:CT53)</f>
        <v>0</v>
      </c>
      <c r="CU51" s="115">
        <f t="shared" ref="CU51" si="1446">SUM(CU52:CU53)</f>
        <v>0</v>
      </c>
      <c r="CV51" s="115">
        <f t="shared" ref="CV51" si="1447">SUM(CV52:CV53)</f>
        <v>0</v>
      </c>
      <c r="CW51" s="115">
        <f t="shared" ref="CW51" si="1448">SUM(CW52:CW53)</f>
        <v>0</v>
      </c>
      <c r="CX51" s="131">
        <f t="shared" si="1089"/>
        <v>0</v>
      </c>
      <c r="CY51" s="131">
        <f t="shared" si="1090"/>
        <v>0</v>
      </c>
      <c r="CZ51" s="115"/>
      <c r="DA51" s="115"/>
      <c r="DB51" s="115">
        <f t="shared" si="275"/>
        <v>0</v>
      </c>
      <c r="DC51" s="115">
        <f t="shared" si="276"/>
        <v>0</v>
      </c>
      <c r="DD51" s="115">
        <f>SUM(DD52:DD53)</f>
        <v>0</v>
      </c>
      <c r="DE51" s="115">
        <f t="shared" ref="DE51" si="1449">SUM(DE52:DE53)</f>
        <v>0</v>
      </c>
      <c r="DF51" s="115">
        <f t="shared" ref="DF51" si="1450">SUM(DF52:DF53)</f>
        <v>0</v>
      </c>
      <c r="DG51" s="115">
        <f t="shared" ref="DG51" si="1451">SUM(DG52:DG53)</f>
        <v>0</v>
      </c>
      <c r="DH51" s="115">
        <f t="shared" ref="DH51" si="1452">SUM(DH52:DH53)</f>
        <v>0</v>
      </c>
      <c r="DI51" s="115">
        <f t="shared" ref="DI51" si="1453">SUM(DI52:DI53)</f>
        <v>0</v>
      </c>
      <c r="DJ51" s="131">
        <f t="shared" si="1091"/>
        <v>0</v>
      </c>
      <c r="DK51" s="131">
        <f t="shared" si="1092"/>
        <v>0</v>
      </c>
      <c r="DL51" s="115"/>
      <c r="DM51" s="115"/>
      <c r="DN51" s="115">
        <f t="shared" si="282"/>
        <v>0</v>
      </c>
      <c r="DO51" s="115">
        <f t="shared" si="283"/>
        <v>0</v>
      </c>
      <c r="DP51" s="115">
        <f>SUM(DP52:DP53)</f>
        <v>0</v>
      </c>
      <c r="DQ51" s="115">
        <f t="shared" ref="DQ51" si="1454">SUM(DQ52:DQ53)</f>
        <v>0</v>
      </c>
      <c r="DR51" s="115">
        <f t="shared" ref="DR51" si="1455">SUM(DR52:DR53)</f>
        <v>0</v>
      </c>
      <c r="DS51" s="115">
        <f t="shared" ref="DS51" si="1456">SUM(DS52:DS53)</f>
        <v>0</v>
      </c>
      <c r="DT51" s="115">
        <f t="shared" ref="DT51" si="1457">SUM(DT52:DT53)</f>
        <v>0</v>
      </c>
      <c r="DU51" s="115">
        <f t="shared" ref="DU51" si="1458">SUM(DU52:DU53)</f>
        <v>0</v>
      </c>
      <c r="DV51" s="131">
        <f t="shared" si="1093"/>
        <v>0</v>
      </c>
      <c r="DW51" s="131">
        <f t="shared" si="1094"/>
        <v>0</v>
      </c>
      <c r="DX51" s="115"/>
      <c r="DY51" s="115">
        <v>0</v>
      </c>
      <c r="DZ51" s="115">
        <f t="shared" si="289"/>
        <v>0</v>
      </c>
      <c r="EA51" s="115">
        <f t="shared" si="290"/>
        <v>0</v>
      </c>
      <c r="EB51" s="115">
        <f>SUM(EB52:EB53)</f>
        <v>0</v>
      </c>
      <c r="EC51" s="115">
        <f t="shared" ref="EC51" si="1459">SUM(EC52:EC53)</f>
        <v>0</v>
      </c>
      <c r="ED51" s="115">
        <f t="shared" ref="ED51" si="1460">SUM(ED52:ED53)</f>
        <v>0</v>
      </c>
      <c r="EE51" s="115">
        <f t="shared" ref="EE51" si="1461">SUM(EE52:EE53)</f>
        <v>0</v>
      </c>
      <c r="EF51" s="115">
        <f t="shared" ref="EF51" si="1462">SUM(EF52:EF53)</f>
        <v>0</v>
      </c>
      <c r="EG51" s="115">
        <f t="shared" ref="EG51" si="1463">SUM(EG52:EG53)</f>
        <v>0</v>
      </c>
      <c r="EH51" s="131">
        <f t="shared" si="1096"/>
        <v>0</v>
      </c>
      <c r="EI51" s="131">
        <f t="shared" si="1097"/>
        <v>0</v>
      </c>
      <c r="EJ51" s="115"/>
      <c r="EK51" s="115">
        <v>0</v>
      </c>
      <c r="EL51" s="115">
        <f t="shared" si="296"/>
        <v>0</v>
      </c>
      <c r="EM51" s="115">
        <f t="shared" si="297"/>
        <v>0</v>
      </c>
      <c r="EN51" s="115">
        <f>SUM(EN52:EN53)</f>
        <v>0</v>
      </c>
      <c r="EO51" s="115">
        <f t="shared" ref="EO51" si="1464">SUM(EO52:EO53)</f>
        <v>0</v>
      </c>
      <c r="EP51" s="115">
        <f t="shared" ref="EP51" si="1465">SUM(EP52:EP53)</f>
        <v>0</v>
      </c>
      <c r="EQ51" s="115">
        <f t="shared" ref="EQ51" si="1466">SUM(EQ52:EQ53)</f>
        <v>0</v>
      </c>
      <c r="ER51" s="115">
        <f t="shared" ref="ER51" si="1467">SUM(ER52:ER53)</f>
        <v>0</v>
      </c>
      <c r="ES51" s="115">
        <f t="shared" ref="ES51" si="1468">SUM(ES52:ES53)</f>
        <v>0</v>
      </c>
      <c r="ET51" s="131">
        <f t="shared" si="1099"/>
        <v>0</v>
      </c>
      <c r="EU51" s="131">
        <f t="shared" si="1100"/>
        <v>0</v>
      </c>
      <c r="EV51" s="115"/>
      <c r="EW51" s="115"/>
      <c r="EX51" s="115">
        <f t="shared" si="303"/>
        <v>0</v>
      </c>
      <c r="EY51" s="115">
        <f t="shared" si="304"/>
        <v>0</v>
      </c>
      <c r="EZ51" s="115">
        <f>SUM(EZ52:EZ53)</f>
        <v>0</v>
      </c>
      <c r="FA51" s="115">
        <f t="shared" ref="FA51" si="1469">SUM(FA52:FA53)</f>
        <v>0</v>
      </c>
      <c r="FB51" s="115">
        <f t="shared" ref="FB51" si="1470">SUM(FB52:FB53)</f>
        <v>0</v>
      </c>
      <c r="FC51" s="115">
        <f t="shared" ref="FC51" si="1471">SUM(FC52:FC53)</f>
        <v>0</v>
      </c>
      <c r="FD51" s="115">
        <f t="shared" ref="FD51" si="1472">SUM(FD52:FD53)</f>
        <v>0</v>
      </c>
      <c r="FE51" s="115">
        <f t="shared" ref="FE51" si="1473">SUM(FE52:FE53)</f>
        <v>0</v>
      </c>
      <c r="FF51" s="131">
        <f t="shared" si="1101"/>
        <v>0</v>
      </c>
      <c r="FG51" s="131">
        <f t="shared" si="1102"/>
        <v>0</v>
      </c>
      <c r="FH51" s="115"/>
      <c r="FI51" s="115"/>
      <c r="FJ51" s="115">
        <f t="shared" si="310"/>
        <v>0</v>
      </c>
      <c r="FK51" s="115">
        <f t="shared" si="311"/>
        <v>0</v>
      </c>
      <c r="FL51" s="115">
        <f>SUM(FL52:FL53)</f>
        <v>0</v>
      </c>
      <c r="FM51" s="115">
        <f t="shared" ref="FM51" si="1474">SUM(FM52:FM53)</f>
        <v>0</v>
      </c>
      <c r="FN51" s="115">
        <f t="shared" ref="FN51" si="1475">SUM(FN52:FN53)</f>
        <v>0</v>
      </c>
      <c r="FO51" s="115">
        <f t="shared" ref="FO51" si="1476">SUM(FO52:FO53)</f>
        <v>0</v>
      </c>
      <c r="FP51" s="115">
        <f t="shared" ref="FP51" si="1477">SUM(FP52:FP53)</f>
        <v>0</v>
      </c>
      <c r="FQ51" s="115">
        <f t="shared" ref="FQ51" si="1478">SUM(FQ52:FQ53)</f>
        <v>0</v>
      </c>
      <c r="FR51" s="131">
        <f t="shared" si="1103"/>
        <v>0</v>
      </c>
      <c r="FS51" s="131">
        <f t="shared" si="1104"/>
        <v>0</v>
      </c>
      <c r="FT51" s="115"/>
      <c r="FU51" s="115"/>
      <c r="FV51" s="115">
        <f t="shared" si="317"/>
        <v>0</v>
      </c>
      <c r="FW51" s="115">
        <f t="shared" si="318"/>
        <v>0</v>
      </c>
      <c r="FX51" s="115">
        <f>SUM(FX52:FX53)</f>
        <v>0</v>
      </c>
      <c r="FY51" s="115">
        <f t="shared" ref="FY51" si="1479">SUM(FY52:FY53)</f>
        <v>0</v>
      </c>
      <c r="FZ51" s="115">
        <f t="shared" ref="FZ51" si="1480">SUM(FZ52:FZ53)</f>
        <v>0</v>
      </c>
      <c r="GA51" s="115">
        <f t="shared" ref="GA51" si="1481">SUM(GA52:GA53)</f>
        <v>0</v>
      </c>
      <c r="GB51" s="115">
        <f t="shared" ref="GB51" si="1482">SUM(GB52:GB53)</f>
        <v>0</v>
      </c>
      <c r="GC51" s="115">
        <f t="shared" ref="GC51" si="1483">SUM(GC52:GC53)</f>
        <v>0</v>
      </c>
      <c r="GD51" s="131">
        <f t="shared" si="1105"/>
        <v>0</v>
      </c>
      <c r="GE51" s="131">
        <f t="shared" si="1106"/>
        <v>0</v>
      </c>
      <c r="GF51" s="115">
        <f t="shared" si="1365"/>
        <v>13</v>
      </c>
      <c r="GG51" s="115">
        <f t="shared" si="1365"/>
        <v>2012439.9568</v>
      </c>
      <c r="GH51" s="115">
        <f t="shared" si="1365"/>
        <v>2.1666666666666665</v>
      </c>
      <c r="GI51" s="115">
        <f t="shared" si="1365"/>
        <v>335406.65946666669</v>
      </c>
      <c r="GJ51" s="115">
        <f>SUM(GJ52:GJ53)</f>
        <v>2</v>
      </c>
      <c r="GK51" s="115">
        <f t="shared" ref="GK51" si="1484">SUM(GK52:GK53)</f>
        <v>309606.14720000001</v>
      </c>
      <c r="GL51" s="115">
        <f t="shared" ref="GL51" si="1485">SUM(GL52:GL53)</f>
        <v>0</v>
      </c>
      <c r="GM51" s="115">
        <f t="shared" ref="GM51" si="1486">SUM(GM52:GM53)</f>
        <v>0</v>
      </c>
      <c r="GN51" s="115">
        <f t="shared" ref="GN51" si="1487">SUM(GN52:GN53)</f>
        <v>2</v>
      </c>
      <c r="GO51" s="115">
        <f t="shared" ref="GO51" si="1488">SUM(GO52:GO53)</f>
        <v>309606.14720000001</v>
      </c>
      <c r="GP51" s="115">
        <f t="shared" si="1371"/>
        <v>-0.16666666666666652</v>
      </c>
      <c r="GQ51" s="115">
        <f t="shared" si="1372"/>
        <v>-25800.512266666687</v>
      </c>
      <c r="GR51" s="243"/>
      <c r="GS51" s="86"/>
    </row>
    <row r="52" spans="2:201" ht="41.25" hidden="1" customHeight="1" x14ac:dyDescent="0.2">
      <c r="B52" s="86" t="s">
        <v>258</v>
      </c>
      <c r="C52" s="89" t="s">
        <v>259</v>
      </c>
      <c r="D52" s="90">
        <v>486</v>
      </c>
      <c r="E52" s="91" t="s">
        <v>260</v>
      </c>
      <c r="F52" s="94">
        <v>12</v>
      </c>
      <c r="G52" s="106">
        <v>154803.0736</v>
      </c>
      <c r="H52" s="107"/>
      <c r="I52" s="107"/>
      <c r="J52" s="107"/>
      <c r="K52" s="107"/>
      <c r="L52" s="107">
        <f>VLOOKUP($D52,'факт '!$D$7:$AO$73,3,0)</f>
        <v>0</v>
      </c>
      <c r="M52" s="107">
        <f>VLOOKUP($D52,'факт '!$D$7:$AO$73,4,0)</f>
        <v>0</v>
      </c>
      <c r="N52" s="107"/>
      <c r="O52" s="107"/>
      <c r="P52" s="107">
        <f t="shared" si="1373"/>
        <v>0</v>
      </c>
      <c r="Q52" s="107">
        <f t="shared" si="1374"/>
        <v>0</v>
      </c>
      <c r="R52" s="108">
        <f t="shared" si="180"/>
        <v>0</v>
      </c>
      <c r="S52" s="108">
        <f t="shared" si="181"/>
        <v>0</v>
      </c>
      <c r="T52" s="107"/>
      <c r="U52" s="107"/>
      <c r="V52" s="107"/>
      <c r="W52" s="107"/>
      <c r="X52" s="107">
        <f>VLOOKUP($D52,'факт '!$D$7:$AO$73,7,0)</f>
        <v>2</v>
      </c>
      <c r="Y52" s="107">
        <f>VLOOKUP($D52,'факт '!$D$7:$AO$73,8,0)</f>
        <v>309606.14720000001</v>
      </c>
      <c r="Z52" s="107">
        <f>VLOOKUP($D52,'факт '!$D$7:$AO$73,9,0)</f>
        <v>0</v>
      </c>
      <c r="AA52" s="107">
        <f>VLOOKUP($D52,'факт '!$D$7:$AO$73,10,0)</f>
        <v>0</v>
      </c>
      <c r="AB52" s="107">
        <f t="shared" ref="AB52:AB53" si="1489">SUM(X52+Z52)</f>
        <v>2</v>
      </c>
      <c r="AC52" s="107">
        <f t="shared" ref="AC52:AC53" si="1490">SUM(Y52+AA52)</f>
        <v>309606.14720000001</v>
      </c>
      <c r="AD52" s="108">
        <f t="shared" si="1075"/>
        <v>2</v>
      </c>
      <c r="AE52" s="108">
        <f t="shared" si="1076"/>
        <v>309606.14720000001</v>
      </c>
      <c r="AF52" s="107"/>
      <c r="AG52" s="107"/>
      <c r="AH52" s="107"/>
      <c r="AI52" s="107"/>
      <c r="AJ52" s="107">
        <f>VLOOKUP($D52,'факт '!$D$7:$AO$73,5,0)</f>
        <v>0</v>
      </c>
      <c r="AK52" s="107">
        <f>VLOOKUP($D52,'факт '!$D$7:$AO$73,6,0)</f>
        <v>0</v>
      </c>
      <c r="AL52" s="107"/>
      <c r="AM52" s="107"/>
      <c r="AN52" s="107">
        <f t="shared" ref="AN52:AN53" si="1491">SUM(AJ52+AL52)</f>
        <v>0</v>
      </c>
      <c r="AO52" s="107">
        <f t="shared" ref="AO52:AO53" si="1492">SUM(AK52+AM52)</f>
        <v>0</v>
      </c>
      <c r="AP52" s="108">
        <f t="shared" si="1077"/>
        <v>0</v>
      </c>
      <c r="AQ52" s="108">
        <f t="shared" si="1078"/>
        <v>0</v>
      </c>
      <c r="AR52" s="107"/>
      <c r="AS52" s="107"/>
      <c r="AT52" s="107"/>
      <c r="AU52" s="107"/>
      <c r="AV52" s="107">
        <f>VLOOKUP($D52,'факт '!$D$7:$AO$73,11,0)</f>
        <v>0</v>
      </c>
      <c r="AW52" s="107">
        <f>VLOOKUP($D52,'факт '!$D$7:$AO$73,12,0)</f>
        <v>0</v>
      </c>
      <c r="AX52" s="107"/>
      <c r="AY52" s="107"/>
      <c r="AZ52" s="107">
        <f t="shared" ref="AZ52:AZ53" si="1493">SUM(AV52+AX52)</f>
        <v>0</v>
      </c>
      <c r="BA52" s="107">
        <f t="shared" ref="BA52:BA53" si="1494">SUM(AW52+AY52)</f>
        <v>0</v>
      </c>
      <c r="BB52" s="108">
        <f t="shared" si="1079"/>
        <v>0</v>
      </c>
      <c r="BC52" s="108">
        <f t="shared" si="1080"/>
        <v>0</v>
      </c>
      <c r="BD52" s="107"/>
      <c r="BE52" s="107"/>
      <c r="BF52" s="107"/>
      <c r="BG52" s="107"/>
      <c r="BH52" s="107">
        <f>VLOOKUP($D52,'факт '!$D$7:$AO$73,15,0)</f>
        <v>0</v>
      </c>
      <c r="BI52" s="107">
        <f>VLOOKUP($D52,'факт '!$D$7:$AO$73,16,0)</f>
        <v>0</v>
      </c>
      <c r="BJ52" s="107">
        <f>VLOOKUP($D52,'факт '!$D$7:$AO$73,17,0)</f>
        <v>0</v>
      </c>
      <c r="BK52" s="107">
        <f>VLOOKUP($D52,'факт '!$D$7:$AO$73,18,0)</f>
        <v>0</v>
      </c>
      <c r="BL52" s="107">
        <f t="shared" ref="BL52:BL53" si="1495">SUM(BH52+BJ52)</f>
        <v>0</v>
      </c>
      <c r="BM52" s="107">
        <f t="shared" ref="BM52:BM53" si="1496">SUM(BI52+BK52)</f>
        <v>0</v>
      </c>
      <c r="BN52" s="108">
        <f t="shared" si="1081"/>
        <v>0</v>
      </c>
      <c r="BO52" s="108">
        <f t="shared" si="1082"/>
        <v>0</v>
      </c>
      <c r="BP52" s="107"/>
      <c r="BQ52" s="107"/>
      <c r="BR52" s="107"/>
      <c r="BS52" s="107"/>
      <c r="BT52" s="107">
        <f>VLOOKUP($D52,'факт '!$D$7:$AO$73,19,0)</f>
        <v>0</v>
      </c>
      <c r="BU52" s="107">
        <f>VLOOKUP($D52,'факт '!$D$7:$AO$73,20,0)</f>
        <v>0</v>
      </c>
      <c r="BV52" s="107">
        <f>VLOOKUP($D52,'факт '!$D$7:$AO$73,21,0)</f>
        <v>0</v>
      </c>
      <c r="BW52" s="107">
        <f>VLOOKUP($D52,'факт '!$D$7:$AO$73,22,0)</f>
        <v>0</v>
      </c>
      <c r="BX52" s="107">
        <f t="shared" ref="BX52:BX53" si="1497">SUM(BT52+BV52)</f>
        <v>0</v>
      </c>
      <c r="BY52" s="107">
        <f t="shared" ref="BY52:BY53" si="1498">SUM(BU52+BW52)</f>
        <v>0</v>
      </c>
      <c r="BZ52" s="108">
        <f t="shared" si="1084"/>
        <v>0</v>
      </c>
      <c r="CA52" s="108">
        <f t="shared" si="1085"/>
        <v>0</v>
      </c>
      <c r="CB52" s="107"/>
      <c r="CC52" s="107"/>
      <c r="CD52" s="107"/>
      <c r="CE52" s="107"/>
      <c r="CF52" s="107">
        <f>VLOOKUP($D52,'факт '!$D$7:$AO$73,23,0)</f>
        <v>0</v>
      </c>
      <c r="CG52" s="107">
        <f>VLOOKUP($D52,'факт '!$D$7:$AO$73,24,0)</f>
        <v>0</v>
      </c>
      <c r="CH52" s="107">
        <f>VLOOKUP($D52,'факт '!$D$7:$AO$73,25,0)</f>
        <v>0</v>
      </c>
      <c r="CI52" s="107">
        <f>VLOOKUP($D52,'факт '!$D$7:$AO$73,26,0)</f>
        <v>0</v>
      </c>
      <c r="CJ52" s="107">
        <f t="shared" ref="CJ52:CJ53" si="1499">SUM(CF52+CH52)</f>
        <v>0</v>
      </c>
      <c r="CK52" s="107">
        <f t="shared" ref="CK52:CK53" si="1500">SUM(CG52+CI52)</f>
        <v>0</v>
      </c>
      <c r="CL52" s="108">
        <f t="shared" si="1087"/>
        <v>0</v>
      </c>
      <c r="CM52" s="108">
        <f t="shared" si="1088"/>
        <v>0</v>
      </c>
      <c r="CN52" s="107"/>
      <c r="CO52" s="107"/>
      <c r="CP52" s="107"/>
      <c r="CQ52" s="107"/>
      <c r="CR52" s="107">
        <f>VLOOKUP($D52,'факт '!$D$7:$AO$73,27,0)</f>
        <v>0</v>
      </c>
      <c r="CS52" s="107">
        <f>VLOOKUP($D52,'факт '!$D$7:$AO$73,28,0)</f>
        <v>0</v>
      </c>
      <c r="CT52" s="107">
        <f>VLOOKUP($D52,'факт '!$D$7:$AO$73,29,0)</f>
        <v>0</v>
      </c>
      <c r="CU52" s="107">
        <f>VLOOKUP($D52,'факт '!$D$7:$AO$73,30,0)</f>
        <v>0</v>
      </c>
      <c r="CV52" s="107">
        <f t="shared" ref="CV52:CV53" si="1501">SUM(CR52+CT52)</f>
        <v>0</v>
      </c>
      <c r="CW52" s="107">
        <f t="shared" ref="CW52:CW53" si="1502">SUM(CS52+CU52)</f>
        <v>0</v>
      </c>
      <c r="CX52" s="108">
        <f t="shared" si="1089"/>
        <v>0</v>
      </c>
      <c r="CY52" s="108">
        <f t="shared" si="1090"/>
        <v>0</v>
      </c>
      <c r="CZ52" s="107"/>
      <c r="DA52" s="107"/>
      <c r="DB52" s="107"/>
      <c r="DC52" s="107"/>
      <c r="DD52" s="107">
        <f>VLOOKUP($D52,'факт '!$D$7:$AO$73,31,0)</f>
        <v>0</v>
      </c>
      <c r="DE52" s="107">
        <f>VLOOKUP($D52,'факт '!$D$7:$AO$73,32,0)</f>
        <v>0</v>
      </c>
      <c r="DF52" s="107"/>
      <c r="DG52" s="107"/>
      <c r="DH52" s="107">
        <f t="shared" ref="DH52:DH53" si="1503">SUM(DD52+DF52)</f>
        <v>0</v>
      </c>
      <c r="DI52" s="107">
        <f t="shared" ref="DI52:DI53" si="1504">SUM(DE52+DG52)</f>
        <v>0</v>
      </c>
      <c r="DJ52" s="108">
        <f t="shared" si="1091"/>
        <v>0</v>
      </c>
      <c r="DK52" s="108">
        <f t="shared" si="1092"/>
        <v>0</v>
      </c>
      <c r="DL52" s="107"/>
      <c r="DM52" s="107"/>
      <c r="DN52" s="107"/>
      <c r="DO52" s="107"/>
      <c r="DP52" s="107">
        <f>VLOOKUP($D52,'факт '!$D$7:$AO$73,13,0)</f>
        <v>0</v>
      </c>
      <c r="DQ52" s="107">
        <f>VLOOKUP($D52,'факт '!$D$7:$AO$73,14,0)</f>
        <v>0</v>
      </c>
      <c r="DR52" s="107"/>
      <c r="DS52" s="107"/>
      <c r="DT52" s="107">
        <f t="shared" ref="DT52:DT53" si="1505">SUM(DP52+DR52)</f>
        <v>0</v>
      </c>
      <c r="DU52" s="107">
        <f t="shared" ref="DU52:DU53" si="1506">SUM(DQ52+DS52)</f>
        <v>0</v>
      </c>
      <c r="DV52" s="108">
        <f t="shared" si="1093"/>
        <v>0</v>
      </c>
      <c r="DW52" s="108">
        <f t="shared" si="1094"/>
        <v>0</v>
      </c>
      <c r="DX52" s="107"/>
      <c r="DY52" s="107"/>
      <c r="DZ52" s="107"/>
      <c r="EA52" s="107"/>
      <c r="EB52" s="107">
        <f>VLOOKUP($D52,'факт '!$D$7:$AO$73,33,0)</f>
        <v>0</v>
      </c>
      <c r="EC52" s="107">
        <f>VLOOKUP($D52,'факт '!$D$7:$AO$73,34,0)</f>
        <v>0</v>
      </c>
      <c r="ED52" s="107"/>
      <c r="EE52" s="107"/>
      <c r="EF52" s="107">
        <f t="shared" ref="EF52:EF53" si="1507">SUM(EB52+ED52)</f>
        <v>0</v>
      </c>
      <c r="EG52" s="107">
        <f t="shared" ref="EG52:EG53" si="1508">SUM(EC52+EE52)</f>
        <v>0</v>
      </c>
      <c r="EH52" s="108">
        <f t="shared" si="1096"/>
        <v>0</v>
      </c>
      <c r="EI52" s="108">
        <f t="shared" si="1097"/>
        <v>0</v>
      </c>
      <c r="EJ52" s="107"/>
      <c r="EK52" s="107"/>
      <c r="EL52" s="107"/>
      <c r="EM52" s="107"/>
      <c r="EN52" s="107">
        <f>VLOOKUP($D52,'факт '!$D$7:$AO$73,35,0)</f>
        <v>0</v>
      </c>
      <c r="EO52" s="107">
        <f>VLOOKUP($D52,'факт '!$D$7:$AO$73,36,0)</f>
        <v>0</v>
      </c>
      <c r="EP52" s="107">
        <f>VLOOKUP($D52,'факт '!$D$7:$AO$73,37,0)</f>
        <v>0</v>
      </c>
      <c r="EQ52" s="107">
        <f>VLOOKUP($D52,'факт '!$D$7:$AO$73,38,0)</f>
        <v>0</v>
      </c>
      <c r="ER52" s="107">
        <f t="shared" ref="ER52:ER53" si="1509">SUM(EN52+EP52)</f>
        <v>0</v>
      </c>
      <c r="ES52" s="107">
        <f t="shared" ref="ES52:ES53" si="1510">SUM(EO52+EQ52)</f>
        <v>0</v>
      </c>
      <c r="ET52" s="108">
        <f t="shared" si="1099"/>
        <v>0</v>
      </c>
      <c r="EU52" s="108">
        <f t="shared" si="1100"/>
        <v>0</v>
      </c>
      <c r="EV52" s="107"/>
      <c r="EW52" s="107"/>
      <c r="EX52" s="107"/>
      <c r="EY52" s="107"/>
      <c r="EZ52" s="107"/>
      <c r="FA52" s="107"/>
      <c r="FB52" s="107"/>
      <c r="FC52" s="107"/>
      <c r="FD52" s="107">
        <f t="shared" ref="FD52:FD53" si="1511">SUM(EZ52+FB52)</f>
        <v>0</v>
      </c>
      <c r="FE52" s="107">
        <f t="shared" ref="FE52:FE53" si="1512">SUM(FA52+FC52)</f>
        <v>0</v>
      </c>
      <c r="FF52" s="108">
        <f t="shared" si="1101"/>
        <v>0</v>
      </c>
      <c r="FG52" s="108">
        <f t="shared" si="1102"/>
        <v>0</v>
      </c>
      <c r="FH52" s="107"/>
      <c r="FI52" s="107"/>
      <c r="FJ52" s="107"/>
      <c r="FK52" s="107"/>
      <c r="FL52" s="107"/>
      <c r="FM52" s="107"/>
      <c r="FN52" s="107"/>
      <c r="FO52" s="107"/>
      <c r="FP52" s="107">
        <f t="shared" ref="FP52:FP53" si="1513">SUM(FL52+FN52)</f>
        <v>0</v>
      </c>
      <c r="FQ52" s="107">
        <f t="shared" ref="FQ52:FQ53" si="1514">SUM(FM52+FO52)</f>
        <v>0</v>
      </c>
      <c r="FR52" s="108">
        <f t="shared" si="1103"/>
        <v>0</v>
      </c>
      <c r="FS52" s="108">
        <f t="shared" si="1104"/>
        <v>0</v>
      </c>
      <c r="FT52" s="107"/>
      <c r="FU52" s="107"/>
      <c r="FV52" s="107"/>
      <c r="FW52" s="107"/>
      <c r="FX52" s="107"/>
      <c r="FY52" s="107"/>
      <c r="FZ52" s="107"/>
      <c r="GA52" s="107"/>
      <c r="GB52" s="107">
        <f t="shared" ref="GB52:GB53" si="1515">SUM(FX52+FZ52)</f>
        <v>0</v>
      </c>
      <c r="GC52" s="107">
        <f t="shared" ref="GC52:GC53" si="1516">SUM(FY52+GA52)</f>
        <v>0</v>
      </c>
      <c r="GD52" s="108">
        <f t="shared" si="1105"/>
        <v>0</v>
      </c>
      <c r="GE52" s="108">
        <f t="shared" si="1106"/>
        <v>0</v>
      </c>
      <c r="GF52" s="107">
        <f t="shared" ref="GF52:GF53" si="1517">SUM(H52,T52,AF52,AR52,BD52,BP52,CB52,CN52,CZ52,DL52,DX52,EJ52,EV52)</f>
        <v>0</v>
      </c>
      <c r="GG52" s="107">
        <f t="shared" ref="GG52:GG53" si="1518">SUM(I52,U52,AG52,AS52,BE52,BQ52,CC52,CO52,DA52,DM52,DY52,EK52,EW52)</f>
        <v>0</v>
      </c>
      <c r="GH52" s="107">
        <f t="shared" ref="GH52:GH53" si="1519">SUM(J52,V52,AH52,AT52,BF52,BR52,CD52,CP52,DB52,DN52,DZ52,EL52,EX52)</f>
        <v>0</v>
      </c>
      <c r="GI52" s="107">
        <f t="shared" ref="GI52:GI53" si="1520">SUM(K52,W52,AI52,AU52,BG52,BS52,CE52,CQ52,DC52,DO52,EA52,EM52,EY52)</f>
        <v>0</v>
      </c>
      <c r="GJ52" s="107">
        <f t="shared" ref="GJ52:GJ53" si="1521">SUM(L52,X52,AJ52,AV52,BH52,BT52,CF52,CR52,DD52,DP52,EB52,EN52,EZ52)</f>
        <v>2</v>
      </c>
      <c r="GK52" s="107">
        <f t="shared" ref="GK52:GK53" si="1522">SUM(M52,Y52,AK52,AW52,BI52,BU52,CG52,CS52,DE52,DQ52,EC52,EO52,FA52)</f>
        <v>309606.14720000001</v>
      </c>
      <c r="GL52" s="107">
        <f t="shared" ref="GL52:GL53" si="1523">SUM(N52,Z52,AL52,AX52,BJ52,BV52,CH52,CT52,DF52,DR52,ED52,EP52,FB52)</f>
        <v>0</v>
      </c>
      <c r="GM52" s="107">
        <f t="shared" ref="GM52:GM53" si="1524">SUM(O52,AA52,AM52,AY52,BK52,BW52,CI52,CU52,DG52,DS52,EE52,EQ52,FC52)</f>
        <v>0</v>
      </c>
      <c r="GN52" s="107">
        <f t="shared" ref="GN52:GN53" si="1525">SUM(P52,AB52,AN52,AZ52,BL52,BX52,CJ52,CV52,DH52,DT52,EF52,ER52,FD52)</f>
        <v>2</v>
      </c>
      <c r="GO52" s="107">
        <f t="shared" ref="GO52:GO53" si="1526">SUM(Q52,AC52,AO52,BA52,BM52,BY52,CK52,CW52,DI52,DU52,EG52,ES52,FE52)</f>
        <v>309606.14720000001</v>
      </c>
      <c r="GP52" s="107"/>
      <c r="GQ52" s="107"/>
      <c r="GR52" s="243"/>
      <c r="GS52" s="86"/>
    </row>
    <row r="53" spans="2:201" hidden="1" x14ac:dyDescent="0.2">
      <c r="B53" s="86"/>
      <c r="C53" s="89"/>
      <c r="D53" s="90"/>
      <c r="E53" s="91"/>
      <c r="F53" s="94"/>
      <c r="G53" s="106"/>
      <c r="H53" s="107"/>
      <c r="I53" s="107"/>
      <c r="J53" s="107"/>
      <c r="K53" s="107"/>
      <c r="L53" s="107"/>
      <c r="M53" s="107"/>
      <c r="N53" s="107"/>
      <c r="O53" s="107"/>
      <c r="P53" s="107">
        <f t="shared" si="1373"/>
        <v>0</v>
      </c>
      <c r="Q53" s="107">
        <f t="shared" si="1374"/>
        <v>0</v>
      </c>
      <c r="R53" s="108">
        <f t="shared" si="180"/>
        <v>0</v>
      </c>
      <c r="S53" s="108">
        <f t="shared" si="181"/>
        <v>0</v>
      </c>
      <c r="T53" s="107"/>
      <c r="U53" s="107"/>
      <c r="V53" s="107"/>
      <c r="W53" s="107"/>
      <c r="X53" s="107"/>
      <c r="Y53" s="107"/>
      <c r="Z53" s="107"/>
      <c r="AA53" s="107"/>
      <c r="AB53" s="107">
        <f t="shared" si="1489"/>
        <v>0</v>
      </c>
      <c r="AC53" s="107">
        <f t="shared" si="1490"/>
        <v>0</v>
      </c>
      <c r="AD53" s="108">
        <f t="shared" si="1075"/>
        <v>0</v>
      </c>
      <c r="AE53" s="108">
        <f t="shared" si="1076"/>
        <v>0</v>
      </c>
      <c r="AF53" s="107"/>
      <c r="AG53" s="107"/>
      <c r="AH53" s="107"/>
      <c r="AI53" s="107"/>
      <c r="AJ53" s="107"/>
      <c r="AK53" s="107"/>
      <c r="AL53" s="107"/>
      <c r="AM53" s="107"/>
      <c r="AN53" s="107">
        <f t="shared" si="1491"/>
        <v>0</v>
      </c>
      <c r="AO53" s="107">
        <f t="shared" si="1492"/>
        <v>0</v>
      </c>
      <c r="AP53" s="108">
        <f t="shared" si="1077"/>
        <v>0</v>
      </c>
      <c r="AQ53" s="108">
        <f t="shared" si="1078"/>
        <v>0</v>
      </c>
      <c r="AR53" s="107"/>
      <c r="AS53" s="107"/>
      <c r="AT53" s="107"/>
      <c r="AU53" s="107"/>
      <c r="AV53" s="107"/>
      <c r="AW53" s="107"/>
      <c r="AX53" s="107"/>
      <c r="AY53" s="107"/>
      <c r="AZ53" s="107">
        <f t="shared" si="1493"/>
        <v>0</v>
      </c>
      <c r="BA53" s="107">
        <f t="shared" si="1494"/>
        <v>0</v>
      </c>
      <c r="BB53" s="108">
        <f t="shared" si="1079"/>
        <v>0</v>
      </c>
      <c r="BC53" s="108">
        <f t="shared" si="1080"/>
        <v>0</v>
      </c>
      <c r="BD53" s="107"/>
      <c r="BE53" s="107"/>
      <c r="BF53" s="107"/>
      <c r="BG53" s="107"/>
      <c r="BH53" s="107"/>
      <c r="BI53" s="107"/>
      <c r="BJ53" s="107"/>
      <c r="BK53" s="107"/>
      <c r="BL53" s="107">
        <f t="shared" si="1495"/>
        <v>0</v>
      </c>
      <c r="BM53" s="107">
        <f t="shared" si="1496"/>
        <v>0</v>
      </c>
      <c r="BN53" s="108">
        <f t="shared" si="1081"/>
        <v>0</v>
      </c>
      <c r="BO53" s="108">
        <f t="shared" si="1082"/>
        <v>0</v>
      </c>
      <c r="BP53" s="107"/>
      <c r="BQ53" s="107"/>
      <c r="BR53" s="107"/>
      <c r="BS53" s="107"/>
      <c r="BT53" s="107"/>
      <c r="BU53" s="107"/>
      <c r="BV53" s="107"/>
      <c r="BW53" s="107"/>
      <c r="BX53" s="107">
        <f t="shared" si="1497"/>
        <v>0</v>
      </c>
      <c r="BY53" s="107">
        <f t="shared" si="1498"/>
        <v>0</v>
      </c>
      <c r="BZ53" s="108">
        <f t="shared" si="1084"/>
        <v>0</v>
      </c>
      <c r="CA53" s="108">
        <f t="shared" si="1085"/>
        <v>0</v>
      </c>
      <c r="CB53" s="107"/>
      <c r="CC53" s="107"/>
      <c r="CD53" s="107"/>
      <c r="CE53" s="107"/>
      <c r="CF53" s="107"/>
      <c r="CG53" s="107"/>
      <c r="CH53" s="107"/>
      <c r="CI53" s="107"/>
      <c r="CJ53" s="107">
        <f t="shared" si="1499"/>
        <v>0</v>
      </c>
      <c r="CK53" s="107">
        <f t="shared" si="1500"/>
        <v>0</v>
      </c>
      <c r="CL53" s="108">
        <f t="shared" si="1087"/>
        <v>0</v>
      </c>
      <c r="CM53" s="108">
        <f t="shared" si="1088"/>
        <v>0</v>
      </c>
      <c r="CN53" s="107"/>
      <c r="CO53" s="107"/>
      <c r="CP53" s="107"/>
      <c r="CQ53" s="107"/>
      <c r="CR53" s="107"/>
      <c r="CS53" s="107"/>
      <c r="CT53" s="107"/>
      <c r="CU53" s="107"/>
      <c r="CV53" s="107">
        <f t="shared" si="1501"/>
        <v>0</v>
      </c>
      <c r="CW53" s="107">
        <f t="shared" si="1502"/>
        <v>0</v>
      </c>
      <c r="CX53" s="108">
        <f t="shared" si="1089"/>
        <v>0</v>
      </c>
      <c r="CY53" s="108">
        <f t="shared" si="1090"/>
        <v>0</v>
      </c>
      <c r="CZ53" s="107"/>
      <c r="DA53" s="107"/>
      <c r="DB53" s="107"/>
      <c r="DC53" s="107"/>
      <c r="DD53" s="107"/>
      <c r="DE53" s="107"/>
      <c r="DF53" s="107"/>
      <c r="DG53" s="107"/>
      <c r="DH53" s="107">
        <f t="shared" si="1503"/>
        <v>0</v>
      </c>
      <c r="DI53" s="107">
        <f t="shared" si="1504"/>
        <v>0</v>
      </c>
      <c r="DJ53" s="108">
        <f t="shared" si="1091"/>
        <v>0</v>
      </c>
      <c r="DK53" s="108">
        <f t="shared" si="1092"/>
        <v>0</v>
      </c>
      <c r="DL53" s="107"/>
      <c r="DM53" s="107"/>
      <c r="DN53" s="107"/>
      <c r="DO53" s="107"/>
      <c r="DP53" s="107"/>
      <c r="DQ53" s="107"/>
      <c r="DR53" s="107"/>
      <c r="DS53" s="107"/>
      <c r="DT53" s="107">
        <f t="shared" si="1505"/>
        <v>0</v>
      </c>
      <c r="DU53" s="107">
        <f t="shared" si="1506"/>
        <v>0</v>
      </c>
      <c r="DV53" s="108">
        <f t="shared" si="1093"/>
        <v>0</v>
      </c>
      <c r="DW53" s="108">
        <f t="shared" si="1094"/>
        <v>0</v>
      </c>
      <c r="DX53" s="107"/>
      <c r="DY53" s="107"/>
      <c r="DZ53" s="107"/>
      <c r="EA53" s="107"/>
      <c r="EB53" s="107"/>
      <c r="EC53" s="107"/>
      <c r="ED53" s="107"/>
      <c r="EE53" s="107"/>
      <c r="EF53" s="107">
        <f t="shared" si="1507"/>
        <v>0</v>
      </c>
      <c r="EG53" s="107">
        <f t="shared" si="1508"/>
        <v>0</v>
      </c>
      <c r="EH53" s="108">
        <f t="shared" si="1096"/>
        <v>0</v>
      </c>
      <c r="EI53" s="108">
        <f t="shared" si="1097"/>
        <v>0</v>
      </c>
      <c r="EJ53" s="107"/>
      <c r="EK53" s="107"/>
      <c r="EL53" s="107"/>
      <c r="EM53" s="107"/>
      <c r="EN53" s="107"/>
      <c r="EO53" s="107"/>
      <c r="EP53" s="107"/>
      <c r="EQ53" s="107"/>
      <c r="ER53" s="107">
        <f t="shared" si="1509"/>
        <v>0</v>
      </c>
      <c r="ES53" s="107">
        <f t="shared" si="1510"/>
        <v>0</v>
      </c>
      <c r="ET53" s="108">
        <f t="shared" si="1099"/>
        <v>0</v>
      </c>
      <c r="EU53" s="108">
        <f t="shared" si="1100"/>
        <v>0</v>
      </c>
      <c r="EV53" s="107"/>
      <c r="EW53" s="107"/>
      <c r="EX53" s="107"/>
      <c r="EY53" s="107"/>
      <c r="EZ53" s="107"/>
      <c r="FA53" s="107"/>
      <c r="FB53" s="107"/>
      <c r="FC53" s="107"/>
      <c r="FD53" s="107">
        <f t="shared" si="1511"/>
        <v>0</v>
      </c>
      <c r="FE53" s="107">
        <f t="shared" si="1512"/>
        <v>0</v>
      </c>
      <c r="FF53" s="108">
        <f t="shared" si="1101"/>
        <v>0</v>
      </c>
      <c r="FG53" s="108">
        <f t="shared" si="1102"/>
        <v>0</v>
      </c>
      <c r="FH53" s="107"/>
      <c r="FI53" s="107"/>
      <c r="FJ53" s="107"/>
      <c r="FK53" s="107"/>
      <c r="FL53" s="107"/>
      <c r="FM53" s="107"/>
      <c r="FN53" s="107"/>
      <c r="FO53" s="107"/>
      <c r="FP53" s="107">
        <f t="shared" si="1513"/>
        <v>0</v>
      </c>
      <c r="FQ53" s="107">
        <f t="shared" si="1514"/>
        <v>0</v>
      </c>
      <c r="FR53" s="108">
        <f t="shared" si="1103"/>
        <v>0</v>
      </c>
      <c r="FS53" s="108">
        <f t="shared" si="1104"/>
        <v>0</v>
      </c>
      <c r="FT53" s="107"/>
      <c r="FU53" s="107"/>
      <c r="FV53" s="107"/>
      <c r="FW53" s="107"/>
      <c r="FX53" s="107"/>
      <c r="FY53" s="107"/>
      <c r="FZ53" s="107"/>
      <c r="GA53" s="107"/>
      <c r="GB53" s="107">
        <f t="shared" si="1515"/>
        <v>0</v>
      </c>
      <c r="GC53" s="107">
        <f t="shared" si="1516"/>
        <v>0</v>
      </c>
      <c r="GD53" s="108">
        <f t="shared" si="1105"/>
        <v>0</v>
      </c>
      <c r="GE53" s="108">
        <f t="shared" si="1106"/>
        <v>0</v>
      </c>
      <c r="GF53" s="107">
        <f t="shared" si="1517"/>
        <v>0</v>
      </c>
      <c r="GG53" s="107">
        <f t="shared" si="1518"/>
        <v>0</v>
      </c>
      <c r="GH53" s="107">
        <f t="shared" si="1519"/>
        <v>0</v>
      </c>
      <c r="GI53" s="107">
        <f t="shared" si="1520"/>
        <v>0</v>
      </c>
      <c r="GJ53" s="107">
        <f t="shared" si="1521"/>
        <v>0</v>
      </c>
      <c r="GK53" s="107">
        <f t="shared" si="1522"/>
        <v>0</v>
      </c>
      <c r="GL53" s="107">
        <f t="shared" si="1523"/>
        <v>0</v>
      </c>
      <c r="GM53" s="107">
        <f t="shared" si="1524"/>
        <v>0</v>
      </c>
      <c r="GN53" s="107">
        <f t="shared" si="1525"/>
        <v>0</v>
      </c>
      <c r="GO53" s="107">
        <f t="shared" si="1526"/>
        <v>0</v>
      </c>
      <c r="GP53" s="107"/>
      <c r="GQ53" s="107"/>
      <c r="GR53" s="243"/>
      <c r="GS53" s="86"/>
    </row>
    <row r="54" spans="2:201" hidden="1" x14ac:dyDescent="0.2">
      <c r="B54" s="110"/>
      <c r="C54" s="111"/>
      <c r="D54" s="112"/>
      <c r="E54" s="132" t="s">
        <v>38</v>
      </c>
      <c r="F54" s="134">
        <v>13</v>
      </c>
      <c r="G54" s="135">
        <v>222557.78169999999</v>
      </c>
      <c r="H54" s="115"/>
      <c r="I54" s="115">
        <v>0</v>
      </c>
      <c r="J54" s="115">
        <f t="shared" si="223"/>
        <v>0</v>
      </c>
      <c r="K54" s="115">
        <f t="shared" si="224"/>
        <v>0</v>
      </c>
      <c r="L54" s="115">
        <f>SUM(L55:L56)</f>
        <v>0</v>
      </c>
      <c r="M54" s="115">
        <f t="shared" ref="M54:Q54" si="1527">SUM(M55:M56)</f>
        <v>0</v>
      </c>
      <c r="N54" s="115">
        <f t="shared" si="1527"/>
        <v>0</v>
      </c>
      <c r="O54" s="115">
        <f t="shared" si="1527"/>
        <v>0</v>
      </c>
      <c r="P54" s="115">
        <f t="shared" si="1527"/>
        <v>0</v>
      </c>
      <c r="Q54" s="115">
        <f t="shared" si="1527"/>
        <v>0</v>
      </c>
      <c r="R54" s="131">
        <f t="shared" si="180"/>
        <v>0</v>
      </c>
      <c r="S54" s="131">
        <f t="shared" si="181"/>
        <v>0</v>
      </c>
      <c r="T54" s="115">
        <v>9</v>
      </c>
      <c r="U54" s="115">
        <v>2003020.0352999999</v>
      </c>
      <c r="V54" s="115">
        <f t="shared" si="226"/>
        <v>1.5</v>
      </c>
      <c r="W54" s="115">
        <f t="shared" si="227"/>
        <v>333836.67254999996</v>
      </c>
      <c r="X54" s="115">
        <f>SUM(X55:X56)</f>
        <v>4</v>
      </c>
      <c r="Y54" s="115">
        <f t="shared" ref="Y54" si="1528">SUM(Y55:Y56)</f>
        <v>890231.12</v>
      </c>
      <c r="Z54" s="115">
        <f t="shared" ref="Z54" si="1529">SUM(Z55:Z56)</f>
        <v>0</v>
      </c>
      <c r="AA54" s="115">
        <f t="shared" ref="AA54" si="1530">SUM(AA55:AA56)</f>
        <v>0</v>
      </c>
      <c r="AB54" s="115">
        <f t="shared" ref="AB54" si="1531">SUM(AB55:AB56)</f>
        <v>4</v>
      </c>
      <c r="AC54" s="115">
        <f t="shared" ref="AC54" si="1532">SUM(AC55:AC56)</f>
        <v>890231.12</v>
      </c>
      <c r="AD54" s="131">
        <f t="shared" si="1075"/>
        <v>2.5</v>
      </c>
      <c r="AE54" s="131">
        <f t="shared" si="1076"/>
        <v>556394.44745000009</v>
      </c>
      <c r="AF54" s="115">
        <f>VLOOKUP($E54,'ВМП план'!$B$8:$AL$43,12,0)</f>
        <v>0</v>
      </c>
      <c r="AG54" s="115">
        <f>VLOOKUP($E54,'ВМП план'!$B$8:$AL$43,13,0)</f>
        <v>0</v>
      </c>
      <c r="AH54" s="115">
        <f t="shared" si="233"/>
        <v>0</v>
      </c>
      <c r="AI54" s="115">
        <f t="shared" si="234"/>
        <v>0</v>
      </c>
      <c r="AJ54" s="115">
        <f>SUM(AJ55:AJ56)</f>
        <v>0</v>
      </c>
      <c r="AK54" s="115">
        <f t="shared" ref="AK54" si="1533">SUM(AK55:AK56)</f>
        <v>0</v>
      </c>
      <c r="AL54" s="115">
        <f t="shared" ref="AL54" si="1534">SUM(AL55:AL56)</f>
        <v>0</v>
      </c>
      <c r="AM54" s="115">
        <f t="shared" ref="AM54" si="1535">SUM(AM55:AM56)</f>
        <v>0</v>
      </c>
      <c r="AN54" s="115">
        <f t="shared" ref="AN54" si="1536">SUM(AN55:AN56)</f>
        <v>0</v>
      </c>
      <c r="AO54" s="115">
        <f t="shared" ref="AO54" si="1537">SUM(AO55:AO56)</f>
        <v>0</v>
      </c>
      <c r="AP54" s="131">
        <f t="shared" si="1077"/>
        <v>0</v>
      </c>
      <c r="AQ54" s="131">
        <f t="shared" si="1078"/>
        <v>0</v>
      </c>
      <c r="AR54" s="115"/>
      <c r="AS54" s="115"/>
      <c r="AT54" s="115">
        <f t="shared" si="240"/>
        <v>0</v>
      </c>
      <c r="AU54" s="115">
        <f t="shared" si="241"/>
        <v>0</v>
      </c>
      <c r="AV54" s="115">
        <f>SUM(AV55:AV56)</f>
        <v>0</v>
      </c>
      <c r="AW54" s="115">
        <f t="shared" ref="AW54" si="1538">SUM(AW55:AW56)</f>
        <v>0</v>
      </c>
      <c r="AX54" s="115">
        <f t="shared" ref="AX54" si="1539">SUM(AX55:AX56)</f>
        <v>0</v>
      </c>
      <c r="AY54" s="115">
        <f t="shared" ref="AY54" si="1540">SUM(AY55:AY56)</f>
        <v>0</v>
      </c>
      <c r="AZ54" s="115">
        <f t="shared" ref="AZ54" si="1541">SUM(AZ55:AZ56)</f>
        <v>0</v>
      </c>
      <c r="BA54" s="115">
        <f t="shared" ref="BA54" si="1542">SUM(BA55:BA56)</f>
        <v>0</v>
      </c>
      <c r="BB54" s="131">
        <f t="shared" si="1079"/>
        <v>0</v>
      </c>
      <c r="BC54" s="131">
        <f t="shared" si="1080"/>
        <v>0</v>
      </c>
      <c r="BD54" s="115"/>
      <c r="BE54" s="115">
        <v>0</v>
      </c>
      <c r="BF54" s="115">
        <f t="shared" si="247"/>
        <v>0</v>
      </c>
      <c r="BG54" s="115">
        <f t="shared" si="248"/>
        <v>0</v>
      </c>
      <c r="BH54" s="115">
        <f>SUM(BH55:BH56)</f>
        <v>0</v>
      </c>
      <c r="BI54" s="115">
        <f t="shared" ref="BI54" si="1543">SUM(BI55:BI56)</f>
        <v>0</v>
      </c>
      <c r="BJ54" s="115">
        <f t="shared" ref="BJ54" si="1544">SUM(BJ55:BJ56)</f>
        <v>0</v>
      </c>
      <c r="BK54" s="115">
        <f t="shared" ref="BK54" si="1545">SUM(BK55:BK56)</f>
        <v>0</v>
      </c>
      <c r="BL54" s="115">
        <f t="shared" ref="BL54" si="1546">SUM(BL55:BL56)</f>
        <v>0</v>
      </c>
      <c r="BM54" s="115">
        <f t="shared" ref="BM54" si="1547">SUM(BM55:BM56)</f>
        <v>0</v>
      </c>
      <c r="BN54" s="131">
        <f t="shared" si="1081"/>
        <v>0</v>
      </c>
      <c r="BO54" s="131">
        <f t="shared" si="1082"/>
        <v>0</v>
      </c>
      <c r="BP54" s="115"/>
      <c r="BQ54" s="115"/>
      <c r="BR54" s="115">
        <f t="shared" si="254"/>
        <v>0</v>
      </c>
      <c r="BS54" s="115">
        <f t="shared" si="255"/>
        <v>0</v>
      </c>
      <c r="BT54" s="115">
        <f>SUM(BT55:BT56)</f>
        <v>0</v>
      </c>
      <c r="BU54" s="115">
        <f t="shared" ref="BU54" si="1548">SUM(BU55:BU56)</f>
        <v>0</v>
      </c>
      <c r="BV54" s="115">
        <f t="shared" ref="BV54" si="1549">SUM(BV55:BV56)</f>
        <v>0</v>
      </c>
      <c r="BW54" s="115">
        <f t="shared" ref="BW54" si="1550">SUM(BW55:BW56)</f>
        <v>0</v>
      </c>
      <c r="BX54" s="115">
        <f t="shared" ref="BX54" si="1551">SUM(BX55:BX56)</f>
        <v>0</v>
      </c>
      <c r="BY54" s="115">
        <f t="shared" ref="BY54" si="1552">SUM(BY55:BY56)</f>
        <v>0</v>
      </c>
      <c r="BZ54" s="131">
        <f t="shared" si="1084"/>
        <v>0</v>
      </c>
      <c r="CA54" s="131">
        <f t="shared" si="1085"/>
        <v>0</v>
      </c>
      <c r="CB54" s="115"/>
      <c r="CC54" s="115"/>
      <c r="CD54" s="115">
        <f t="shared" si="261"/>
        <v>0</v>
      </c>
      <c r="CE54" s="115">
        <f t="shared" si="262"/>
        <v>0</v>
      </c>
      <c r="CF54" s="115">
        <f>SUM(CF55:CF56)</f>
        <v>0</v>
      </c>
      <c r="CG54" s="115">
        <f t="shared" ref="CG54" si="1553">SUM(CG55:CG56)</f>
        <v>0</v>
      </c>
      <c r="CH54" s="115">
        <f t="shared" ref="CH54" si="1554">SUM(CH55:CH56)</f>
        <v>0</v>
      </c>
      <c r="CI54" s="115">
        <f t="shared" ref="CI54" si="1555">SUM(CI55:CI56)</f>
        <v>0</v>
      </c>
      <c r="CJ54" s="115">
        <f t="shared" ref="CJ54" si="1556">SUM(CJ55:CJ56)</f>
        <v>0</v>
      </c>
      <c r="CK54" s="115">
        <f t="shared" ref="CK54" si="1557">SUM(CK55:CK56)</f>
        <v>0</v>
      </c>
      <c r="CL54" s="131">
        <f t="shared" si="1087"/>
        <v>0</v>
      </c>
      <c r="CM54" s="131">
        <f t="shared" si="1088"/>
        <v>0</v>
      </c>
      <c r="CN54" s="115"/>
      <c r="CO54" s="115"/>
      <c r="CP54" s="115">
        <f t="shared" si="268"/>
        <v>0</v>
      </c>
      <c r="CQ54" s="115">
        <f t="shared" si="269"/>
        <v>0</v>
      </c>
      <c r="CR54" s="115">
        <f>SUM(CR55:CR56)</f>
        <v>0</v>
      </c>
      <c r="CS54" s="115">
        <f t="shared" ref="CS54" si="1558">SUM(CS55:CS56)</f>
        <v>0</v>
      </c>
      <c r="CT54" s="115">
        <f t="shared" ref="CT54" si="1559">SUM(CT55:CT56)</f>
        <v>0</v>
      </c>
      <c r="CU54" s="115">
        <f t="shared" ref="CU54" si="1560">SUM(CU55:CU56)</f>
        <v>0</v>
      </c>
      <c r="CV54" s="115">
        <f t="shared" ref="CV54" si="1561">SUM(CV55:CV56)</f>
        <v>0</v>
      </c>
      <c r="CW54" s="115">
        <f t="shared" ref="CW54" si="1562">SUM(CW55:CW56)</f>
        <v>0</v>
      </c>
      <c r="CX54" s="131">
        <f t="shared" si="1089"/>
        <v>0</v>
      </c>
      <c r="CY54" s="131">
        <f t="shared" si="1090"/>
        <v>0</v>
      </c>
      <c r="CZ54" s="115"/>
      <c r="DA54" s="115"/>
      <c r="DB54" s="115">
        <f t="shared" si="275"/>
        <v>0</v>
      </c>
      <c r="DC54" s="115">
        <f t="shared" si="276"/>
        <v>0</v>
      </c>
      <c r="DD54" s="115">
        <f>SUM(DD55:DD56)</f>
        <v>0</v>
      </c>
      <c r="DE54" s="115">
        <f t="shared" ref="DE54" si="1563">SUM(DE55:DE56)</f>
        <v>0</v>
      </c>
      <c r="DF54" s="115">
        <f t="shared" ref="DF54" si="1564">SUM(DF55:DF56)</f>
        <v>0</v>
      </c>
      <c r="DG54" s="115">
        <f t="shared" ref="DG54" si="1565">SUM(DG55:DG56)</f>
        <v>0</v>
      </c>
      <c r="DH54" s="115">
        <f t="shared" ref="DH54" si="1566">SUM(DH55:DH56)</f>
        <v>0</v>
      </c>
      <c r="DI54" s="115">
        <f t="shared" ref="DI54" si="1567">SUM(DI55:DI56)</f>
        <v>0</v>
      </c>
      <c r="DJ54" s="131">
        <f t="shared" si="1091"/>
        <v>0</v>
      </c>
      <c r="DK54" s="131">
        <f t="shared" si="1092"/>
        <v>0</v>
      </c>
      <c r="DL54" s="115"/>
      <c r="DM54" s="115"/>
      <c r="DN54" s="115">
        <f t="shared" si="282"/>
        <v>0</v>
      </c>
      <c r="DO54" s="115">
        <f t="shared" si="283"/>
        <v>0</v>
      </c>
      <c r="DP54" s="115">
        <f>SUM(DP55:DP56)</f>
        <v>0</v>
      </c>
      <c r="DQ54" s="115">
        <f t="shared" ref="DQ54" si="1568">SUM(DQ55:DQ56)</f>
        <v>0</v>
      </c>
      <c r="DR54" s="115">
        <f t="shared" ref="DR54" si="1569">SUM(DR55:DR56)</f>
        <v>0</v>
      </c>
      <c r="DS54" s="115">
        <f t="shared" ref="DS54" si="1570">SUM(DS55:DS56)</f>
        <v>0</v>
      </c>
      <c r="DT54" s="115">
        <f t="shared" ref="DT54" si="1571">SUM(DT55:DT56)</f>
        <v>0</v>
      </c>
      <c r="DU54" s="115">
        <f t="shared" ref="DU54" si="1572">SUM(DU55:DU56)</f>
        <v>0</v>
      </c>
      <c r="DV54" s="131">
        <f t="shared" si="1093"/>
        <v>0</v>
      </c>
      <c r="DW54" s="131">
        <f t="shared" si="1094"/>
        <v>0</v>
      </c>
      <c r="DX54" s="115"/>
      <c r="DY54" s="115">
        <v>0</v>
      </c>
      <c r="DZ54" s="115">
        <f t="shared" si="289"/>
        <v>0</v>
      </c>
      <c r="EA54" s="115">
        <f t="shared" si="290"/>
        <v>0</v>
      </c>
      <c r="EB54" s="115">
        <f>SUM(EB55:EB56)</f>
        <v>0</v>
      </c>
      <c r="EC54" s="115">
        <f t="shared" ref="EC54" si="1573">SUM(EC55:EC56)</f>
        <v>0</v>
      </c>
      <c r="ED54" s="115">
        <f t="shared" ref="ED54" si="1574">SUM(ED55:ED56)</f>
        <v>0</v>
      </c>
      <c r="EE54" s="115">
        <f t="shared" ref="EE54" si="1575">SUM(EE55:EE56)</f>
        <v>0</v>
      </c>
      <c r="EF54" s="115">
        <f t="shared" ref="EF54" si="1576">SUM(EF55:EF56)</f>
        <v>0</v>
      </c>
      <c r="EG54" s="115">
        <f t="shared" ref="EG54" si="1577">SUM(EG55:EG56)</f>
        <v>0</v>
      </c>
      <c r="EH54" s="131">
        <f t="shared" si="1096"/>
        <v>0</v>
      </c>
      <c r="EI54" s="131">
        <f t="shared" si="1097"/>
        <v>0</v>
      </c>
      <c r="EJ54" s="115"/>
      <c r="EK54" s="115">
        <v>0</v>
      </c>
      <c r="EL54" s="115">
        <f t="shared" si="296"/>
        <v>0</v>
      </c>
      <c r="EM54" s="115">
        <f t="shared" si="297"/>
        <v>0</v>
      </c>
      <c r="EN54" s="115">
        <f>SUM(EN55:EN56)</f>
        <v>0</v>
      </c>
      <c r="EO54" s="115">
        <f t="shared" ref="EO54" si="1578">SUM(EO55:EO56)</f>
        <v>0</v>
      </c>
      <c r="EP54" s="115">
        <f t="shared" ref="EP54" si="1579">SUM(EP55:EP56)</f>
        <v>0</v>
      </c>
      <c r="EQ54" s="115">
        <f t="shared" ref="EQ54" si="1580">SUM(EQ55:EQ56)</f>
        <v>0</v>
      </c>
      <c r="ER54" s="115">
        <f t="shared" ref="ER54" si="1581">SUM(ER55:ER56)</f>
        <v>0</v>
      </c>
      <c r="ES54" s="115">
        <f t="shared" ref="ES54" si="1582">SUM(ES55:ES56)</f>
        <v>0</v>
      </c>
      <c r="ET54" s="131">
        <f t="shared" si="1099"/>
        <v>0</v>
      </c>
      <c r="EU54" s="131">
        <f t="shared" si="1100"/>
        <v>0</v>
      </c>
      <c r="EV54" s="115"/>
      <c r="EW54" s="115"/>
      <c r="EX54" s="115">
        <f t="shared" si="303"/>
        <v>0</v>
      </c>
      <c r="EY54" s="115">
        <f t="shared" si="304"/>
        <v>0</v>
      </c>
      <c r="EZ54" s="115">
        <f>SUM(EZ55:EZ56)</f>
        <v>0</v>
      </c>
      <c r="FA54" s="115">
        <f t="shared" ref="FA54" si="1583">SUM(FA55:FA56)</f>
        <v>0</v>
      </c>
      <c r="FB54" s="115">
        <f t="shared" ref="FB54" si="1584">SUM(FB55:FB56)</f>
        <v>0</v>
      </c>
      <c r="FC54" s="115">
        <f t="shared" ref="FC54" si="1585">SUM(FC55:FC56)</f>
        <v>0</v>
      </c>
      <c r="FD54" s="115">
        <f t="shared" ref="FD54" si="1586">SUM(FD55:FD56)</f>
        <v>0</v>
      </c>
      <c r="FE54" s="115">
        <f t="shared" ref="FE54" si="1587">SUM(FE55:FE56)</f>
        <v>0</v>
      </c>
      <c r="FF54" s="131">
        <f t="shared" si="1101"/>
        <v>0</v>
      </c>
      <c r="FG54" s="131">
        <f t="shared" si="1102"/>
        <v>0</v>
      </c>
      <c r="FH54" s="115"/>
      <c r="FI54" s="115"/>
      <c r="FJ54" s="115">
        <f t="shared" si="310"/>
        <v>0</v>
      </c>
      <c r="FK54" s="115">
        <f t="shared" si="311"/>
        <v>0</v>
      </c>
      <c r="FL54" s="115">
        <f>SUM(FL55:FL56)</f>
        <v>0</v>
      </c>
      <c r="FM54" s="115">
        <f t="shared" ref="FM54" si="1588">SUM(FM55:FM56)</f>
        <v>0</v>
      </c>
      <c r="FN54" s="115">
        <f t="shared" ref="FN54" si="1589">SUM(FN55:FN56)</f>
        <v>0</v>
      </c>
      <c r="FO54" s="115">
        <f t="shared" ref="FO54" si="1590">SUM(FO55:FO56)</f>
        <v>0</v>
      </c>
      <c r="FP54" s="115">
        <f t="shared" ref="FP54" si="1591">SUM(FP55:FP56)</f>
        <v>0</v>
      </c>
      <c r="FQ54" s="115">
        <f t="shared" ref="FQ54" si="1592">SUM(FQ55:FQ56)</f>
        <v>0</v>
      </c>
      <c r="FR54" s="131">
        <f t="shared" si="1103"/>
        <v>0</v>
      </c>
      <c r="FS54" s="131">
        <f t="shared" si="1104"/>
        <v>0</v>
      </c>
      <c r="FT54" s="115"/>
      <c r="FU54" s="115"/>
      <c r="FV54" s="115">
        <f t="shared" si="317"/>
        <v>0</v>
      </c>
      <c r="FW54" s="115">
        <f t="shared" si="318"/>
        <v>0</v>
      </c>
      <c r="FX54" s="115">
        <f>SUM(FX55:FX56)</f>
        <v>0</v>
      </c>
      <c r="FY54" s="115">
        <f t="shared" ref="FY54" si="1593">SUM(FY55:FY56)</f>
        <v>0</v>
      </c>
      <c r="FZ54" s="115">
        <f t="shared" ref="FZ54" si="1594">SUM(FZ55:FZ56)</f>
        <v>0</v>
      </c>
      <c r="GA54" s="115">
        <f t="shared" ref="GA54" si="1595">SUM(GA55:GA56)</f>
        <v>0</v>
      </c>
      <c r="GB54" s="115">
        <f t="shared" ref="GB54" si="1596">SUM(GB55:GB56)</f>
        <v>0</v>
      </c>
      <c r="GC54" s="115">
        <f t="shared" ref="GC54" si="1597">SUM(GC55:GC56)</f>
        <v>0</v>
      </c>
      <c r="GD54" s="131">
        <f t="shared" si="1105"/>
        <v>0</v>
      </c>
      <c r="GE54" s="131">
        <f t="shared" si="1106"/>
        <v>0</v>
      </c>
      <c r="GF54" s="115">
        <f t="shared" si="1365"/>
        <v>9</v>
      </c>
      <c r="GG54" s="115">
        <f t="shared" si="1365"/>
        <v>2003020.0352999999</v>
      </c>
      <c r="GH54" s="115">
        <f t="shared" si="1365"/>
        <v>1.5</v>
      </c>
      <c r="GI54" s="115">
        <f t="shared" si="1365"/>
        <v>333836.67254999996</v>
      </c>
      <c r="GJ54" s="115">
        <f>SUM(GJ55:GJ56)</f>
        <v>4</v>
      </c>
      <c r="GK54" s="115">
        <f t="shared" ref="GK54" si="1598">SUM(GK55:GK56)</f>
        <v>890231.12</v>
      </c>
      <c r="GL54" s="115">
        <f t="shared" ref="GL54" si="1599">SUM(GL55:GL56)</f>
        <v>0</v>
      </c>
      <c r="GM54" s="115">
        <f t="shared" ref="GM54" si="1600">SUM(GM55:GM56)</f>
        <v>0</v>
      </c>
      <c r="GN54" s="115">
        <f t="shared" ref="GN54" si="1601">SUM(GN55:GN56)</f>
        <v>4</v>
      </c>
      <c r="GO54" s="115">
        <f t="shared" ref="GO54" si="1602">SUM(GO55:GO56)</f>
        <v>890231.12</v>
      </c>
      <c r="GP54" s="115">
        <f t="shared" si="1371"/>
        <v>2.5</v>
      </c>
      <c r="GQ54" s="115">
        <f t="shared" si="1372"/>
        <v>556394.44745000009</v>
      </c>
      <c r="GR54" s="243"/>
      <c r="GS54" s="86"/>
    </row>
    <row r="55" spans="2:201" ht="35.25" hidden="1" customHeight="1" x14ac:dyDescent="0.2">
      <c r="B55" s="86" t="s">
        <v>261</v>
      </c>
      <c r="C55" s="89" t="s">
        <v>262</v>
      </c>
      <c r="D55" s="90">
        <v>487</v>
      </c>
      <c r="E55" s="91" t="s">
        <v>260</v>
      </c>
      <c r="F55" s="94">
        <v>13</v>
      </c>
      <c r="G55" s="106">
        <v>222557.78169999999</v>
      </c>
      <c r="H55" s="107"/>
      <c r="I55" s="107"/>
      <c r="J55" s="107"/>
      <c r="K55" s="107"/>
      <c r="L55" s="107">
        <f>VLOOKUP($D55,'факт '!$D$7:$AO$73,3,0)</f>
        <v>0</v>
      </c>
      <c r="M55" s="107">
        <f>VLOOKUP($D55,'факт '!$D$7:$AO$73,4,0)</f>
        <v>0</v>
      </c>
      <c r="N55" s="107"/>
      <c r="O55" s="107"/>
      <c r="P55" s="107">
        <f>SUM(L55+N55)</f>
        <v>0</v>
      </c>
      <c r="Q55" s="107">
        <f>SUM(M55+O55)</f>
        <v>0</v>
      </c>
      <c r="R55" s="108">
        <f t="shared" si="180"/>
        <v>0</v>
      </c>
      <c r="S55" s="108">
        <f t="shared" si="181"/>
        <v>0</v>
      </c>
      <c r="T55" s="107"/>
      <c r="U55" s="107"/>
      <c r="V55" s="107"/>
      <c r="W55" s="107"/>
      <c r="X55" s="107">
        <f>VLOOKUP($D55,'факт '!$D$7:$AO$73,7,0)</f>
        <v>4</v>
      </c>
      <c r="Y55" s="107">
        <f>VLOOKUP($D55,'факт '!$D$7:$AO$73,8,0)</f>
        <v>890231.12</v>
      </c>
      <c r="Z55" s="107">
        <f>VLOOKUP($D55,'факт '!$D$7:$AO$73,9,0)</f>
        <v>0</v>
      </c>
      <c r="AA55" s="107">
        <f>VLOOKUP($D55,'факт '!$D$7:$AO$73,10,0)</f>
        <v>0</v>
      </c>
      <c r="AB55" s="107">
        <f>SUM(X55+Z55)</f>
        <v>4</v>
      </c>
      <c r="AC55" s="107">
        <f>SUM(Y55+AA55)</f>
        <v>890231.12</v>
      </c>
      <c r="AD55" s="108">
        <f t="shared" si="1075"/>
        <v>4</v>
      </c>
      <c r="AE55" s="108">
        <f t="shared" si="1076"/>
        <v>890231.12</v>
      </c>
      <c r="AF55" s="107"/>
      <c r="AG55" s="107"/>
      <c r="AH55" s="107"/>
      <c r="AI55" s="107"/>
      <c r="AJ55" s="107">
        <f>VLOOKUP($D55,'факт '!$D$7:$AO$73,5,0)</f>
        <v>0</v>
      </c>
      <c r="AK55" s="107">
        <f>VLOOKUP($D55,'факт '!$D$7:$AO$73,6,0)</f>
        <v>0</v>
      </c>
      <c r="AL55" s="107"/>
      <c r="AM55" s="107"/>
      <c r="AN55" s="107">
        <f t="shared" ref="AN55:AN56" si="1603">SUM(AJ55+AL55)</f>
        <v>0</v>
      </c>
      <c r="AO55" s="107">
        <f t="shared" ref="AO55:AO56" si="1604">SUM(AK55+AM55)</f>
        <v>0</v>
      </c>
      <c r="AP55" s="108">
        <f t="shared" si="1077"/>
        <v>0</v>
      </c>
      <c r="AQ55" s="108">
        <f t="shared" si="1078"/>
        <v>0</v>
      </c>
      <c r="AR55" s="107"/>
      <c r="AS55" s="107"/>
      <c r="AT55" s="107"/>
      <c r="AU55" s="107"/>
      <c r="AV55" s="107">
        <f>VLOOKUP($D55,'факт '!$D$7:$AO$73,11,0)</f>
        <v>0</v>
      </c>
      <c r="AW55" s="107">
        <f>VLOOKUP($D55,'факт '!$D$7:$AO$73,12,0)</f>
        <v>0</v>
      </c>
      <c r="AX55" s="107"/>
      <c r="AY55" s="107"/>
      <c r="AZ55" s="107">
        <f t="shared" ref="AZ55:AZ56" si="1605">SUM(AV55+AX55)</f>
        <v>0</v>
      </c>
      <c r="BA55" s="107">
        <f t="shared" ref="BA55:BA56" si="1606">SUM(AW55+AY55)</f>
        <v>0</v>
      </c>
      <c r="BB55" s="108">
        <f t="shared" si="1079"/>
        <v>0</v>
      </c>
      <c r="BC55" s="108">
        <f t="shared" si="1080"/>
        <v>0</v>
      </c>
      <c r="BD55" s="107"/>
      <c r="BE55" s="107"/>
      <c r="BF55" s="107"/>
      <c r="BG55" s="107"/>
      <c r="BH55" s="107">
        <f>VLOOKUP($D55,'факт '!$D$7:$AO$73,15,0)</f>
        <v>0</v>
      </c>
      <c r="BI55" s="107">
        <f>VLOOKUP($D55,'факт '!$D$7:$AO$73,16,0)</f>
        <v>0</v>
      </c>
      <c r="BJ55" s="107">
        <f>VLOOKUP($D55,'факт '!$D$7:$AO$73,17,0)</f>
        <v>0</v>
      </c>
      <c r="BK55" s="107">
        <f>VLOOKUP($D55,'факт '!$D$7:$AO$73,18,0)</f>
        <v>0</v>
      </c>
      <c r="BL55" s="107">
        <f>SUM(BH55+BJ55)</f>
        <v>0</v>
      </c>
      <c r="BM55" s="107">
        <f>SUM(BI55+BK55)</f>
        <v>0</v>
      </c>
      <c r="BN55" s="108">
        <f t="shared" si="1081"/>
        <v>0</v>
      </c>
      <c r="BO55" s="108">
        <f t="shared" si="1082"/>
        <v>0</v>
      </c>
      <c r="BP55" s="107"/>
      <c r="BQ55" s="107"/>
      <c r="BR55" s="107"/>
      <c r="BS55" s="107"/>
      <c r="BT55" s="107">
        <f>VLOOKUP($D55,'факт '!$D$7:$AO$73,19,0)</f>
        <v>0</v>
      </c>
      <c r="BU55" s="107">
        <f>VLOOKUP($D55,'факт '!$D$7:$AO$73,20,0)</f>
        <v>0</v>
      </c>
      <c r="BV55" s="107">
        <f>VLOOKUP($D55,'факт '!$D$7:$AO$73,21,0)</f>
        <v>0</v>
      </c>
      <c r="BW55" s="107">
        <f>VLOOKUP($D55,'факт '!$D$7:$AO$73,22,0)</f>
        <v>0</v>
      </c>
      <c r="BX55" s="107">
        <f>SUM(BT55+BV55)</f>
        <v>0</v>
      </c>
      <c r="BY55" s="107">
        <f>SUM(BU55+BW55)</f>
        <v>0</v>
      </c>
      <c r="BZ55" s="108">
        <f t="shared" si="1084"/>
        <v>0</v>
      </c>
      <c r="CA55" s="108">
        <f t="shared" si="1085"/>
        <v>0</v>
      </c>
      <c r="CB55" s="107"/>
      <c r="CC55" s="107"/>
      <c r="CD55" s="107"/>
      <c r="CE55" s="107"/>
      <c r="CF55" s="107">
        <f>VLOOKUP($D55,'факт '!$D$7:$AO$73,23,0)</f>
        <v>0</v>
      </c>
      <c r="CG55" s="107">
        <f>VLOOKUP($D55,'факт '!$D$7:$AO$73,24,0)</f>
        <v>0</v>
      </c>
      <c r="CH55" s="107">
        <f>VLOOKUP($D55,'факт '!$D$7:$AO$73,25,0)</f>
        <v>0</v>
      </c>
      <c r="CI55" s="107">
        <f>VLOOKUP($D55,'факт '!$D$7:$AO$73,26,0)</f>
        <v>0</v>
      </c>
      <c r="CJ55" s="107">
        <f>SUM(CF55+CH55)</f>
        <v>0</v>
      </c>
      <c r="CK55" s="107">
        <f>SUM(CG55+CI55)</f>
        <v>0</v>
      </c>
      <c r="CL55" s="108">
        <f t="shared" si="1087"/>
        <v>0</v>
      </c>
      <c r="CM55" s="108">
        <f t="shared" si="1088"/>
        <v>0</v>
      </c>
      <c r="CN55" s="107"/>
      <c r="CO55" s="107"/>
      <c r="CP55" s="107"/>
      <c r="CQ55" s="107"/>
      <c r="CR55" s="107">
        <f>VLOOKUP($D55,'факт '!$D$7:$AO$73,27,0)</f>
        <v>0</v>
      </c>
      <c r="CS55" s="107">
        <f>VLOOKUP($D55,'факт '!$D$7:$AO$73,28,0)</f>
        <v>0</v>
      </c>
      <c r="CT55" s="107">
        <f>VLOOKUP($D55,'факт '!$D$7:$AO$73,29,0)</f>
        <v>0</v>
      </c>
      <c r="CU55" s="107">
        <f>VLOOKUP($D55,'факт '!$D$7:$AO$73,30,0)</f>
        <v>0</v>
      </c>
      <c r="CV55" s="107">
        <f>SUM(CR55+CT55)</f>
        <v>0</v>
      </c>
      <c r="CW55" s="107">
        <f>SUM(CS55+CU55)</f>
        <v>0</v>
      </c>
      <c r="CX55" s="108">
        <f t="shared" si="1089"/>
        <v>0</v>
      </c>
      <c r="CY55" s="108">
        <f t="shared" si="1090"/>
        <v>0</v>
      </c>
      <c r="CZ55" s="107"/>
      <c r="DA55" s="107"/>
      <c r="DB55" s="107"/>
      <c r="DC55" s="107"/>
      <c r="DD55" s="107">
        <f>VLOOKUP($D55,'факт '!$D$7:$AO$73,31,0)</f>
        <v>0</v>
      </c>
      <c r="DE55" s="107">
        <f>VLOOKUP($D55,'факт '!$D$7:$AO$73,32,0)</f>
        <v>0</v>
      </c>
      <c r="DF55" s="107"/>
      <c r="DG55" s="107"/>
      <c r="DH55" s="107">
        <f>SUM(DD55+DF55)</f>
        <v>0</v>
      </c>
      <c r="DI55" s="107">
        <f>SUM(DE55+DG55)</f>
        <v>0</v>
      </c>
      <c r="DJ55" s="108">
        <f t="shared" si="1091"/>
        <v>0</v>
      </c>
      <c r="DK55" s="108">
        <f t="shared" si="1092"/>
        <v>0</v>
      </c>
      <c r="DL55" s="107"/>
      <c r="DM55" s="107"/>
      <c r="DN55" s="107"/>
      <c r="DO55" s="107"/>
      <c r="DP55" s="107">
        <f>VLOOKUP($D55,'факт '!$D$7:$AO$73,13,0)</f>
        <v>0</v>
      </c>
      <c r="DQ55" s="107">
        <f>VLOOKUP($D55,'факт '!$D$7:$AO$73,14,0)</f>
        <v>0</v>
      </c>
      <c r="DR55" s="107"/>
      <c r="DS55" s="107"/>
      <c r="DT55" s="107">
        <f>SUM(DP55+DR55)</f>
        <v>0</v>
      </c>
      <c r="DU55" s="107">
        <f>SUM(DQ55+DS55)</f>
        <v>0</v>
      </c>
      <c r="DV55" s="108">
        <f t="shared" si="1093"/>
        <v>0</v>
      </c>
      <c r="DW55" s="108">
        <f t="shared" si="1094"/>
        <v>0</v>
      </c>
      <c r="DX55" s="107"/>
      <c r="DY55" s="107"/>
      <c r="DZ55" s="107"/>
      <c r="EA55" s="107"/>
      <c r="EB55" s="107">
        <f>VLOOKUP($D55,'факт '!$D$7:$AO$73,33,0)</f>
        <v>0</v>
      </c>
      <c r="EC55" s="107">
        <f>VLOOKUP($D55,'факт '!$D$7:$AO$73,34,0)</f>
        <v>0</v>
      </c>
      <c r="ED55" s="107"/>
      <c r="EE55" s="107"/>
      <c r="EF55" s="107">
        <f>SUM(EB55+ED55)</f>
        <v>0</v>
      </c>
      <c r="EG55" s="107">
        <f>SUM(EC55+EE55)</f>
        <v>0</v>
      </c>
      <c r="EH55" s="108">
        <f t="shared" si="1096"/>
        <v>0</v>
      </c>
      <c r="EI55" s="108">
        <f t="shared" si="1097"/>
        <v>0</v>
      </c>
      <c r="EJ55" s="107"/>
      <c r="EK55" s="107"/>
      <c r="EL55" s="107"/>
      <c r="EM55" s="107"/>
      <c r="EN55" s="107">
        <f>VLOOKUP($D55,'факт '!$D$7:$AO$73,35,0)</f>
        <v>0</v>
      </c>
      <c r="EO55" s="107">
        <f>VLOOKUP($D55,'факт '!$D$7:$AO$73,36,0)</f>
        <v>0</v>
      </c>
      <c r="EP55" s="107">
        <f>VLOOKUP($D55,'факт '!$D$7:$AO$73,37,0)</f>
        <v>0</v>
      </c>
      <c r="EQ55" s="107">
        <f>VLOOKUP($D55,'факт '!$D$7:$AO$73,38,0)</f>
        <v>0</v>
      </c>
      <c r="ER55" s="107">
        <f>SUM(EN55+EP55)</f>
        <v>0</v>
      </c>
      <c r="ES55" s="107">
        <f>SUM(EO55+EQ55)</f>
        <v>0</v>
      </c>
      <c r="ET55" s="108">
        <f t="shared" si="1099"/>
        <v>0</v>
      </c>
      <c r="EU55" s="108">
        <f t="shared" si="1100"/>
        <v>0</v>
      </c>
      <c r="EV55" s="107"/>
      <c r="EW55" s="107"/>
      <c r="EX55" s="107"/>
      <c r="EY55" s="107"/>
      <c r="EZ55" s="107"/>
      <c r="FA55" s="107"/>
      <c r="FB55" s="107"/>
      <c r="FC55" s="107"/>
      <c r="FD55" s="107">
        <f>SUM(EZ55+FB55)</f>
        <v>0</v>
      </c>
      <c r="FE55" s="107">
        <f>SUM(FA55+FC55)</f>
        <v>0</v>
      </c>
      <c r="FF55" s="108">
        <f t="shared" si="1101"/>
        <v>0</v>
      </c>
      <c r="FG55" s="108">
        <f t="shared" si="1102"/>
        <v>0</v>
      </c>
      <c r="FH55" s="107"/>
      <c r="FI55" s="107"/>
      <c r="FJ55" s="107"/>
      <c r="FK55" s="107"/>
      <c r="FL55" s="107"/>
      <c r="FM55" s="107"/>
      <c r="FN55" s="107"/>
      <c r="FO55" s="107"/>
      <c r="FP55" s="107">
        <f>SUM(FL55+FN55)</f>
        <v>0</v>
      </c>
      <c r="FQ55" s="107">
        <f>SUM(FM55+FO55)</f>
        <v>0</v>
      </c>
      <c r="FR55" s="108">
        <f t="shared" si="1103"/>
        <v>0</v>
      </c>
      <c r="FS55" s="108">
        <f t="shared" si="1104"/>
        <v>0</v>
      </c>
      <c r="FT55" s="107"/>
      <c r="FU55" s="107"/>
      <c r="FV55" s="107"/>
      <c r="FW55" s="107"/>
      <c r="FX55" s="107"/>
      <c r="FY55" s="107"/>
      <c r="FZ55" s="107"/>
      <c r="GA55" s="107"/>
      <c r="GB55" s="107">
        <f>SUM(FX55+FZ55)</f>
        <v>0</v>
      </c>
      <c r="GC55" s="107">
        <f>SUM(FY55+GA55)</f>
        <v>0</v>
      </c>
      <c r="GD55" s="108">
        <f t="shared" si="1105"/>
        <v>0</v>
      </c>
      <c r="GE55" s="108">
        <f t="shared" si="1106"/>
        <v>0</v>
      </c>
      <c r="GF55" s="107">
        <f t="shared" ref="GF55:GF56" si="1607">SUM(H55,T55,AF55,AR55,BD55,BP55,CB55,CN55,CZ55,DL55,DX55,EJ55,EV55)</f>
        <v>0</v>
      </c>
      <c r="GG55" s="107">
        <f t="shared" ref="GG55:GG56" si="1608">SUM(I55,U55,AG55,AS55,BE55,BQ55,CC55,CO55,DA55,DM55,DY55,EK55,EW55)</f>
        <v>0</v>
      </c>
      <c r="GH55" s="107">
        <f t="shared" ref="GH55:GH56" si="1609">SUM(J55,V55,AH55,AT55,BF55,BR55,CD55,CP55,DB55,DN55,DZ55,EL55,EX55)</f>
        <v>0</v>
      </c>
      <c r="GI55" s="107">
        <f t="shared" ref="GI55:GI56" si="1610">SUM(K55,W55,AI55,AU55,BG55,BS55,CE55,CQ55,DC55,DO55,EA55,EM55,EY55)</f>
        <v>0</v>
      </c>
      <c r="GJ55" s="107">
        <f t="shared" ref="GJ55:GJ56" si="1611">SUM(L55,X55,AJ55,AV55,BH55,BT55,CF55,CR55,DD55,DP55,EB55,EN55,EZ55)</f>
        <v>4</v>
      </c>
      <c r="GK55" s="107">
        <f t="shared" ref="GK55:GK56" si="1612">SUM(M55,Y55,AK55,AW55,BI55,BU55,CG55,CS55,DE55,DQ55,EC55,EO55,FA55)</f>
        <v>890231.12</v>
      </c>
      <c r="GL55" s="107">
        <f t="shared" ref="GL55:GL56" si="1613">SUM(N55,Z55,AL55,AX55,BJ55,BV55,CH55,CT55,DF55,DR55,ED55,EP55,FB55)</f>
        <v>0</v>
      </c>
      <c r="GM55" s="107">
        <f t="shared" ref="GM55:GM56" si="1614">SUM(O55,AA55,AM55,AY55,BK55,BW55,CI55,CU55,DG55,DS55,EE55,EQ55,FC55)</f>
        <v>0</v>
      </c>
      <c r="GN55" s="107">
        <f t="shared" ref="GN55:GN56" si="1615">SUM(P55,AB55,AN55,AZ55,BL55,BX55,CJ55,CV55,DH55,DT55,EF55,ER55,FD55)</f>
        <v>4</v>
      </c>
      <c r="GO55" s="107">
        <f t="shared" ref="GO55:GO56" si="1616">SUM(Q55,AC55,AO55,BA55,BM55,BY55,CK55,CW55,DI55,DU55,EG55,ES55,FE55)</f>
        <v>890231.12</v>
      </c>
      <c r="GP55" s="107"/>
      <c r="GQ55" s="107"/>
      <c r="GR55" s="243"/>
      <c r="GS55" s="86"/>
    </row>
    <row r="56" spans="2:201" hidden="1" x14ac:dyDescent="0.2">
      <c r="B56" s="86"/>
      <c r="C56" s="89"/>
      <c r="D56" s="90"/>
      <c r="E56" s="91"/>
      <c r="F56" s="94"/>
      <c r="G56" s="106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8"/>
      <c r="S56" s="108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8"/>
      <c r="AE56" s="108"/>
      <c r="AF56" s="107"/>
      <c r="AG56" s="107"/>
      <c r="AH56" s="107"/>
      <c r="AI56" s="107"/>
      <c r="AJ56" s="107"/>
      <c r="AK56" s="107"/>
      <c r="AL56" s="107"/>
      <c r="AM56" s="107"/>
      <c r="AN56" s="107">
        <f t="shared" si="1603"/>
        <v>0</v>
      </c>
      <c r="AO56" s="107">
        <f t="shared" si="1604"/>
        <v>0</v>
      </c>
      <c r="AP56" s="108"/>
      <c r="AQ56" s="108"/>
      <c r="AR56" s="107"/>
      <c r="AS56" s="107"/>
      <c r="AT56" s="107"/>
      <c r="AU56" s="107"/>
      <c r="AV56" s="107"/>
      <c r="AW56" s="107"/>
      <c r="AX56" s="107"/>
      <c r="AY56" s="107"/>
      <c r="AZ56" s="107">
        <f t="shared" si="1605"/>
        <v>0</v>
      </c>
      <c r="BA56" s="107">
        <f t="shared" si="1606"/>
        <v>0</v>
      </c>
      <c r="BB56" s="108"/>
      <c r="BC56" s="108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8"/>
      <c r="BO56" s="108"/>
      <c r="BP56" s="107"/>
      <c r="BQ56" s="107"/>
      <c r="BR56" s="107"/>
      <c r="BS56" s="107"/>
      <c r="BT56" s="107"/>
      <c r="BU56" s="107"/>
      <c r="BV56" s="107"/>
      <c r="BW56" s="107"/>
      <c r="BX56" s="107"/>
      <c r="BY56" s="107"/>
      <c r="BZ56" s="108"/>
      <c r="CA56" s="108"/>
      <c r="CB56" s="107"/>
      <c r="CC56" s="107"/>
      <c r="CD56" s="107"/>
      <c r="CE56" s="107"/>
      <c r="CF56" s="107"/>
      <c r="CG56" s="107"/>
      <c r="CH56" s="107"/>
      <c r="CI56" s="107"/>
      <c r="CJ56" s="107"/>
      <c r="CK56" s="107"/>
      <c r="CL56" s="108"/>
      <c r="CM56" s="108"/>
      <c r="CN56" s="107"/>
      <c r="CO56" s="107"/>
      <c r="CP56" s="107"/>
      <c r="CQ56" s="107"/>
      <c r="CR56" s="107"/>
      <c r="CS56" s="107"/>
      <c r="CT56" s="107"/>
      <c r="CU56" s="107"/>
      <c r="CV56" s="107"/>
      <c r="CW56" s="107"/>
      <c r="CX56" s="108"/>
      <c r="CY56" s="108"/>
      <c r="CZ56" s="107"/>
      <c r="DA56" s="107"/>
      <c r="DB56" s="107"/>
      <c r="DC56" s="107"/>
      <c r="DD56" s="107"/>
      <c r="DE56" s="107"/>
      <c r="DF56" s="107"/>
      <c r="DG56" s="107"/>
      <c r="DH56" s="107"/>
      <c r="DI56" s="107"/>
      <c r="DJ56" s="108"/>
      <c r="DK56" s="108"/>
      <c r="DL56" s="107"/>
      <c r="DM56" s="107"/>
      <c r="DN56" s="107"/>
      <c r="DO56" s="107"/>
      <c r="DP56" s="107"/>
      <c r="DQ56" s="107"/>
      <c r="DR56" s="107"/>
      <c r="DS56" s="107"/>
      <c r="DT56" s="107"/>
      <c r="DU56" s="107"/>
      <c r="DV56" s="108"/>
      <c r="DW56" s="108"/>
      <c r="DX56" s="107"/>
      <c r="DY56" s="107"/>
      <c r="DZ56" s="107"/>
      <c r="EA56" s="107"/>
      <c r="EB56" s="107"/>
      <c r="EC56" s="107"/>
      <c r="ED56" s="107"/>
      <c r="EE56" s="107"/>
      <c r="EF56" s="107"/>
      <c r="EG56" s="107"/>
      <c r="EH56" s="108"/>
      <c r="EI56" s="108"/>
      <c r="EJ56" s="107"/>
      <c r="EK56" s="107"/>
      <c r="EL56" s="107"/>
      <c r="EM56" s="107"/>
      <c r="EN56" s="107"/>
      <c r="EO56" s="107"/>
      <c r="EP56" s="107"/>
      <c r="EQ56" s="107"/>
      <c r="ER56" s="107"/>
      <c r="ES56" s="107"/>
      <c r="ET56" s="108"/>
      <c r="EU56" s="108"/>
      <c r="EV56" s="107"/>
      <c r="EW56" s="107"/>
      <c r="EX56" s="107"/>
      <c r="EY56" s="107"/>
      <c r="EZ56" s="107"/>
      <c r="FA56" s="107"/>
      <c r="FB56" s="107"/>
      <c r="FC56" s="107"/>
      <c r="FD56" s="107"/>
      <c r="FE56" s="107"/>
      <c r="FF56" s="108"/>
      <c r="FG56" s="108"/>
      <c r="FH56" s="107"/>
      <c r="FI56" s="107"/>
      <c r="FJ56" s="107"/>
      <c r="FK56" s="107"/>
      <c r="FL56" s="107"/>
      <c r="FM56" s="107"/>
      <c r="FN56" s="107"/>
      <c r="FO56" s="107"/>
      <c r="FP56" s="107"/>
      <c r="FQ56" s="107"/>
      <c r="FR56" s="108"/>
      <c r="FS56" s="108"/>
      <c r="FT56" s="107"/>
      <c r="FU56" s="107"/>
      <c r="FV56" s="107"/>
      <c r="FW56" s="107"/>
      <c r="FX56" s="107"/>
      <c r="FY56" s="107"/>
      <c r="FZ56" s="107"/>
      <c r="GA56" s="107"/>
      <c r="GB56" s="107"/>
      <c r="GC56" s="107"/>
      <c r="GD56" s="108"/>
      <c r="GE56" s="108"/>
      <c r="GF56" s="107">
        <f t="shared" si="1607"/>
        <v>0</v>
      </c>
      <c r="GG56" s="107">
        <f t="shared" si="1608"/>
        <v>0</v>
      </c>
      <c r="GH56" s="107">
        <f t="shared" si="1609"/>
        <v>0</v>
      </c>
      <c r="GI56" s="107">
        <f t="shared" si="1610"/>
        <v>0</v>
      </c>
      <c r="GJ56" s="107">
        <f t="shared" si="1611"/>
        <v>0</v>
      </c>
      <c r="GK56" s="107">
        <f t="shared" si="1612"/>
        <v>0</v>
      </c>
      <c r="GL56" s="107">
        <f t="shared" si="1613"/>
        <v>0</v>
      </c>
      <c r="GM56" s="107">
        <f t="shared" si="1614"/>
        <v>0</v>
      </c>
      <c r="GN56" s="107">
        <f t="shared" si="1615"/>
        <v>0</v>
      </c>
      <c r="GO56" s="107">
        <f t="shared" si="1616"/>
        <v>0</v>
      </c>
      <c r="GP56" s="107"/>
      <c r="GQ56" s="107"/>
      <c r="GR56" s="243"/>
      <c r="GS56" s="86"/>
    </row>
    <row r="57" spans="2:201" hidden="1" x14ac:dyDescent="0.2">
      <c r="B57" s="110"/>
      <c r="C57" s="111"/>
      <c r="D57" s="112"/>
      <c r="E57" s="113" t="s">
        <v>39</v>
      </c>
      <c r="F57" s="113"/>
      <c r="G57" s="114"/>
      <c r="H57" s="115">
        <f>SUM(H58:H61)</f>
        <v>0</v>
      </c>
      <c r="I57" s="115">
        <f t="shared" ref="I57:BS57" si="1617">SUM(I58:I61)</f>
        <v>0</v>
      </c>
      <c r="J57" s="115">
        <f t="shared" si="1617"/>
        <v>0</v>
      </c>
      <c r="K57" s="115">
        <f t="shared" si="1617"/>
        <v>0</v>
      </c>
      <c r="L57" s="115">
        <f>SUM(L61,L58)</f>
        <v>0</v>
      </c>
      <c r="M57" s="115">
        <f t="shared" ref="M57:Q57" si="1618">SUM(M61,M58)</f>
        <v>0</v>
      </c>
      <c r="N57" s="115">
        <f t="shared" si="1618"/>
        <v>0</v>
      </c>
      <c r="O57" s="115">
        <f t="shared" si="1618"/>
        <v>0</v>
      </c>
      <c r="P57" s="115">
        <f t="shared" si="1618"/>
        <v>0</v>
      </c>
      <c r="Q57" s="115">
        <f t="shared" si="1618"/>
        <v>0</v>
      </c>
      <c r="R57" s="108">
        <f t="shared" si="180"/>
        <v>0</v>
      </c>
      <c r="S57" s="108">
        <f t="shared" si="181"/>
        <v>0</v>
      </c>
      <c r="T57" s="115">
        <f t="shared" si="1617"/>
        <v>0</v>
      </c>
      <c r="U57" s="115">
        <f t="shared" si="1617"/>
        <v>0</v>
      </c>
      <c r="V57" s="115">
        <f t="shared" si="1617"/>
        <v>0</v>
      </c>
      <c r="W57" s="115">
        <f t="shared" si="1617"/>
        <v>0</v>
      </c>
      <c r="X57" s="115">
        <f>SUM(X61,X58)</f>
        <v>0</v>
      </c>
      <c r="Y57" s="115">
        <f t="shared" ref="Y57" si="1619">SUM(Y61,Y58)</f>
        <v>0</v>
      </c>
      <c r="Z57" s="115">
        <f t="shared" ref="Z57" si="1620">SUM(Z61,Z58)</f>
        <v>0</v>
      </c>
      <c r="AA57" s="115">
        <f t="shared" ref="AA57" si="1621">SUM(AA61,AA58)</f>
        <v>0</v>
      </c>
      <c r="AB57" s="115">
        <f t="shared" ref="AB57" si="1622">SUM(AB61,AB58)</f>
        <v>0</v>
      </c>
      <c r="AC57" s="115">
        <f t="shared" ref="AC57" si="1623">SUM(AC61,AC58)</f>
        <v>0</v>
      </c>
      <c r="AD57" s="108">
        <f t="shared" ref="AD57:AD62" si="1624">SUM(X57-V57)</f>
        <v>0</v>
      </c>
      <c r="AE57" s="108">
        <f t="shared" ref="AE57:AE62" si="1625">SUM(Y57-W57)</f>
        <v>0</v>
      </c>
      <c r="AF57" s="115">
        <f t="shared" si="1617"/>
        <v>60</v>
      </c>
      <c r="AG57" s="115">
        <f t="shared" si="1617"/>
        <v>16195545.036</v>
      </c>
      <c r="AH57" s="115">
        <f t="shared" si="1617"/>
        <v>10</v>
      </c>
      <c r="AI57" s="115">
        <f t="shared" si="1617"/>
        <v>2699257.5060000001</v>
      </c>
      <c r="AJ57" s="115">
        <f>SUM(AJ61,AJ58)</f>
        <v>3</v>
      </c>
      <c r="AK57" s="115">
        <f t="shared" ref="AK57" si="1626">SUM(AK61,AK58)</f>
        <v>725403.78</v>
      </c>
      <c r="AL57" s="115">
        <f t="shared" ref="AL57" si="1627">SUM(AL61,AL58)</f>
        <v>0</v>
      </c>
      <c r="AM57" s="115">
        <f t="shared" ref="AM57" si="1628">SUM(AM61,AM58)</f>
        <v>0</v>
      </c>
      <c r="AN57" s="115">
        <f t="shared" ref="AN57" si="1629">SUM(AN61,AN58)</f>
        <v>3</v>
      </c>
      <c r="AO57" s="115">
        <f t="shared" ref="AO57" si="1630">SUM(AO61,AO58)</f>
        <v>725403.78</v>
      </c>
      <c r="AP57" s="108">
        <f t="shared" ref="AP57:AP62" si="1631">SUM(AJ57-AH57)</f>
        <v>-7</v>
      </c>
      <c r="AQ57" s="108">
        <f t="shared" ref="AQ57:AQ62" si="1632">SUM(AK57-AI57)</f>
        <v>-1973853.726</v>
      </c>
      <c r="AR57" s="115">
        <f t="shared" si="1617"/>
        <v>0</v>
      </c>
      <c r="AS57" s="115">
        <f t="shared" si="1617"/>
        <v>0</v>
      </c>
      <c r="AT57" s="115">
        <f t="shared" si="1617"/>
        <v>0</v>
      </c>
      <c r="AU57" s="115">
        <f t="shared" si="1617"/>
        <v>0</v>
      </c>
      <c r="AV57" s="115">
        <f>SUM(AV61,AV58)</f>
        <v>0</v>
      </c>
      <c r="AW57" s="115">
        <f t="shared" ref="AW57" si="1633">SUM(AW61,AW58)</f>
        <v>0</v>
      </c>
      <c r="AX57" s="115">
        <f t="shared" ref="AX57" si="1634">SUM(AX61,AX58)</f>
        <v>0</v>
      </c>
      <c r="AY57" s="115">
        <f t="shared" ref="AY57" si="1635">SUM(AY61,AY58)</f>
        <v>0</v>
      </c>
      <c r="AZ57" s="115">
        <f t="shared" ref="AZ57" si="1636">SUM(AZ61,AZ58)</f>
        <v>0</v>
      </c>
      <c r="BA57" s="115">
        <f t="shared" ref="BA57" si="1637">SUM(BA61,BA58)</f>
        <v>0</v>
      </c>
      <c r="BB57" s="108">
        <f t="shared" ref="BB57:BB62" si="1638">SUM(AV57-AT57)</f>
        <v>0</v>
      </c>
      <c r="BC57" s="108">
        <f t="shared" ref="BC57:BC62" si="1639">SUM(AW57-AU57)</f>
        <v>0</v>
      </c>
      <c r="BD57" s="115">
        <f t="shared" si="1617"/>
        <v>0</v>
      </c>
      <c r="BE57" s="115">
        <f t="shared" si="1617"/>
        <v>0</v>
      </c>
      <c r="BF57" s="115">
        <f t="shared" si="1617"/>
        <v>0</v>
      </c>
      <c r="BG57" s="115">
        <f t="shared" si="1617"/>
        <v>0</v>
      </c>
      <c r="BH57" s="115">
        <f>SUM(BH61,BH58)</f>
        <v>0</v>
      </c>
      <c r="BI57" s="115">
        <f t="shared" ref="BI57" si="1640">SUM(BI61,BI58)</f>
        <v>0</v>
      </c>
      <c r="BJ57" s="115">
        <f t="shared" ref="BJ57" si="1641">SUM(BJ61,BJ58)</f>
        <v>0</v>
      </c>
      <c r="BK57" s="115">
        <f t="shared" ref="BK57" si="1642">SUM(BK61,BK58)</f>
        <v>0</v>
      </c>
      <c r="BL57" s="115">
        <f t="shared" ref="BL57" si="1643">SUM(BL61,BL58)</f>
        <v>0</v>
      </c>
      <c r="BM57" s="115">
        <f t="shared" ref="BM57" si="1644">SUM(BM61,BM58)</f>
        <v>0</v>
      </c>
      <c r="BN57" s="108">
        <f t="shared" ref="BN57:BN62" si="1645">SUM(BH57-BF57)</f>
        <v>0</v>
      </c>
      <c r="BO57" s="108">
        <f t="shared" ref="BO57:BO62" si="1646">SUM(BI57-BG57)</f>
        <v>0</v>
      </c>
      <c r="BP57" s="115">
        <f t="shared" si="1617"/>
        <v>0</v>
      </c>
      <c r="BQ57" s="115">
        <f t="shared" si="1617"/>
        <v>0</v>
      </c>
      <c r="BR57" s="115">
        <f t="shared" si="1617"/>
        <v>0</v>
      </c>
      <c r="BS57" s="115">
        <f t="shared" si="1617"/>
        <v>0</v>
      </c>
      <c r="BT57" s="115">
        <f>SUM(BT61,BT58)</f>
        <v>0</v>
      </c>
      <c r="BU57" s="115">
        <f t="shared" ref="BU57" si="1647">SUM(BU61,BU58)</f>
        <v>0</v>
      </c>
      <c r="BV57" s="115">
        <f t="shared" ref="BV57" si="1648">SUM(BV61,BV58)</f>
        <v>0</v>
      </c>
      <c r="BW57" s="115">
        <f t="shared" ref="BW57" si="1649">SUM(BW61,BW58)</f>
        <v>0</v>
      </c>
      <c r="BX57" s="115">
        <f t="shared" ref="BX57" si="1650">SUM(BX61,BX58)</f>
        <v>0</v>
      </c>
      <c r="BY57" s="115">
        <f t="shared" ref="BY57" si="1651">SUM(BY61,BY58)</f>
        <v>0</v>
      </c>
      <c r="BZ57" s="108">
        <f t="shared" ref="BZ57:BZ62" si="1652">SUM(BT57-BR57)</f>
        <v>0</v>
      </c>
      <c r="CA57" s="108">
        <f t="shared" ref="CA57:CA62" si="1653">SUM(BU57-BS57)</f>
        <v>0</v>
      </c>
      <c r="CB57" s="115">
        <f t="shared" ref="CB57:EA57" si="1654">SUM(CB58:CB61)</f>
        <v>0</v>
      </c>
      <c r="CC57" s="115">
        <f t="shared" si="1654"/>
        <v>0</v>
      </c>
      <c r="CD57" s="115">
        <f t="shared" si="1654"/>
        <v>0</v>
      </c>
      <c r="CE57" s="115">
        <f t="shared" si="1654"/>
        <v>0</v>
      </c>
      <c r="CF57" s="115">
        <f>SUM(CF61,CF58)</f>
        <v>0</v>
      </c>
      <c r="CG57" s="115">
        <f t="shared" ref="CG57" si="1655">SUM(CG61,CG58)</f>
        <v>0</v>
      </c>
      <c r="CH57" s="115">
        <f t="shared" ref="CH57" si="1656">SUM(CH61,CH58)</f>
        <v>0</v>
      </c>
      <c r="CI57" s="115">
        <f t="shared" ref="CI57" si="1657">SUM(CI61,CI58)</f>
        <v>0</v>
      </c>
      <c r="CJ57" s="115">
        <f t="shared" ref="CJ57" si="1658">SUM(CJ61,CJ58)</f>
        <v>0</v>
      </c>
      <c r="CK57" s="115">
        <f t="shared" ref="CK57" si="1659">SUM(CK61,CK58)</f>
        <v>0</v>
      </c>
      <c r="CL57" s="108">
        <f t="shared" ref="CL57:CL62" si="1660">SUM(CF57-CD57)</f>
        <v>0</v>
      </c>
      <c r="CM57" s="108">
        <f t="shared" ref="CM57:CM62" si="1661">SUM(CG57-CE57)</f>
        <v>0</v>
      </c>
      <c r="CN57" s="115">
        <f t="shared" si="1654"/>
        <v>0</v>
      </c>
      <c r="CO57" s="115">
        <f t="shared" si="1654"/>
        <v>0</v>
      </c>
      <c r="CP57" s="115">
        <f t="shared" si="1654"/>
        <v>0</v>
      </c>
      <c r="CQ57" s="115">
        <f t="shared" si="1654"/>
        <v>0</v>
      </c>
      <c r="CR57" s="115">
        <f>SUM(CR61,CR58)</f>
        <v>0</v>
      </c>
      <c r="CS57" s="115">
        <f t="shared" ref="CS57" si="1662">SUM(CS61,CS58)</f>
        <v>0</v>
      </c>
      <c r="CT57" s="115">
        <f t="shared" ref="CT57" si="1663">SUM(CT61,CT58)</f>
        <v>0</v>
      </c>
      <c r="CU57" s="115">
        <f t="shared" ref="CU57" si="1664">SUM(CU61,CU58)</f>
        <v>0</v>
      </c>
      <c r="CV57" s="115">
        <f t="shared" ref="CV57" si="1665">SUM(CV61,CV58)</f>
        <v>0</v>
      </c>
      <c r="CW57" s="115">
        <f t="shared" ref="CW57" si="1666">SUM(CW61,CW58)</f>
        <v>0</v>
      </c>
      <c r="CX57" s="108">
        <f t="shared" ref="CX57:CX62" si="1667">SUM(CR57-CP57)</f>
        <v>0</v>
      </c>
      <c r="CY57" s="108">
        <f t="shared" ref="CY57:CY62" si="1668">SUM(CS57-CQ57)</f>
        <v>0</v>
      </c>
      <c r="CZ57" s="115">
        <f t="shared" si="1654"/>
        <v>0</v>
      </c>
      <c r="DA57" s="115">
        <f t="shared" si="1654"/>
        <v>0</v>
      </c>
      <c r="DB57" s="115">
        <f t="shared" si="1654"/>
        <v>0</v>
      </c>
      <c r="DC57" s="115">
        <f t="shared" si="1654"/>
        <v>0</v>
      </c>
      <c r="DD57" s="115">
        <f>SUM(DD61,DD58)</f>
        <v>0</v>
      </c>
      <c r="DE57" s="115">
        <f t="shared" ref="DE57" si="1669">SUM(DE61,DE58)</f>
        <v>0</v>
      </c>
      <c r="DF57" s="115">
        <f t="shared" ref="DF57" si="1670">SUM(DF61,DF58)</f>
        <v>0</v>
      </c>
      <c r="DG57" s="115">
        <f t="shared" ref="DG57" si="1671">SUM(DG61,DG58)</f>
        <v>0</v>
      </c>
      <c r="DH57" s="115">
        <f t="shared" ref="DH57" si="1672">SUM(DH61,DH58)</f>
        <v>0</v>
      </c>
      <c r="DI57" s="115">
        <f t="shared" ref="DI57" si="1673">SUM(DI61,DI58)</f>
        <v>0</v>
      </c>
      <c r="DJ57" s="108">
        <f t="shared" ref="DJ57:DJ62" si="1674">SUM(DD57-DB57)</f>
        <v>0</v>
      </c>
      <c r="DK57" s="108">
        <f t="shared" ref="DK57:DK62" si="1675">SUM(DE57-DC57)</f>
        <v>0</v>
      </c>
      <c r="DL57" s="115">
        <f t="shared" si="1654"/>
        <v>0</v>
      </c>
      <c r="DM57" s="115">
        <f t="shared" si="1654"/>
        <v>0</v>
      </c>
      <c r="DN57" s="115">
        <f t="shared" si="1654"/>
        <v>0</v>
      </c>
      <c r="DO57" s="115">
        <f t="shared" si="1654"/>
        <v>0</v>
      </c>
      <c r="DP57" s="115">
        <f>SUM(DP61,DP58)</f>
        <v>0</v>
      </c>
      <c r="DQ57" s="115">
        <f t="shared" ref="DQ57" si="1676">SUM(DQ61,DQ58)</f>
        <v>0</v>
      </c>
      <c r="DR57" s="115">
        <f t="shared" ref="DR57" si="1677">SUM(DR61,DR58)</f>
        <v>0</v>
      </c>
      <c r="DS57" s="115">
        <f t="shared" ref="DS57" si="1678">SUM(DS61,DS58)</f>
        <v>0</v>
      </c>
      <c r="DT57" s="115">
        <f t="shared" ref="DT57" si="1679">SUM(DT61,DT58)</f>
        <v>0</v>
      </c>
      <c r="DU57" s="115">
        <f t="shared" ref="DU57" si="1680">SUM(DU61,DU58)</f>
        <v>0</v>
      </c>
      <c r="DV57" s="108">
        <f t="shared" ref="DV57:DV62" si="1681">SUM(DP57-DN57)</f>
        <v>0</v>
      </c>
      <c r="DW57" s="108">
        <f t="shared" ref="DW57:DW62" si="1682">SUM(DQ57-DO57)</f>
        <v>0</v>
      </c>
      <c r="DX57" s="115">
        <f t="shared" si="1654"/>
        <v>0</v>
      </c>
      <c r="DY57" s="115">
        <f t="shared" si="1654"/>
        <v>0</v>
      </c>
      <c r="DZ57" s="115">
        <f t="shared" si="1654"/>
        <v>0</v>
      </c>
      <c r="EA57" s="115">
        <f t="shared" si="1654"/>
        <v>0</v>
      </c>
      <c r="EB57" s="115">
        <f>SUM(EB61,EB58)</f>
        <v>0</v>
      </c>
      <c r="EC57" s="115">
        <f t="shared" ref="EC57" si="1683">SUM(EC61,EC58)</f>
        <v>0</v>
      </c>
      <c r="ED57" s="115">
        <f t="shared" ref="ED57" si="1684">SUM(ED61,ED58)</f>
        <v>0</v>
      </c>
      <c r="EE57" s="115">
        <f t="shared" ref="EE57" si="1685">SUM(EE61,EE58)</f>
        <v>0</v>
      </c>
      <c r="EF57" s="115">
        <f t="shared" ref="EF57" si="1686">SUM(EF61,EF58)</f>
        <v>0</v>
      </c>
      <c r="EG57" s="115">
        <f t="shared" ref="EG57" si="1687">SUM(EG61,EG58)</f>
        <v>0</v>
      </c>
      <c r="EH57" s="108">
        <f t="shared" ref="EH57:EH62" si="1688">SUM(EB57-DZ57)</f>
        <v>0</v>
      </c>
      <c r="EI57" s="108">
        <f t="shared" ref="EI57:EI62" si="1689">SUM(EC57-EA57)</f>
        <v>0</v>
      </c>
      <c r="EJ57" s="115">
        <f t="shared" ref="EJ57:GQ57" si="1690">SUM(EJ58:EJ61)</f>
        <v>0</v>
      </c>
      <c r="EK57" s="115">
        <f t="shared" si="1690"/>
        <v>0</v>
      </c>
      <c r="EL57" s="115">
        <f t="shared" si="1690"/>
        <v>0</v>
      </c>
      <c r="EM57" s="115">
        <f t="shared" si="1690"/>
        <v>0</v>
      </c>
      <c r="EN57" s="115">
        <f>SUM(EN61,EN58)</f>
        <v>0</v>
      </c>
      <c r="EO57" s="115">
        <f t="shared" ref="EO57" si="1691">SUM(EO61,EO58)</f>
        <v>0</v>
      </c>
      <c r="EP57" s="115">
        <f t="shared" ref="EP57" si="1692">SUM(EP61,EP58)</f>
        <v>0</v>
      </c>
      <c r="EQ57" s="115">
        <f t="shared" ref="EQ57" si="1693">SUM(EQ61,EQ58)</f>
        <v>0</v>
      </c>
      <c r="ER57" s="115">
        <f t="shared" ref="ER57" si="1694">SUM(ER61,ER58)</f>
        <v>0</v>
      </c>
      <c r="ES57" s="115">
        <f t="shared" ref="ES57" si="1695">SUM(ES61,ES58)</f>
        <v>0</v>
      </c>
      <c r="ET57" s="108">
        <f t="shared" ref="ET57:ET62" si="1696">SUM(EN57-EL57)</f>
        <v>0</v>
      </c>
      <c r="EU57" s="108">
        <f t="shared" ref="EU57:EU62" si="1697">SUM(EO57-EM57)</f>
        <v>0</v>
      </c>
      <c r="EV57" s="115">
        <f t="shared" si="1690"/>
        <v>0</v>
      </c>
      <c r="EW57" s="115">
        <f t="shared" si="1690"/>
        <v>0</v>
      </c>
      <c r="EX57" s="115">
        <f t="shared" si="1690"/>
        <v>0</v>
      </c>
      <c r="EY57" s="115">
        <f t="shared" si="1690"/>
        <v>0</v>
      </c>
      <c r="EZ57" s="115">
        <f>SUM(EZ61,EZ58)</f>
        <v>0</v>
      </c>
      <c r="FA57" s="115">
        <f t="shared" ref="FA57" si="1698">SUM(FA61,FA58)</f>
        <v>0</v>
      </c>
      <c r="FB57" s="115">
        <f t="shared" ref="FB57" si="1699">SUM(FB61,FB58)</f>
        <v>0</v>
      </c>
      <c r="FC57" s="115">
        <f t="shared" ref="FC57" si="1700">SUM(FC61,FC58)</f>
        <v>0</v>
      </c>
      <c r="FD57" s="115">
        <f t="shared" ref="FD57" si="1701">SUM(FD61,FD58)</f>
        <v>0</v>
      </c>
      <c r="FE57" s="115">
        <f t="shared" ref="FE57" si="1702">SUM(FE61,FE58)</f>
        <v>0</v>
      </c>
      <c r="FF57" s="108">
        <f t="shared" ref="FF57:FF62" si="1703">SUM(EZ57-EX57)</f>
        <v>0</v>
      </c>
      <c r="FG57" s="108">
        <f t="shared" ref="FG57:FG62" si="1704">SUM(FA57-EY57)</f>
        <v>0</v>
      </c>
      <c r="FH57" s="115">
        <f t="shared" si="1690"/>
        <v>0</v>
      </c>
      <c r="FI57" s="115">
        <f t="shared" si="1690"/>
        <v>0</v>
      </c>
      <c r="FJ57" s="115">
        <f t="shared" si="1690"/>
        <v>0</v>
      </c>
      <c r="FK57" s="115">
        <f t="shared" si="1690"/>
        <v>0</v>
      </c>
      <c r="FL57" s="115">
        <f>SUM(FL61,FL58)</f>
        <v>0</v>
      </c>
      <c r="FM57" s="115">
        <f t="shared" ref="FM57" si="1705">SUM(FM61,FM58)</f>
        <v>0</v>
      </c>
      <c r="FN57" s="115">
        <f t="shared" ref="FN57" si="1706">SUM(FN61,FN58)</f>
        <v>0</v>
      </c>
      <c r="FO57" s="115">
        <f t="shared" ref="FO57" si="1707">SUM(FO61,FO58)</f>
        <v>0</v>
      </c>
      <c r="FP57" s="115">
        <f t="shared" ref="FP57" si="1708">SUM(FP61,FP58)</f>
        <v>0</v>
      </c>
      <c r="FQ57" s="115">
        <f t="shared" ref="FQ57" si="1709">SUM(FQ61,FQ58)</f>
        <v>0</v>
      </c>
      <c r="FR57" s="108">
        <f t="shared" ref="FR57:FR62" si="1710">SUM(FL57-FJ57)</f>
        <v>0</v>
      </c>
      <c r="FS57" s="108">
        <f t="shared" ref="FS57:FS62" si="1711">SUM(FM57-FK57)</f>
        <v>0</v>
      </c>
      <c r="FT57" s="115">
        <f t="shared" si="1690"/>
        <v>0</v>
      </c>
      <c r="FU57" s="115">
        <f t="shared" si="1690"/>
        <v>0</v>
      </c>
      <c r="FV57" s="115">
        <f t="shared" si="1690"/>
        <v>0</v>
      </c>
      <c r="FW57" s="115">
        <f t="shared" si="1690"/>
        <v>0</v>
      </c>
      <c r="FX57" s="115">
        <f>SUM(FX61,FX58)</f>
        <v>0</v>
      </c>
      <c r="FY57" s="115">
        <f t="shared" ref="FY57" si="1712">SUM(FY61,FY58)</f>
        <v>0</v>
      </c>
      <c r="FZ57" s="115">
        <f t="shared" ref="FZ57" si="1713">SUM(FZ61,FZ58)</f>
        <v>0</v>
      </c>
      <c r="GA57" s="115">
        <f t="shared" ref="GA57" si="1714">SUM(GA61,GA58)</f>
        <v>0</v>
      </c>
      <c r="GB57" s="115">
        <f t="shared" ref="GB57" si="1715">SUM(GB61,GB58)</f>
        <v>0</v>
      </c>
      <c r="GC57" s="115">
        <f t="shared" ref="GC57" si="1716">SUM(GC61,GC58)</f>
        <v>0</v>
      </c>
      <c r="GD57" s="108">
        <f t="shared" ref="GD57:GD62" si="1717">SUM(FX57-FV57)</f>
        <v>0</v>
      </c>
      <c r="GE57" s="108">
        <f t="shared" ref="GE57:GE62" si="1718">SUM(FY57-FW57)</f>
        <v>0</v>
      </c>
      <c r="GF57" s="115">
        <f>SUM(GF58,GF61)</f>
        <v>60</v>
      </c>
      <c r="GG57" s="115">
        <f t="shared" ref="GG57:GO57" si="1719">SUM(GG58,GG61)</f>
        <v>16195545.036</v>
      </c>
      <c r="GH57" s="115">
        <f t="shared" si="1719"/>
        <v>10</v>
      </c>
      <c r="GI57" s="115">
        <f t="shared" si="1719"/>
        <v>2699257.5060000001</v>
      </c>
      <c r="GJ57" s="115">
        <f t="shared" si="1719"/>
        <v>3</v>
      </c>
      <c r="GK57" s="115">
        <f t="shared" si="1719"/>
        <v>725403.78</v>
      </c>
      <c r="GL57" s="115">
        <f t="shared" si="1719"/>
        <v>0</v>
      </c>
      <c r="GM57" s="115">
        <f t="shared" si="1719"/>
        <v>0</v>
      </c>
      <c r="GN57" s="115">
        <f t="shared" si="1719"/>
        <v>3</v>
      </c>
      <c r="GO57" s="115">
        <f t="shared" si="1719"/>
        <v>725403.78</v>
      </c>
      <c r="GP57" s="115">
        <f t="shared" si="1690"/>
        <v>-7</v>
      </c>
      <c r="GQ57" s="115">
        <f t="shared" si="1690"/>
        <v>-1973853.7259999998</v>
      </c>
      <c r="GR57" s="243"/>
      <c r="GS57" s="86"/>
    </row>
    <row r="58" spans="2:201" hidden="1" x14ac:dyDescent="0.2">
      <c r="B58" s="110"/>
      <c r="C58" s="116"/>
      <c r="D58" s="117"/>
      <c r="E58" s="132" t="s">
        <v>40</v>
      </c>
      <c r="F58" s="134">
        <v>14</v>
      </c>
      <c r="G58" s="135">
        <v>241801.25769999999</v>
      </c>
      <c r="H58" s="115"/>
      <c r="I58" s="115">
        <v>0</v>
      </c>
      <c r="J58" s="115">
        <f t="shared" si="223"/>
        <v>0</v>
      </c>
      <c r="K58" s="115">
        <f t="shared" si="224"/>
        <v>0</v>
      </c>
      <c r="L58" s="115">
        <f>SUM(L59:L60)</f>
        <v>0</v>
      </c>
      <c r="M58" s="115">
        <f t="shared" ref="M58:O58" si="1720">SUM(M59:M60)</f>
        <v>0</v>
      </c>
      <c r="N58" s="115">
        <f t="shared" si="1720"/>
        <v>0</v>
      </c>
      <c r="O58" s="115">
        <f t="shared" si="1720"/>
        <v>0</v>
      </c>
      <c r="P58" s="115">
        <f t="shared" ref="P58:P60" si="1721">SUM(L58+N58)</f>
        <v>0</v>
      </c>
      <c r="Q58" s="115">
        <f t="shared" ref="Q58:Q60" si="1722">SUM(M58+O58)</f>
        <v>0</v>
      </c>
      <c r="R58" s="131">
        <f t="shared" si="180"/>
        <v>0</v>
      </c>
      <c r="S58" s="131">
        <f t="shared" si="181"/>
        <v>0</v>
      </c>
      <c r="T58" s="115"/>
      <c r="U58" s="115">
        <v>0</v>
      </c>
      <c r="V58" s="115">
        <f t="shared" si="226"/>
        <v>0</v>
      </c>
      <c r="W58" s="115">
        <f t="shared" si="227"/>
        <v>0</v>
      </c>
      <c r="X58" s="115">
        <f>SUM(X59:X60)</f>
        <v>0</v>
      </c>
      <c r="Y58" s="115">
        <f t="shared" ref="Y58" si="1723">SUM(Y59:Y60)</f>
        <v>0</v>
      </c>
      <c r="Z58" s="115">
        <f t="shared" ref="Z58" si="1724">SUM(Z59:Z60)</f>
        <v>0</v>
      </c>
      <c r="AA58" s="115">
        <f t="shared" ref="AA58" si="1725">SUM(AA59:AA60)</f>
        <v>0</v>
      </c>
      <c r="AB58" s="115">
        <f t="shared" ref="AB58:AB60" si="1726">SUM(X58+Z58)</f>
        <v>0</v>
      </c>
      <c r="AC58" s="115">
        <f t="shared" ref="AC58:AC60" si="1727">SUM(Y58+AA58)</f>
        <v>0</v>
      </c>
      <c r="AD58" s="131">
        <f t="shared" si="1624"/>
        <v>0</v>
      </c>
      <c r="AE58" s="131">
        <f t="shared" si="1625"/>
        <v>0</v>
      </c>
      <c r="AF58" s="115">
        <f>VLOOKUP($E58,'ВМП план'!$B$8:$AL$43,12,0)</f>
        <v>45</v>
      </c>
      <c r="AG58" s="115">
        <f>VLOOKUP($E58,'ВМП план'!$B$8:$AL$43,13,0)</f>
        <v>10881056.5965</v>
      </c>
      <c r="AH58" s="115">
        <f t="shared" si="233"/>
        <v>7.5</v>
      </c>
      <c r="AI58" s="115">
        <f t="shared" si="234"/>
        <v>1813509.4327499999</v>
      </c>
      <c r="AJ58" s="115">
        <f>SUM(AJ59:AJ60)</f>
        <v>3</v>
      </c>
      <c r="AK58" s="115">
        <f t="shared" ref="AK58" si="1728">SUM(AK59:AK60)</f>
        <v>725403.78</v>
      </c>
      <c r="AL58" s="115">
        <f t="shared" ref="AL58" si="1729">SUM(AL59:AL60)</f>
        <v>0</v>
      </c>
      <c r="AM58" s="115">
        <f t="shared" ref="AM58" si="1730">SUM(AM59:AM60)</f>
        <v>0</v>
      </c>
      <c r="AN58" s="115">
        <f t="shared" ref="AN58:AN60" si="1731">SUM(AJ58+AL58)</f>
        <v>3</v>
      </c>
      <c r="AO58" s="115">
        <f t="shared" ref="AO58:AO60" si="1732">SUM(AK58+AM58)</f>
        <v>725403.78</v>
      </c>
      <c r="AP58" s="131">
        <f t="shared" si="1631"/>
        <v>-4.5</v>
      </c>
      <c r="AQ58" s="131">
        <f t="shared" si="1632"/>
        <v>-1088105.6527499999</v>
      </c>
      <c r="AR58" s="115"/>
      <c r="AS58" s="115"/>
      <c r="AT58" s="115">
        <f t="shared" si="240"/>
        <v>0</v>
      </c>
      <c r="AU58" s="115">
        <f t="shared" si="241"/>
        <v>0</v>
      </c>
      <c r="AV58" s="115">
        <f>SUM(AV59:AV60)</f>
        <v>0</v>
      </c>
      <c r="AW58" s="115">
        <f t="shared" ref="AW58" si="1733">SUM(AW59:AW60)</f>
        <v>0</v>
      </c>
      <c r="AX58" s="115">
        <f t="shared" ref="AX58" si="1734">SUM(AX59:AX60)</f>
        <v>0</v>
      </c>
      <c r="AY58" s="115">
        <f t="shared" ref="AY58" si="1735">SUM(AY59:AY60)</f>
        <v>0</v>
      </c>
      <c r="AZ58" s="115">
        <f t="shared" ref="AZ58:AZ60" si="1736">SUM(AV58+AX58)</f>
        <v>0</v>
      </c>
      <c r="BA58" s="115">
        <f t="shared" ref="BA58:BA60" si="1737">SUM(AW58+AY58)</f>
        <v>0</v>
      </c>
      <c r="BB58" s="131">
        <f t="shared" si="1638"/>
        <v>0</v>
      </c>
      <c r="BC58" s="131">
        <f t="shared" si="1639"/>
        <v>0</v>
      </c>
      <c r="BD58" s="115"/>
      <c r="BE58" s="115">
        <v>0</v>
      </c>
      <c r="BF58" s="115">
        <f t="shared" si="247"/>
        <v>0</v>
      </c>
      <c r="BG58" s="115">
        <f t="shared" si="248"/>
        <v>0</v>
      </c>
      <c r="BH58" s="115">
        <f>SUM(BH59:BH60)</f>
        <v>0</v>
      </c>
      <c r="BI58" s="115">
        <f t="shared" ref="BI58" si="1738">SUM(BI59:BI60)</f>
        <v>0</v>
      </c>
      <c r="BJ58" s="115">
        <f t="shared" ref="BJ58" si="1739">SUM(BJ59:BJ60)</f>
        <v>0</v>
      </c>
      <c r="BK58" s="115">
        <f t="shared" ref="BK58" si="1740">SUM(BK59:BK60)</f>
        <v>0</v>
      </c>
      <c r="BL58" s="115">
        <f t="shared" ref="BL58:BL60" si="1741">SUM(BH58+BJ58)</f>
        <v>0</v>
      </c>
      <c r="BM58" s="115">
        <f t="shared" ref="BM58:BM60" si="1742">SUM(BI58+BK58)</f>
        <v>0</v>
      </c>
      <c r="BN58" s="131">
        <f t="shared" si="1645"/>
        <v>0</v>
      </c>
      <c r="BO58" s="131">
        <f t="shared" si="1646"/>
        <v>0</v>
      </c>
      <c r="BP58" s="115"/>
      <c r="BQ58" s="115"/>
      <c r="BR58" s="115">
        <f t="shared" si="254"/>
        <v>0</v>
      </c>
      <c r="BS58" s="115">
        <f t="shared" si="255"/>
        <v>0</v>
      </c>
      <c r="BT58" s="115">
        <f>SUM(BT59:BT60)</f>
        <v>0</v>
      </c>
      <c r="BU58" s="115">
        <f t="shared" ref="BU58" si="1743">SUM(BU59:BU60)</f>
        <v>0</v>
      </c>
      <c r="BV58" s="115">
        <f t="shared" ref="BV58" si="1744">SUM(BV59:BV60)</f>
        <v>0</v>
      </c>
      <c r="BW58" s="115">
        <f t="shared" ref="BW58" si="1745">SUM(BW59:BW60)</f>
        <v>0</v>
      </c>
      <c r="BX58" s="115">
        <f t="shared" ref="BX58:BX60" si="1746">SUM(BT58+BV58)</f>
        <v>0</v>
      </c>
      <c r="BY58" s="115">
        <f t="shared" ref="BY58:BY60" si="1747">SUM(BU58+BW58)</f>
        <v>0</v>
      </c>
      <c r="BZ58" s="131">
        <f t="shared" si="1652"/>
        <v>0</v>
      </c>
      <c r="CA58" s="131">
        <f t="shared" si="1653"/>
        <v>0</v>
      </c>
      <c r="CB58" s="115"/>
      <c r="CC58" s="115"/>
      <c r="CD58" s="115">
        <f t="shared" si="261"/>
        <v>0</v>
      </c>
      <c r="CE58" s="115">
        <f t="shared" si="262"/>
        <v>0</v>
      </c>
      <c r="CF58" s="115">
        <f>SUM(CF59:CF60)</f>
        <v>0</v>
      </c>
      <c r="CG58" s="115">
        <f t="shared" ref="CG58" si="1748">SUM(CG59:CG60)</f>
        <v>0</v>
      </c>
      <c r="CH58" s="115">
        <f t="shared" ref="CH58" si="1749">SUM(CH59:CH60)</f>
        <v>0</v>
      </c>
      <c r="CI58" s="115">
        <f t="shared" ref="CI58" si="1750">SUM(CI59:CI60)</f>
        <v>0</v>
      </c>
      <c r="CJ58" s="115">
        <f t="shared" ref="CJ58:CJ60" si="1751">SUM(CF58+CH58)</f>
        <v>0</v>
      </c>
      <c r="CK58" s="115">
        <f t="shared" ref="CK58:CK60" si="1752">SUM(CG58+CI58)</f>
        <v>0</v>
      </c>
      <c r="CL58" s="131">
        <f t="shared" si="1660"/>
        <v>0</v>
      </c>
      <c r="CM58" s="131">
        <f t="shared" si="1661"/>
        <v>0</v>
      </c>
      <c r="CN58" s="115"/>
      <c r="CO58" s="115"/>
      <c r="CP58" s="115">
        <f t="shared" si="268"/>
        <v>0</v>
      </c>
      <c r="CQ58" s="115">
        <f t="shared" si="269"/>
        <v>0</v>
      </c>
      <c r="CR58" s="115">
        <f>SUM(CR59:CR60)</f>
        <v>0</v>
      </c>
      <c r="CS58" s="115">
        <f t="shared" ref="CS58" si="1753">SUM(CS59:CS60)</f>
        <v>0</v>
      </c>
      <c r="CT58" s="115">
        <f t="shared" ref="CT58" si="1754">SUM(CT59:CT60)</f>
        <v>0</v>
      </c>
      <c r="CU58" s="115">
        <f t="shared" ref="CU58" si="1755">SUM(CU59:CU60)</f>
        <v>0</v>
      </c>
      <c r="CV58" s="115">
        <f t="shared" ref="CV58:CV60" si="1756">SUM(CR58+CT58)</f>
        <v>0</v>
      </c>
      <c r="CW58" s="115">
        <f t="shared" ref="CW58:CW60" si="1757">SUM(CS58+CU58)</f>
        <v>0</v>
      </c>
      <c r="CX58" s="131">
        <f t="shared" si="1667"/>
        <v>0</v>
      </c>
      <c r="CY58" s="131">
        <f t="shared" si="1668"/>
        <v>0</v>
      </c>
      <c r="CZ58" s="115"/>
      <c r="DA58" s="115"/>
      <c r="DB58" s="115">
        <f t="shared" si="275"/>
        <v>0</v>
      </c>
      <c r="DC58" s="115">
        <f t="shared" si="276"/>
        <v>0</v>
      </c>
      <c r="DD58" s="115">
        <f>SUM(DD59:DD60)</f>
        <v>0</v>
      </c>
      <c r="DE58" s="115">
        <f t="shared" ref="DE58" si="1758">SUM(DE59:DE60)</f>
        <v>0</v>
      </c>
      <c r="DF58" s="115">
        <f t="shared" ref="DF58" si="1759">SUM(DF59:DF60)</f>
        <v>0</v>
      </c>
      <c r="DG58" s="115">
        <f t="shared" ref="DG58" si="1760">SUM(DG59:DG60)</f>
        <v>0</v>
      </c>
      <c r="DH58" s="115">
        <f t="shared" ref="DH58:DH60" si="1761">SUM(DD58+DF58)</f>
        <v>0</v>
      </c>
      <c r="DI58" s="115">
        <f t="shared" ref="DI58:DI60" si="1762">SUM(DE58+DG58)</f>
        <v>0</v>
      </c>
      <c r="DJ58" s="131">
        <f t="shared" si="1674"/>
        <v>0</v>
      </c>
      <c r="DK58" s="131">
        <f t="shared" si="1675"/>
        <v>0</v>
      </c>
      <c r="DL58" s="115"/>
      <c r="DM58" s="115"/>
      <c r="DN58" s="115">
        <f t="shared" si="282"/>
        <v>0</v>
      </c>
      <c r="DO58" s="115">
        <f t="shared" si="283"/>
        <v>0</v>
      </c>
      <c r="DP58" s="115">
        <f>SUM(DP59:DP60)</f>
        <v>0</v>
      </c>
      <c r="DQ58" s="115">
        <f t="shared" ref="DQ58" si="1763">SUM(DQ59:DQ60)</f>
        <v>0</v>
      </c>
      <c r="DR58" s="115">
        <f t="shared" ref="DR58" si="1764">SUM(DR59:DR60)</f>
        <v>0</v>
      </c>
      <c r="DS58" s="115">
        <f t="shared" ref="DS58" si="1765">SUM(DS59:DS60)</f>
        <v>0</v>
      </c>
      <c r="DT58" s="115">
        <f t="shared" ref="DT58:DT60" si="1766">SUM(DP58+DR58)</f>
        <v>0</v>
      </c>
      <c r="DU58" s="115">
        <f t="shared" ref="DU58:DU60" si="1767">SUM(DQ58+DS58)</f>
        <v>0</v>
      </c>
      <c r="DV58" s="131">
        <f t="shared" si="1681"/>
        <v>0</v>
      </c>
      <c r="DW58" s="131">
        <f t="shared" si="1682"/>
        <v>0</v>
      </c>
      <c r="DX58" s="115"/>
      <c r="DY58" s="115">
        <v>0</v>
      </c>
      <c r="DZ58" s="115">
        <f t="shared" si="289"/>
        <v>0</v>
      </c>
      <c r="EA58" s="115">
        <f t="shared" si="290"/>
        <v>0</v>
      </c>
      <c r="EB58" s="115">
        <f>SUM(EB59:EB60)</f>
        <v>0</v>
      </c>
      <c r="EC58" s="115">
        <f t="shared" ref="EC58" si="1768">SUM(EC59:EC60)</f>
        <v>0</v>
      </c>
      <c r="ED58" s="115">
        <f t="shared" ref="ED58" si="1769">SUM(ED59:ED60)</f>
        <v>0</v>
      </c>
      <c r="EE58" s="115">
        <f t="shared" ref="EE58" si="1770">SUM(EE59:EE60)</f>
        <v>0</v>
      </c>
      <c r="EF58" s="115">
        <f t="shared" ref="EF58:EF60" si="1771">SUM(EB58+ED58)</f>
        <v>0</v>
      </c>
      <c r="EG58" s="115">
        <f t="shared" ref="EG58:EG60" si="1772">SUM(EC58+EE58)</f>
        <v>0</v>
      </c>
      <c r="EH58" s="131">
        <f t="shared" si="1688"/>
        <v>0</v>
      </c>
      <c r="EI58" s="131">
        <f t="shared" si="1689"/>
        <v>0</v>
      </c>
      <c r="EJ58" s="115"/>
      <c r="EK58" s="115">
        <v>0</v>
      </c>
      <c r="EL58" s="115">
        <f t="shared" si="296"/>
        <v>0</v>
      </c>
      <c r="EM58" s="115">
        <f t="shared" si="297"/>
        <v>0</v>
      </c>
      <c r="EN58" s="115">
        <f>SUM(EN59:EN60)</f>
        <v>0</v>
      </c>
      <c r="EO58" s="115">
        <f t="shared" ref="EO58" si="1773">SUM(EO59:EO60)</f>
        <v>0</v>
      </c>
      <c r="EP58" s="115">
        <f t="shared" ref="EP58" si="1774">SUM(EP59:EP60)</f>
        <v>0</v>
      </c>
      <c r="EQ58" s="115">
        <f t="shared" ref="EQ58" si="1775">SUM(EQ59:EQ60)</f>
        <v>0</v>
      </c>
      <c r="ER58" s="115">
        <f t="shared" ref="ER58:ER60" si="1776">SUM(EN58+EP58)</f>
        <v>0</v>
      </c>
      <c r="ES58" s="115">
        <f t="shared" ref="ES58:ES60" si="1777">SUM(EO58+EQ58)</f>
        <v>0</v>
      </c>
      <c r="ET58" s="131">
        <f t="shared" si="1696"/>
        <v>0</v>
      </c>
      <c r="EU58" s="131">
        <f t="shared" si="1697"/>
        <v>0</v>
      </c>
      <c r="EV58" s="115"/>
      <c r="EW58" s="115"/>
      <c r="EX58" s="115">
        <f t="shared" si="303"/>
        <v>0</v>
      </c>
      <c r="EY58" s="115">
        <f t="shared" si="304"/>
        <v>0</v>
      </c>
      <c r="EZ58" s="115">
        <f>SUM(EZ59:EZ60)</f>
        <v>0</v>
      </c>
      <c r="FA58" s="115">
        <f t="shared" ref="FA58" si="1778">SUM(FA59:FA60)</f>
        <v>0</v>
      </c>
      <c r="FB58" s="115">
        <f t="shared" ref="FB58" si="1779">SUM(FB59:FB60)</f>
        <v>0</v>
      </c>
      <c r="FC58" s="115">
        <f t="shared" ref="FC58" si="1780">SUM(FC59:FC60)</f>
        <v>0</v>
      </c>
      <c r="FD58" s="115">
        <f t="shared" ref="FD58:FD60" si="1781">SUM(EZ58+FB58)</f>
        <v>0</v>
      </c>
      <c r="FE58" s="115">
        <f t="shared" ref="FE58:FE60" si="1782">SUM(FA58+FC58)</f>
        <v>0</v>
      </c>
      <c r="FF58" s="131">
        <f t="shared" si="1703"/>
        <v>0</v>
      </c>
      <c r="FG58" s="131">
        <f t="shared" si="1704"/>
        <v>0</v>
      </c>
      <c r="FH58" s="115"/>
      <c r="FI58" s="115"/>
      <c r="FJ58" s="115">
        <f t="shared" si="310"/>
        <v>0</v>
      </c>
      <c r="FK58" s="115">
        <f t="shared" si="311"/>
        <v>0</v>
      </c>
      <c r="FL58" s="115">
        <f>SUM(FL59:FL60)</f>
        <v>0</v>
      </c>
      <c r="FM58" s="115">
        <f t="shared" ref="FM58" si="1783">SUM(FM59:FM60)</f>
        <v>0</v>
      </c>
      <c r="FN58" s="115">
        <f t="shared" ref="FN58" si="1784">SUM(FN59:FN60)</f>
        <v>0</v>
      </c>
      <c r="FO58" s="115">
        <f t="shared" ref="FO58" si="1785">SUM(FO59:FO60)</f>
        <v>0</v>
      </c>
      <c r="FP58" s="115">
        <f t="shared" ref="FP58:FP60" si="1786">SUM(FL58+FN58)</f>
        <v>0</v>
      </c>
      <c r="FQ58" s="115">
        <f t="shared" ref="FQ58:FQ60" si="1787">SUM(FM58+FO58)</f>
        <v>0</v>
      </c>
      <c r="FR58" s="131">
        <f t="shared" si="1710"/>
        <v>0</v>
      </c>
      <c r="FS58" s="131">
        <f t="shared" si="1711"/>
        <v>0</v>
      </c>
      <c r="FT58" s="115"/>
      <c r="FU58" s="115"/>
      <c r="FV58" s="115">
        <f t="shared" si="317"/>
        <v>0</v>
      </c>
      <c r="FW58" s="115">
        <f t="shared" si="318"/>
        <v>0</v>
      </c>
      <c r="FX58" s="115">
        <f>SUM(FX59:FX60)</f>
        <v>0</v>
      </c>
      <c r="FY58" s="115">
        <f t="shared" ref="FY58" si="1788">SUM(FY59:FY60)</f>
        <v>0</v>
      </c>
      <c r="FZ58" s="115">
        <f t="shared" ref="FZ58" si="1789">SUM(FZ59:FZ60)</f>
        <v>0</v>
      </c>
      <c r="GA58" s="115">
        <f t="shared" ref="GA58" si="1790">SUM(GA59:GA60)</f>
        <v>0</v>
      </c>
      <c r="GB58" s="115">
        <f t="shared" ref="GB58:GB60" si="1791">SUM(FX58+FZ58)</f>
        <v>0</v>
      </c>
      <c r="GC58" s="115">
        <f t="shared" ref="GC58:GC60" si="1792">SUM(FY58+GA58)</f>
        <v>0</v>
      </c>
      <c r="GD58" s="131">
        <f t="shared" si="1717"/>
        <v>0</v>
      </c>
      <c r="GE58" s="131">
        <f t="shared" si="1718"/>
        <v>0</v>
      </c>
      <c r="GF58" s="115">
        <f t="shared" ref="GF58:GI61" si="1793">H58+T58+AF58+AR58+BD58+BP58+CB58+CN58+CZ58+DL58+DX58+EJ58+EV58+FH58+FT58</f>
        <v>45</v>
      </c>
      <c r="GG58" s="115">
        <f t="shared" si="1793"/>
        <v>10881056.5965</v>
      </c>
      <c r="GH58" s="115">
        <f t="shared" si="1793"/>
        <v>7.5</v>
      </c>
      <c r="GI58" s="115">
        <f t="shared" si="1793"/>
        <v>1813509.4327499999</v>
      </c>
      <c r="GJ58" s="115">
        <f>SUM(GJ59:GJ60)</f>
        <v>3</v>
      </c>
      <c r="GK58" s="115">
        <f t="shared" ref="GK58" si="1794">SUM(GK59:GK60)</f>
        <v>725403.78</v>
      </c>
      <c r="GL58" s="115">
        <f t="shared" ref="GL58" si="1795">SUM(GL59:GL60)</f>
        <v>0</v>
      </c>
      <c r="GM58" s="115">
        <f t="shared" ref="GM58" si="1796">SUM(GM59:GM60)</f>
        <v>0</v>
      </c>
      <c r="GN58" s="115">
        <f t="shared" ref="GN58" si="1797">SUM(GJ58+GL58)</f>
        <v>3</v>
      </c>
      <c r="GO58" s="115">
        <f t="shared" ref="GO58" si="1798">SUM(GK58+GM58)</f>
        <v>725403.78</v>
      </c>
      <c r="GP58" s="115">
        <f t="shared" ref="GP58:GP61" si="1799">SUM(GJ58-GH58)</f>
        <v>-4.5</v>
      </c>
      <c r="GQ58" s="115">
        <f t="shared" ref="GQ58:GQ61" si="1800">SUM(GK58-GI58)</f>
        <v>-1088105.6527499999</v>
      </c>
      <c r="GR58" s="243"/>
      <c r="GS58" s="86"/>
    </row>
    <row r="59" spans="2:201" ht="47.25" hidden="1" customHeight="1" x14ac:dyDescent="0.2">
      <c r="B59" s="86" t="s">
        <v>164</v>
      </c>
      <c r="C59" s="87" t="s">
        <v>165</v>
      </c>
      <c r="D59" s="94">
        <v>91</v>
      </c>
      <c r="E59" s="91" t="s">
        <v>166</v>
      </c>
      <c r="F59" s="94">
        <v>14</v>
      </c>
      <c r="G59" s="106">
        <v>241801.25769999999</v>
      </c>
      <c r="H59" s="107"/>
      <c r="I59" s="107"/>
      <c r="J59" s="107"/>
      <c r="K59" s="107"/>
      <c r="L59" s="107">
        <f>VLOOKUP($D59,'факт '!$D$7:$AO$73,3,0)</f>
        <v>0</v>
      </c>
      <c r="M59" s="107">
        <f>VLOOKUP($D59,'факт '!$D$7:$AO$73,4,0)</f>
        <v>0</v>
      </c>
      <c r="N59" s="107"/>
      <c r="O59" s="107"/>
      <c r="P59" s="107">
        <f t="shared" si="1721"/>
        <v>0</v>
      </c>
      <c r="Q59" s="107">
        <f t="shared" si="1722"/>
        <v>0</v>
      </c>
      <c r="R59" s="108">
        <f t="shared" si="180"/>
        <v>0</v>
      </c>
      <c r="S59" s="108">
        <f t="shared" si="181"/>
        <v>0</v>
      </c>
      <c r="T59" s="107"/>
      <c r="U59" s="107"/>
      <c r="V59" s="107"/>
      <c r="W59" s="107"/>
      <c r="X59" s="107">
        <f>VLOOKUP($D59,'факт '!$D$7:$AO$73,7,0)</f>
        <v>0</v>
      </c>
      <c r="Y59" s="107">
        <f>VLOOKUP($D59,'факт '!$D$7:$AO$73,8,0)</f>
        <v>0</v>
      </c>
      <c r="Z59" s="107">
        <f>VLOOKUP($D59,'факт '!$D$7:$AO$73,9,0)</f>
        <v>0</v>
      </c>
      <c r="AA59" s="107">
        <f>VLOOKUP($D59,'факт '!$D$7:$AO$73,10,0)</f>
        <v>0</v>
      </c>
      <c r="AB59" s="107">
        <f t="shared" si="1726"/>
        <v>0</v>
      </c>
      <c r="AC59" s="107">
        <f t="shared" si="1727"/>
        <v>0</v>
      </c>
      <c r="AD59" s="108">
        <f t="shared" si="1624"/>
        <v>0</v>
      </c>
      <c r="AE59" s="108">
        <f t="shared" si="1625"/>
        <v>0</v>
      </c>
      <c r="AF59" s="107"/>
      <c r="AG59" s="107"/>
      <c r="AH59" s="107"/>
      <c r="AI59" s="107"/>
      <c r="AJ59" s="107">
        <f>VLOOKUP($D59,'факт '!$D$7:$AO$73,5,0)</f>
        <v>3</v>
      </c>
      <c r="AK59" s="107">
        <f>VLOOKUP($D59,'факт '!$D$7:$AO$73,6,0)</f>
        <v>725403.78</v>
      </c>
      <c r="AL59" s="107"/>
      <c r="AM59" s="107"/>
      <c r="AN59" s="107">
        <f t="shared" si="1731"/>
        <v>3</v>
      </c>
      <c r="AO59" s="107">
        <f t="shared" si="1732"/>
        <v>725403.78</v>
      </c>
      <c r="AP59" s="108">
        <f t="shared" si="1631"/>
        <v>3</v>
      </c>
      <c r="AQ59" s="108">
        <f t="shared" si="1632"/>
        <v>725403.78</v>
      </c>
      <c r="AR59" s="107"/>
      <c r="AS59" s="107"/>
      <c r="AT59" s="107"/>
      <c r="AU59" s="107"/>
      <c r="AV59" s="107">
        <f>VLOOKUP($D59,'факт '!$D$7:$AO$73,11,0)</f>
        <v>0</v>
      </c>
      <c r="AW59" s="107">
        <f>VLOOKUP($D59,'факт '!$D$7:$AO$73,12,0)</f>
        <v>0</v>
      </c>
      <c r="AX59" s="107"/>
      <c r="AY59" s="107"/>
      <c r="AZ59" s="107">
        <f t="shared" si="1736"/>
        <v>0</v>
      </c>
      <c r="BA59" s="107">
        <f t="shared" si="1737"/>
        <v>0</v>
      </c>
      <c r="BB59" s="108">
        <f t="shared" si="1638"/>
        <v>0</v>
      </c>
      <c r="BC59" s="108">
        <f t="shared" si="1639"/>
        <v>0</v>
      </c>
      <c r="BD59" s="107"/>
      <c r="BE59" s="107"/>
      <c r="BF59" s="107"/>
      <c r="BG59" s="107"/>
      <c r="BH59" s="107">
        <f>VLOOKUP($D59,'факт '!$D$7:$AO$73,15,0)</f>
        <v>0</v>
      </c>
      <c r="BI59" s="107">
        <f>VLOOKUP($D59,'факт '!$D$7:$AO$73,16,0)</f>
        <v>0</v>
      </c>
      <c r="BJ59" s="107">
        <f>VLOOKUP($D59,'факт '!$D$7:$AO$73,17,0)</f>
        <v>0</v>
      </c>
      <c r="BK59" s="107">
        <f>VLOOKUP($D59,'факт '!$D$7:$AO$73,18,0)</f>
        <v>0</v>
      </c>
      <c r="BL59" s="107">
        <f t="shared" si="1741"/>
        <v>0</v>
      </c>
      <c r="BM59" s="107">
        <f t="shared" si="1742"/>
        <v>0</v>
      </c>
      <c r="BN59" s="108">
        <f t="shared" si="1645"/>
        <v>0</v>
      </c>
      <c r="BO59" s="108">
        <f t="shared" si="1646"/>
        <v>0</v>
      </c>
      <c r="BP59" s="107"/>
      <c r="BQ59" s="107"/>
      <c r="BR59" s="107"/>
      <c r="BS59" s="107"/>
      <c r="BT59" s="107">
        <f>VLOOKUP($D59,'факт '!$D$7:$AO$73,19,0)</f>
        <v>0</v>
      </c>
      <c r="BU59" s="107">
        <f>VLOOKUP($D59,'факт '!$D$7:$AO$73,20,0)</f>
        <v>0</v>
      </c>
      <c r="BV59" s="107">
        <f>VLOOKUP($D59,'факт '!$D$7:$AO$73,21,0)</f>
        <v>0</v>
      </c>
      <c r="BW59" s="107">
        <f>VLOOKUP($D59,'факт '!$D$7:$AO$73,22,0)</f>
        <v>0</v>
      </c>
      <c r="BX59" s="107">
        <f t="shared" si="1746"/>
        <v>0</v>
      </c>
      <c r="BY59" s="107">
        <f t="shared" si="1747"/>
        <v>0</v>
      </c>
      <c r="BZ59" s="108">
        <f t="shared" si="1652"/>
        <v>0</v>
      </c>
      <c r="CA59" s="108">
        <f t="shared" si="1653"/>
        <v>0</v>
      </c>
      <c r="CB59" s="107"/>
      <c r="CC59" s="107"/>
      <c r="CD59" s="107"/>
      <c r="CE59" s="107"/>
      <c r="CF59" s="107">
        <f>VLOOKUP($D59,'факт '!$D$7:$AO$73,23,0)</f>
        <v>0</v>
      </c>
      <c r="CG59" s="107">
        <f>VLOOKUP($D59,'факт '!$D$7:$AO$73,24,0)</f>
        <v>0</v>
      </c>
      <c r="CH59" s="107">
        <f>VLOOKUP($D59,'факт '!$D$7:$AO$73,25,0)</f>
        <v>0</v>
      </c>
      <c r="CI59" s="107">
        <f>VLOOKUP($D59,'факт '!$D$7:$AO$73,26,0)</f>
        <v>0</v>
      </c>
      <c r="CJ59" s="107">
        <f t="shared" si="1751"/>
        <v>0</v>
      </c>
      <c r="CK59" s="107">
        <f t="shared" si="1752"/>
        <v>0</v>
      </c>
      <c r="CL59" s="108">
        <f t="shared" si="1660"/>
        <v>0</v>
      </c>
      <c r="CM59" s="108">
        <f t="shared" si="1661"/>
        <v>0</v>
      </c>
      <c r="CN59" s="107"/>
      <c r="CO59" s="107"/>
      <c r="CP59" s="107"/>
      <c r="CQ59" s="107"/>
      <c r="CR59" s="107">
        <f>VLOOKUP($D59,'факт '!$D$7:$AO$73,27,0)</f>
        <v>0</v>
      </c>
      <c r="CS59" s="107">
        <f>VLOOKUP($D59,'факт '!$D$7:$AO$73,28,0)</f>
        <v>0</v>
      </c>
      <c r="CT59" s="107">
        <f>VLOOKUP($D59,'факт '!$D$7:$AO$73,29,0)</f>
        <v>0</v>
      </c>
      <c r="CU59" s="107">
        <f>VLOOKUP($D59,'факт '!$D$7:$AO$73,30,0)</f>
        <v>0</v>
      </c>
      <c r="CV59" s="107">
        <f t="shared" si="1756"/>
        <v>0</v>
      </c>
      <c r="CW59" s="107">
        <f t="shared" si="1757"/>
        <v>0</v>
      </c>
      <c r="CX59" s="108">
        <f t="shared" si="1667"/>
        <v>0</v>
      </c>
      <c r="CY59" s="108">
        <f t="shared" si="1668"/>
        <v>0</v>
      </c>
      <c r="CZ59" s="107"/>
      <c r="DA59" s="107"/>
      <c r="DB59" s="107"/>
      <c r="DC59" s="107"/>
      <c r="DD59" s="107">
        <f>VLOOKUP($D59,'факт '!$D$7:$AO$73,31,0)</f>
        <v>0</v>
      </c>
      <c r="DE59" s="107">
        <f>VLOOKUP($D59,'факт '!$D$7:$AO$73,32,0)</f>
        <v>0</v>
      </c>
      <c r="DF59" s="107"/>
      <c r="DG59" s="107"/>
      <c r="DH59" s="107">
        <f t="shared" si="1761"/>
        <v>0</v>
      </c>
      <c r="DI59" s="107">
        <f t="shared" si="1762"/>
        <v>0</v>
      </c>
      <c r="DJ59" s="108">
        <f t="shared" si="1674"/>
        <v>0</v>
      </c>
      <c r="DK59" s="108">
        <f t="shared" si="1675"/>
        <v>0</v>
      </c>
      <c r="DL59" s="107"/>
      <c r="DM59" s="107"/>
      <c r="DN59" s="107"/>
      <c r="DO59" s="107"/>
      <c r="DP59" s="107">
        <f>VLOOKUP($D59,'факт '!$D$7:$AO$73,13,0)</f>
        <v>0</v>
      </c>
      <c r="DQ59" s="107">
        <f>VLOOKUP($D59,'факт '!$D$7:$AO$73,14,0)</f>
        <v>0</v>
      </c>
      <c r="DR59" s="107"/>
      <c r="DS59" s="107"/>
      <c r="DT59" s="107">
        <f t="shared" si="1766"/>
        <v>0</v>
      </c>
      <c r="DU59" s="107">
        <f t="shared" si="1767"/>
        <v>0</v>
      </c>
      <c r="DV59" s="108">
        <f t="shared" si="1681"/>
        <v>0</v>
      </c>
      <c r="DW59" s="108">
        <f t="shared" si="1682"/>
        <v>0</v>
      </c>
      <c r="DX59" s="107"/>
      <c r="DY59" s="107"/>
      <c r="DZ59" s="107"/>
      <c r="EA59" s="107"/>
      <c r="EB59" s="107">
        <f>VLOOKUP($D59,'факт '!$D$7:$AO$73,33,0)</f>
        <v>0</v>
      </c>
      <c r="EC59" s="107">
        <f>VLOOKUP($D59,'факт '!$D$7:$AO$73,34,0)</f>
        <v>0</v>
      </c>
      <c r="ED59" s="107"/>
      <c r="EE59" s="107"/>
      <c r="EF59" s="107">
        <f t="shared" si="1771"/>
        <v>0</v>
      </c>
      <c r="EG59" s="107">
        <f t="shared" si="1772"/>
        <v>0</v>
      </c>
      <c r="EH59" s="108">
        <f t="shared" si="1688"/>
        <v>0</v>
      </c>
      <c r="EI59" s="108">
        <f t="shared" si="1689"/>
        <v>0</v>
      </c>
      <c r="EJ59" s="107"/>
      <c r="EK59" s="107"/>
      <c r="EL59" s="107"/>
      <c r="EM59" s="107"/>
      <c r="EN59" s="107">
        <f>VLOOKUP($D59,'факт '!$D$7:$AO$73,35,0)</f>
        <v>0</v>
      </c>
      <c r="EO59" s="107">
        <f>VLOOKUP($D59,'факт '!$D$7:$AO$73,36,0)</f>
        <v>0</v>
      </c>
      <c r="EP59" s="107">
        <f>VLOOKUP($D59,'факт '!$D$7:$AO$73,37,0)</f>
        <v>0</v>
      </c>
      <c r="EQ59" s="107">
        <f>VLOOKUP($D59,'факт '!$D$7:$AO$73,38,0)</f>
        <v>0</v>
      </c>
      <c r="ER59" s="107">
        <f t="shared" si="1776"/>
        <v>0</v>
      </c>
      <c r="ES59" s="107">
        <f t="shared" si="1777"/>
        <v>0</v>
      </c>
      <c r="ET59" s="108">
        <f t="shared" si="1696"/>
        <v>0</v>
      </c>
      <c r="EU59" s="108">
        <f t="shared" si="1697"/>
        <v>0</v>
      </c>
      <c r="EV59" s="107"/>
      <c r="EW59" s="107"/>
      <c r="EX59" s="107"/>
      <c r="EY59" s="107"/>
      <c r="EZ59" s="107"/>
      <c r="FA59" s="107"/>
      <c r="FB59" s="107"/>
      <c r="FC59" s="107"/>
      <c r="FD59" s="107">
        <f t="shared" si="1781"/>
        <v>0</v>
      </c>
      <c r="FE59" s="107">
        <f t="shared" si="1782"/>
        <v>0</v>
      </c>
      <c r="FF59" s="108">
        <f t="shared" si="1703"/>
        <v>0</v>
      </c>
      <c r="FG59" s="108">
        <f t="shared" si="1704"/>
        <v>0</v>
      </c>
      <c r="FH59" s="107"/>
      <c r="FI59" s="107"/>
      <c r="FJ59" s="107"/>
      <c r="FK59" s="107"/>
      <c r="FL59" s="107"/>
      <c r="FM59" s="107"/>
      <c r="FN59" s="107"/>
      <c r="FO59" s="107"/>
      <c r="FP59" s="107">
        <f t="shared" si="1786"/>
        <v>0</v>
      </c>
      <c r="FQ59" s="107">
        <f t="shared" si="1787"/>
        <v>0</v>
      </c>
      <c r="FR59" s="108">
        <f t="shared" si="1710"/>
        <v>0</v>
      </c>
      <c r="FS59" s="108">
        <f t="shared" si="1711"/>
        <v>0</v>
      </c>
      <c r="FT59" s="107"/>
      <c r="FU59" s="107"/>
      <c r="FV59" s="107"/>
      <c r="FW59" s="107"/>
      <c r="FX59" s="107"/>
      <c r="FY59" s="107"/>
      <c r="FZ59" s="107"/>
      <c r="GA59" s="107"/>
      <c r="GB59" s="107">
        <f t="shared" si="1791"/>
        <v>0</v>
      </c>
      <c r="GC59" s="107">
        <f t="shared" si="1792"/>
        <v>0</v>
      </c>
      <c r="GD59" s="108">
        <f t="shared" si="1717"/>
        <v>0</v>
      </c>
      <c r="GE59" s="108">
        <f t="shared" si="1718"/>
        <v>0</v>
      </c>
      <c r="GF59" s="107">
        <f t="shared" ref="GF59:GF60" si="1801">SUM(H59,T59,AF59,AR59,BD59,BP59,CB59,CN59,CZ59,DL59,DX59,EJ59,EV59)</f>
        <v>0</v>
      </c>
      <c r="GG59" s="107">
        <f t="shared" ref="GG59:GG60" si="1802">SUM(I59,U59,AG59,AS59,BE59,BQ59,CC59,CO59,DA59,DM59,DY59,EK59,EW59)</f>
        <v>0</v>
      </c>
      <c r="GH59" s="107">
        <f t="shared" ref="GH59:GH60" si="1803">SUM(J59,V59,AH59,AT59,BF59,BR59,CD59,CP59,DB59,DN59,DZ59,EL59,EX59)</f>
        <v>0</v>
      </c>
      <c r="GI59" s="107">
        <f t="shared" ref="GI59:GI60" si="1804">SUM(K59,W59,AI59,AU59,BG59,BS59,CE59,CQ59,DC59,DO59,EA59,EM59,EY59)</f>
        <v>0</v>
      </c>
      <c r="GJ59" s="107">
        <f t="shared" ref="GJ59:GJ60" si="1805">SUM(L59,X59,AJ59,AV59,BH59,BT59,CF59,CR59,DD59,DP59,EB59,EN59,EZ59)</f>
        <v>3</v>
      </c>
      <c r="GK59" s="107">
        <f t="shared" ref="GK59:GK60" si="1806">SUM(M59,Y59,AK59,AW59,BI59,BU59,CG59,CS59,DE59,DQ59,EC59,EO59,FA59)</f>
        <v>725403.78</v>
      </c>
      <c r="GL59" s="107">
        <f t="shared" ref="GL59:GL60" si="1807">SUM(N59,Z59,AL59,AX59,BJ59,BV59,CH59,CT59,DF59,DR59,ED59,EP59,FB59)</f>
        <v>0</v>
      </c>
      <c r="GM59" s="107">
        <f t="shared" ref="GM59:GM60" si="1808">SUM(O59,AA59,AM59,AY59,BK59,BW59,CI59,CU59,DG59,DS59,EE59,EQ59,FC59)</f>
        <v>0</v>
      </c>
      <c r="GN59" s="107">
        <f t="shared" ref="GN59:GN60" si="1809">SUM(P59,AB59,AN59,AZ59,BL59,BX59,CJ59,CV59,DH59,DT59,EF59,ER59,FD59)</f>
        <v>3</v>
      </c>
      <c r="GO59" s="107">
        <f t="shared" ref="GO59:GO60" si="1810">SUM(Q59,AC59,AO59,BA59,BM59,BY59,CK59,CW59,DI59,DU59,EG59,ES59,FE59)</f>
        <v>725403.78</v>
      </c>
      <c r="GP59" s="107"/>
      <c r="GQ59" s="107"/>
      <c r="GR59" s="243"/>
      <c r="GS59" s="86"/>
    </row>
    <row r="60" spans="2:201" hidden="1" x14ac:dyDescent="0.2">
      <c r="B60" s="86"/>
      <c r="C60" s="87"/>
      <c r="D60" s="94"/>
      <c r="E60" s="91"/>
      <c r="F60" s="94"/>
      <c r="G60" s="106"/>
      <c r="H60" s="107"/>
      <c r="I60" s="107"/>
      <c r="J60" s="107"/>
      <c r="K60" s="107"/>
      <c r="L60" s="107"/>
      <c r="M60" s="107"/>
      <c r="N60" s="107"/>
      <c r="O60" s="107"/>
      <c r="P60" s="107">
        <f t="shared" si="1721"/>
        <v>0</v>
      </c>
      <c r="Q60" s="107">
        <f t="shared" si="1722"/>
        <v>0</v>
      </c>
      <c r="R60" s="108">
        <f t="shared" si="180"/>
        <v>0</v>
      </c>
      <c r="S60" s="108">
        <f t="shared" si="181"/>
        <v>0</v>
      </c>
      <c r="T60" s="107"/>
      <c r="U60" s="107"/>
      <c r="V60" s="107"/>
      <c r="W60" s="107"/>
      <c r="X60" s="107"/>
      <c r="Y60" s="107"/>
      <c r="Z60" s="107"/>
      <c r="AA60" s="107"/>
      <c r="AB60" s="107">
        <f t="shared" si="1726"/>
        <v>0</v>
      </c>
      <c r="AC60" s="107">
        <f t="shared" si="1727"/>
        <v>0</v>
      </c>
      <c r="AD60" s="108">
        <f t="shared" si="1624"/>
        <v>0</v>
      </c>
      <c r="AE60" s="108">
        <f t="shared" si="1625"/>
        <v>0</v>
      </c>
      <c r="AF60" s="107"/>
      <c r="AG60" s="107"/>
      <c r="AH60" s="107"/>
      <c r="AI60" s="107"/>
      <c r="AJ60" s="107"/>
      <c r="AK60" s="107"/>
      <c r="AL60" s="107"/>
      <c r="AM60" s="107"/>
      <c r="AN60" s="107">
        <f t="shared" si="1731"/>
        <v>0</v>
      </c>
      <c r="AO60" s="107">
        <f t="shared" si="1732"/>
        <v>0</v>
      </c>
      <c r="AP60" s="108">
        <f t="shared" si="1631"/>
        <v>0</v>
      </c>
      <c r="AQ60" s="108">
        <f t="shared" si="1632"/>
        <v>0</v>
      </c>
      <c r="AR60" s="107"/>
      <c r="AS60" s="107"/>
      <c r="AT60" s="107"/>
      <c r="AU60" s="107"/>
      <c r="AV60" s="107"/>
      <c r="AW60" s="107"/>
      <c r="AX60" s="107"/>
      <c r="AY60" s="107"/>
      <c r="AZ60" s="107">
        <f t="shared" si="1736"/>
        <v>0</v>
      </c>
      <c r="BA60" s="107">
        <f t="shared" si="1737"/>
        <v>0</v>
      </c>
      <c r="BB60" s="108">
        <f t="shared" si="1638"/>
        <v>0</v>
      </c>
      <c r="BC60" s="108">
        <f t="shared" si="1639"/>
        <v>0</v>
      </c>
      <c r="BD60" s="107"/>
      <c r="BE60" s="107"/>
      <c r="BF60" s="107"/>
      <c r="BG60" s="107"/>
      <c r="BH60" s="107"/>
      <c r="BI60" s="107"/>
      <c r="BJ60" s="107"/>
      <c r="BK60" s="107"/>
      <c r="BL60" s="107">
        <f t="shared" si="1741"/>
        <v>0</v>
      </c>
      <c r="BM60" s="107">
        <f t="shared" si="1742"/>
        <v>0</v>
      </c>
      <c r="BN60" s="108">
        <f t="shared" si="1645"/>
        <v>0</v>
      </c>
      <c r="BO60" s="108">
        <f t="shared" si="1646"/>
        <v>0</v>
      </c>
      <c r="BP60" s="107"/>
      <c r="BQ60" s="107"/>
      <c r="BR60" s="107"/>
      <c r="BS60" s="107"/>
      <c r="BT60" s="107"/>
      <c r="BU60" s="107"/>
      <c r="BV60" s="107"/>
      <c r="BW60" s="107"/>
      <c r="BX60" s="107">
        <f t="shared" si="1746"/>
        <v>0</v>
      </c>
      <c r="BY60" s="107">
        <f t="shared" si="1747"/>
        <v>0</v>
      </c>
      <c r="BZ60" s="108">
        <f t="shared" si="1652"/>
        <v>0</v>
      </c>
      <c r="CA60" s="108">
        <f t="shared" si="1653"/>
        <v>0</v>
      </c>
      <c r="CB60" s="107"/>
      <c r="CC60" s="107"/>
      <c r="CD60" s="107"/>
      <c r="CE60" s="107"/>
      <c r="CF60" s="107"/>
      <c r="CG60" s="107"/>
      <c r="CH60" s="107"/>
      <c r="CI60" s="107"/>
      <c r="CJ60" s="107">
        <f t="shared" si="1751"/>
        <v>0</v>
      </c>
      <c r="CK60" s="107">
        <f t="shared" si="1752"/>
        <v>0</v>
      </c>
      <c r="CL60" s="108">
        <f t="shared" si="1660"/>
        <v>0</v>
      </c>
      <c r="CM60" s="108">
        <f t="shared" si="1661"/>
        <v>0</v>
      </c>
      <c r="CN60" s="107"/>
      <c r="CO60" s="107"/>
      <c r="CP60" s="107"/>
      <c r="CQ60" s="107"/>
      <c r="CR60" s="107"/>
      <c r="CS60" s="107"/>
      <c r="CT60" s="107"/>
      <c r="CU60" s="107"/>
      <c r="CV60" s="107">
        <f t="shared" si="1756"/>
        <v>0</v>
      </c>
      <c r="CW60" s="107">
        <f t="shared" si="1757"/>
        <v>0</v>
      </c>
      <c r="CX60" s="108">
        <f t="shared" si="1667"/>
        <v>0</v>
      </c>
      <c r="CY60" s="108">
        <f t="shared" si="1668"/>
        <v>0</v>
      </c>
      <c r="CZ60" s="107"/>
      <c r="DA60" s="107"/>
      <c r="DB60" s="107"/>
      <c r="DC60" s="107"/>
      <c r="DD60" s="107"/>
      <c r="DE60" s="107"/>
      <c r="DF60" s="107"/>
      <c r="DG60" s="107"/>
      <c r="DH60" s="107">
        <f t="shared" si="1761"/>
        <v>0</v>
      </c>
      <c r="DI60" s="107">
        <f t="shared" si="1762"/>
        <v>0</v>
      </c>
      <c r="DJ60" s="108">
        <f t="shared" si="1674"/>
        <v>0</v>
      </c>
      <c r="DK60" s="108">
        <f t="shared" si="1675"/>
        <v>0</v>
      </c>
      <c r="DL60" s="107"/>
      <c r="DM60" s="107"/>
      <c r="DN60" s="107"/>
      <c r="DO60" s="107"/>
      <c r="DP60" s="107"/>
      <c r="DQ60" s="107"/>
      <c r="DR60" s="107"/>
      <c r="DS60" s="107"/>
      <c r="DT60" s="107">
        <f t="shared" si="1766"/>
        <v>0</v>
      </c>
      <c r="DU60" s="107">
        <f t="shared" si="1767"/>
        <v>0</v>
      </c>
      <c r="DV60" s="108">
        <f t="shared" si="1681"/>
        <v>0</v>
      </c>
      <c r="DW60" s="108">
        <f t="shared" si="1682"/>
        <v>0</v>
      </c>
      <c r="DX60" s="107"/>
      <c r="DY60" s="107"/>
      <c r="DZ60" s="107"/>
      <c r="EA60" s="107"/>
      <c r="EB60" s="107"/>
      <c r="EC60" s="107"/>
      <c r="ED60" s="107"/>
      <c r="EE60" s="107"/>
      <c r="EF60" s="107">
        <f t="shared" si="1771"/>
        <v>0</v>
      </c>
      <c r="EG60" s="107">
        <f t="shared" si="1772"/>
        <v>0</v>
      </c>
      <c r="EH60" s="108">
        <f t="shared" si="1688"/>
        <v>0</v>
      </c>
      <c r="EI60" s="108">
        <f t="shared" si="1689"/>
        <v>0</v>
      </c>
      <c r="EJ60" s="107"/>
      <c r="EK60" s="107"/>
      <c r="EL60" s="107"/>
      <c r="EM60" s="107"/>
      <c r="EN60" s="107"/>
      <c r="EO60" s="107"/>
      <c r="EP60" s="107"/>
      <c r="EQ60" s="107"/>
      <c r="ER60" s="107">
        <f t="shared" si="1776"/>
        <v>0</v>
      </c>
      <c r="ES60" s="107">
        <f t="shared" si="1777"/>
        <v>0</v>
      </c>
      <c r="ET60" s="108">
        <f t="shared" si="1696"/>
        <v>0</v>
      </c>
      <c r="EU60" s="108">
        <f t="shared" si="1697"/>
        <v>0</v>
      </c>
      <c r="EV60" s="107"/>
      <c r="EW60" s="107"/>
      <c r="EX60" s="107"/>
      <c r="EY60" s="107"/>
      <c r="EZ60" s="107"/>
      <c r="FA60" s="107"/>
      <c r="FB60" s="107"/>
      <c r="FC60" s="107"/>
      <c r="FD60" s="107">
        <f t="shared" si="1781"/>
        <v>0</v>
      </c>
      <c r="FE60" s="107">
        <f t="shared" si="1782"/>
        <v>0</v>
      </c>
      <c r="FF60" s="108">
        <f t="shared" si="1703"/>
        <v>0</v>
      </c>
      <c r="FG60" s="108">
        <f t="shared" si="1704"/>
        <v>0</v>
      </c>
      <c r="FH60" s="107"/>
      <c r="FI60" s="107"/>
      <c r="FJ60" s="107"/>
      <c r="FK60" s="107"/>
      <c r="FL60" s="107"/>
      <c r="FM60" s="107"/>
      <c r="FN60" s="107"/>
      <c r="FO60" s="107"/>
      <c r="FP60" s="107">
        <f t="shared" si="1786"/>
        <v>0</v>
      </c>
      <c r="FQ60" s="107">
        <f t="shared" si="1787"/>
        <v>0</v>
      </c>
      <c r="FR60" s="108">
        <f t="shared" si="1710"/>
        <v>0</v>
      </c>
      <c r="FS60" s="108">
        <f t="shared" si="1711"/>
        <v>0</v>
      </c>
      <c r="FT60" s="107"/>
      <c r="FU60" s="107"/>
      <c r="FV60" s="107"/>
      <c r="FW60" s="107"/>
      <c r="FX60" s="107"/>
      <c r="FY60" s="107"/>
      <c r="FZ60" s="107"/>
      <c r="GA60" s="107"/>
      <c r="GB60" s="107">
        <f t="shared" si="1791"/>
        <v>0</v>
      </c>
      <c r="GC60" s="107">
        <f t="shared" si="1792"/>
        <v>0</v>
      </c>
      <c r="GD60" s="108">
        <f t="shared" si="1717"/>
        <v>0</v>
      </c>
      <c r="GE60" s="108">
        <f t="shared" si="1718"/>
        <v>0</v>
      </c>
      <c r="GF60" s="107">
        <f t="shared" si="1801"/>
        <v>0</v>
      </c>
      <c r="GG60" s="107">
        <f t="shared" si="1802"/>
        <v>0</v>
      </c>
      <c r="GH60" s="107">
        <f t="shared" si="1803"/>
        <v>0</v>
      </c>
      <c r="GI60" s="107">
        <f t="shared" si="1804"/>
        <v>0</v>
      </c>
      <c r="GJ60" s="107">
        <f t="shared" si="1805"/>
        <v>0</v>
      </c>
      <c r="GK60" s="107">
        <f t="shared" si="1806"/>
        <v>0</v>
      </c>
      <c r="GL60" s="107">
        <f t="shared" si="1807"/>
        <v>0</v>
      </c>
      <c r="GM60" s="107">
        <f t="shared" si="1808"/>
        <v>0</v>
      </c>
      <c r="GN60" s="107">
        <f t="shared" si="1809"/>
        <v>0</v>
      </c>
      <c r="GO60" s="107">
        <f t="shared" si="1810"/>
        <v>0</v>
      </c>
      <c r="GP60" s="107"/>
      <c r="GQ60" s="107"/>
      <c r="GR60" s="243"/>
      <c r="GS60" s="86"/>
    </row>
    <row r="61" spans="2:201" hidden="1" x14ac:dyDescent="0.2">
      <c r="B61" s="110"/>
      <c r="C61" s="111"/>
      <c r="D61" s="112"/>
      <c r="E61" s="132" t="s">
        <v>41</v>
      </c>
      <c r="F61" s="134">
        <v>15</v>
      </c>
      <c r="G61" s="135">
        <v>354299.22930000001</v>
      </c>
      <c r="H61" s="115"/>
      <c r="I61" s="115">
        <v>0</v>
      </c>
      <c r="J61" s="115">
        <f t="shared" si="223"/>
        <v>0</v>
      </c>
      <c r="K61" s="115">
        <f t="shared" si="224"/>
        <v>0</v>
      </c>
      <c r="L61" s="115">
        <f>SUM(L62:L63)</f>
        <v>0</v>
      </c>
      <c r="M61" s="115">
        <f t="shared" ref="M61:Q61" si="1811">SUM(M62:M63)</f>
        <v>0</v>
      </c>
      <c r="N61" s="115">
        <f t="shared" si="1811"/>
        <v>0</v>
      </c>
      <c r="O61" s="115">
        <f t="shared" si="1811"/>
        <v>0</v>
      </c>
      <c r="P61" s="115">
        <f t="shared" si="1811"/>
        <v>0</v>
      </c>
      <c r="Q61" s="115">
        <f t="shared" si="1811"/>
        <v>0</v>
      </c>
      <c r="R61" s="131">
        <f t="shared" si="180"/>
        <v>0</v>
      </c>
      <c r="S61" s="131">
        <f t="shared" si="181"/>
        <v>0</v>
      </c>
      <c r="T61" s="115"/>
      <c r="U61" s="115">
        <v>0</v>
      </c>
      <c r="V61" s="115">
        <f t="shared" si="226"/>
        <v>0</v>
      </c>
      <c r="W61" s="115">
        <f t="shared" si="227"/>
        <v>0</v>
      </c>
      <c r="X61" s="115">
        <f>SUM(X62:X63)</f>
        <v>0</v>
      </c>
      <c r="Y61" s="115">
        <f t="shared" ref="Y61" si="1812">SUM(Y62:Y63)</f>
        <v>0</v>
      </c>
      <c r="Z61" s="115">
        <f t="shared" ref="Z61" si="1813">SUM(Z62:Z63)</f>
        <v>0</v>
      </c>
      <c r="AA61" s="115">
        <f t="shared" ref="AA61" si="1814">SUM(AA62:AA63)</f>
        <v>0</v>
      </c>
      <c r="AB61" s="115">
        <f t="shared" ref="AB61" si="1815">SUM(AB62:AB63)</f>
        <v>0</v>
      </c>
      <c r="AC61" s="115">
        <f t="shared" ref="AC61" si="1816">SUM(AC62:AC63)</f>
        <v>0</v>
      </c>
      <c r="AD61" s="131">
        <f t="shared" si="1624"/>
        <v>0</v>
      </c>
      <c r="AE61" s="131">
        <f t="shared" si="1625"/>
        <v>0</v>
      </c>
      <c r="AF61" s="115">
        <f>VLOOKUP($E61,'ВМП план'!$B$8:$AL$43,12,0)</f>
        <v>15</v>
      </c>
      <c r="AG61" s="115">
        <f>VLOOKUP($E61,'ВМП план'!$B$8:$AL$43,13,0)</f>
        <v>5314488.4395000003</v>
      </c>
      <c r="AH61" s="115">
        <f t="shared" si="233"/>
        <v>2.5</v>
      </c>
      <c r="AI61" s="115">
        <f t="shared" si="234"/>
        <v>885748.07325000002</v>
      </c>
      <c r="AJ61" s="115">
        <f>SUM(AJ62:AJ63)</f>
        <v>0</v>
      </c>
      <c r="AK61" s="115">
        <f t="shared" ref="AK61" si="1817">SUM(AK62:AK63)</f>
        <v>0</v>
      </c>
      <c r="AL61" s="115">
        <f t="shared" ref="AL61" si="1818">SUM(AL62:AL63)</f>
        <v>0</v>
      </c>
      <c r="AM61" s="115">
        <f t="shared" ref="AM61" si="1819">SUM(AM62:AM63)</f>
        <v>0</v>
      </c>
      <c r="AN61" s="115">
        <f t="shared" ref="AN61" si="1820">SUM(AN62:AN63)</f>
        <v>0</v>
      </c>
      <c r="AO61" s="115">
        <f t="shared" ref="AO61" si="1821">SUM(AO62:AO63)</f>
        <v>0</v>
      </c>
      <c r="AP61" s="131">
        <f t="shared" si="1631"/>
        <v>-2.5</v>
      </c>
      <c r="AQ61" s="131">
        <f t="shared" si="1632"/>
        <v>-885748.07325000002</v>
      </c>
      <c r="AR61" s="115"/>
      <c r="AS61" s="115"/>
      <c r="AT61" s="115">
        <f t="shared" si="240"/>
        <v>0</v>
      </c>
      <c r="AU61" s="115">
        <f t="shared" si="241"/>
        <v>0</v>
      </c>
      <c r="AV61" s="115">
        <f>SUM(AV62:AV63)</f>
        <v>0</v>
      </c>
      <c r="AW61" s="115">
        <f t="shared" ref="AW61" si="1822">SUM(AW62:AW63)</f>
        <v>0</v>
      </c>
      <c r="AX61" s="115">
        <f t="shared" ref="AX61" si="1823">SUM(AX62:AX63)</f>
        <v>0</v>
      </c>
      <c r="AY61" s="115">
        <f t="shared" ref="AY61" si="1824">SUM(AY62:AY63)</f>
        <v>0</v>
      </c>
      <c r="AZ61" s="115">
        <f t="shared" ref="AZ61" si="1825">SUM(AZ62:AZ63)</f>
        <v>0</v>
      </c>
      <c r="BA61" s="115">
        <f t="shared" ref="BA61" si="1826">SUM(BA62:BA63)</f>
        <v>0</v>
      </c>
      <c r="BB61" s="131">
        <f t="shared" si="1638"/>
        <v>0</v>
      </c>
      <c r="BC61" s="131">
        <f t="shared" si="1639"/>
        <v>0</v>
      </c>
      <c r="BD61" s="115"/>
      <c r="BE61" s="115">
        <v>0</v>
      </c>
      <c r="BF61" s="115">
        <f t="shared" si="247"/>
        <v>0</v>
      </c>
      <c r="BG61" s="115">
        <f t="shared" si="248"/>
        <v>0</v>
      </c>
      <c r="BH61" s="115">
        <f>SUM(BH62:BH63)</f>
        <v>0</v>
      </c>
      <c r="BI61" s="115">
        <f t="shared" ref="BI61" si="1827">SUM(BI62:BI63)</f>
        <v>0</v>
      </c>
      <c r="BJ61" s="115">
        <f t="shared" ref="BJ61" si="1828">SUM(BJ62:BJ63)</f>
        <v>0</v>
      </c>
      <c r="BK61" s="115">
        <f t="shared" ref="BK61" si="1829">SUM(BK62:BK63)</f>
        <v>0</v>
      </c>
      <c r="BL61" s="115">
        <f t="shared" ref="BL61" si="1830">SUM(BL62:BL63)</f>
        <v>0</v>
      </c>
      <c r="BM61" s="115">
        <f t="shared" ref="BM61" si="1831">SUM(BM62:BM63)</f>
        <v>0</v>
      </c>
      <c r="BN61" s="131">
        <f t="shared" si="1645"/>
        <v>0</v>
      </c>
      <c r="BO61" s="131">
        <f t="shared" si="1646"/>
        <v>0</v>
      </c>
      <c r="BP61" s="115"/>
      <c r="BQ61" s="115"/>
      <c r="BR61" s="115">
        <f t="shared" si="254"/>
        <v>0</v>
      </c>
      <c r="BS61" s="115">
        <f t="shared" si="255"/>
        <v>0</v>
      </c>
      <c r="BT61" s="115">
        <f>SUM(BT62:BT63)</f>
        <v>0</v>
      </c>
      <c r="BU61" s="115">
        <f t="shared" ref="BU61" si="1832">SUM(BU62:BU63)</f>
        <v>0</v>
      </c>
      <c r="BV61" s="115">
        <f t="shared" ref="BV61" si="1833">SUM(BV62:BV63)</f>
        <v>0</v>
      </c>
      <c r="BW61" s="115">
        <f t="shared" ref="BW61" si="1834">SUM(BW62:BW63)</f>
        <v>0</v>
      </c>
      <c r="BX61" s="115">
        <f t="shared" ref="BX61" si="1835">SUM(BX62:BX63)</f>
        <v>0</v>
      </c>
      <c r="BY61" s="115">
        <f t="shared" ref="BY61" si="1836">SUM(BY62:BY63)</f>
        <v>0</v>
      </c>
      <c r="BZ61" s="131">
        <f t="shared" si="1652"/>
        <v>0</v>
      </c>
      <c r="CA61" s="131">
        <f t="shared" si="1653"/>
        <v>0</v>
      </c>
      <c r="CB61" s="115"/>
      <c r="CC61" s="115"/>
      <c r="CD61" s="115">
        <f t="shared" si="261"/>
        <v>0</v>
      </c>
      <c r="CE61" s="115">
        <f t="shared" si="262"/>
        <v>0</v>
      </c>
      <c r="CF61" s="115">
        <f>SUM(CF62:CF63)</f>
        <v>0</v>
      </c>
      <c r="CG61" s="115">
        <f t="shared" ref="CG61" si="1837">SUM(CG62:CG63)</f>
        <v>0</v>
      </c>
      <c r="CH61" s="115">
        <f t="shared" ref="CH61" si="1838">SUM(CH62:CH63)</f>
        <v>0</v>
      </c>
      <c r="CI61" s="115">
        <f t="shared" ref="CI61" si="1839">SUM(CI62:CI63)</f>
        <v>0</v>
      </c>
      <c r="CJ61" s="115">
        <f t="shared" ref="CJ61" si="1840">SUM(CJ62:CJ63)</f>
        <v>0</v>
      </c>
      <c r="CK61" s="115">
        <f t="shared" ref="CK61" si="1841">SUM(CK62:CK63)</f>
        <v>0</v>
      </c>
      <c r="CL61" s="131">
        <f t="shared" si="1660"/>
        <v>0</v>
      </c>
      <c r="CM61" s="131">
        <f t="shared" si="1661"/>
        <v>0</v>
      </c>
      <c r="CN61" s="115"/>
      <c r="CO61" s="115"/>
      <c r="CP61" s="115">
        <f t="shared" si="268"/>
        <v>0</v>
      </c>
      <c r="CQ61" s="115">
        <f t="shared" si="269"/>
        <v>0</v>
      </c>
      <c r="CR61" s="115">
        <f>SUM(CR62:CR63)</f>
        <v>0</v>
      </c>
      <c r="CS61" s="115">
        <f t="shared" ref="CS61" si="1842">SUM(CS62:CS63)</f>
        <v>0</v>
      </c>
      <c r="CT61" s="115">
        <f t="shared" ref="CT61" si="1843">SUM(CT62:CT63)</f>
        <v>0</v>
      </c>
      <c r="CU61" s="115">
        <f t="shared" ref="CU61" si="1844">SUM(CU62:CU63)</f>
        <v>0</v>
      </c>
      <c r="CV61" s="115">
        <f t="shared" ref="CV61" si="1845">SUM(CV62:CV63)</f>
        <v>0</v>
      </c>
      <c r="CW61" s="115">
        <f t="shared" ref="CW61" si="1846">SUM(CW62:CW63)</f>
        <v>0</v>
      </c>
      <c r="CX61" s="131">
        <f t="shared" si="1667"/>
        <v>0</v>
      </c>
      <c r="CY61" s="131">
        <f t="shared" si="1668"/>
        <v>0</v>
      </c>
      <c r="CZ61" s="115"/>
      <c r="DA61" s="115"/>
      <c r="DB61" s="115">
        <f t="shared" si="275"/>
        <v>0</v>
      </c>
      <c r="DC61" s="115">
        <f t="shared" si="276"/>
        <v>0</v>
      </c>
      <c r="DD61" s="115">
        <f>SUM(DD62:DD63)</f>
        <v>0</v>
      </c>
      <c r="DE61" s="115">
        <f t="shared" ref="DE61" si="1847">SUM(DE62:DE63)</f>
        <v>0</v>
      </c>
      <c r="DF61" s="115">
        <f t="shared" ref="DF61" si="1848">SUM(DF62:DF63)</f>
        <v>0</v>
      </c>
      <c r="DG61" s="115">
        <f t="shared" ref="DG61" si="1849">SUM(DG62:DG63)</f>
        <v>0</v>
      </c>
      <c r="DH61" s="115">
        <f t="shared" ref="DH61" si="1850">SUM(DH62:DH63)</f>
        <v>0</v>
      </c>
      <c r="DI61" s="115">
        <f t="shared" ref="DI61" si="1851">SUM(DI62:DI63)</f>
        <v>0</v>
      </c>
      <c r="DJ61" s="131">
        <f t="shared" si="1674"/>
        <v>0</v>
      </c>
      <c r="DK61" s="131">
        <f t="shared" si="1675"/>
        <v>0</v>
      </c>
      <c r="DL61" s="115"/>
      <c r="DM61" s="115"/>
      <c r="DN61" s="115">
        <f t="shared" si="282"/>
        <v>0</v>
      </c>
      <c r="DO61" s="115">
        <f t="shared" si="283"/>
        <v>0</v>
      </c>
      <c r="DP61" s="115">
        <f>SUM(DP62:DP63)</f>
        <v>0</v>
      </c>
      <c r="DQ61" s="115">
        <f t="shared" ref="DQ61" si="1852">SUM(DQ62:DQ63)</f>
        <v>0</v>
      </c>
      <c r="DR61" s="115">
        <f t="shared" ref="DR61" si="1853">SUM(DR62:DR63)</f>
        <v>0</v>
      </c>
      <c r="DS61" s="115">
        <f t="shared" ref="DS61" si="1854">SUM(DS62:DS63)</f>
        <v>0</v>
      </c>
      <c r="DT61" s="115">
        <f t="shared" ref="DT61" si="1855">SUM(DT62:DT63)</f>
        <v>0</v>
      </c>
      <c r="DU61" s="115">
        <f t="shared" ref="DU61" si="1856">SUM(DU62:DU63)</f>
        <v>0</v>
      </c>
      <c r="DV61" s="131">
        <f t="shared" si="1681"/>
        <v>0</v>
      </c>
      <c r="DW61" s="131">
        <f t="shared" si="1682"/>
        <v>0</v>
      </c>
      <c r="DX61" s="115"/>
      <c r="DY61" s="115">
        <v>0</v>
      </c>
      <c r="DZ61" s="115">
        <f t="shared" si="289"/>
        <v>0</v>
      </c>
      <c r="EA61" s="115">
        <f t="shared" si="290"/>
        <v>0</v>
      </c>
      <c r="EB61" s="115">
        <f>SUM(EB62:EB63)</f>
        <v>0</v>
      </c>
      <c r="EC61" s="115">
        <f t="shared" ref="EC61" si="1857">SUM(EC62:EC63)</f>
        <v>0</v>
      </c>
      <c r="ED61" s="115">
        <f t="shared" ref="ED61" si="1858">SUM(ED62:ED63)</f>
        <v>0</v>
      </c>
      <c r="EE61" s="115">
        <f t="shared" ref="EE61" si="1859">SUM(EE62:EE63)</f>
        <v>0</v>
      </c>
      <c r="EF61" s="115">
        <f t="shared" ref="EF61" si="1860">SUM(EF62:EF63)</f>
        <v>0</v>
      </c>
      <c r="EG61" s="115">
        <f t="shared" ref="EG61" si="1861">SUM(EG62:EG63)</f>
        <v>0</v>
      </c>
      <c r="EH61" s="131">
        <f t="shared" si="1688"/>
        <v>0</v>
      </c>
      <c r="EI61" s="131">
        <f t="shared" si="1689"/>
        <v>0</v>
      </c>
      <c r="EJ61" s="115"/>
      <c r="EK61" s="115">
        <v>0</v>
      </c>
      <c r="EL61" s="115">
        <f t="shared" si="296"/>
        <v>0</v>
      </c>
      <c r="EM61" s="115">
        <f t="shared" si="297"/>
        <v>0</v>
      </c>
      <c r="EN61" s="115">
        <f>SUM(EN62:EN63)</f>
        <v>0</v>
      </c>
      <c r="EO61" s="115">
        <f t="shared" ref="EO61" si="1862">SUM(EO62:EO63)</f>
        <v>0</v>
      </c>
      <c r="EP61" s="115">
        <f t="shared" ref="EP61" si="1863">SUM(EP62:EP63)</f>
        <v>0</v>
      </c>
      <c r="EQ61" s="115">
        <f t="shared" ref="EQ61" si="1864">SUM(EQ62:EQ63)</f>
        <v>0</v>
      </c>
      <c r="ER61" s="115">
        <f t="shared" ref="ER61" si="1865">SUM(ER62:ER63)</f>
        <v>0</v>
      </c>
      <c r="ES61" s="115">
        <f t="shared" ref="ES61" si="1866">SUM(ES62:ES63)</f>
        <v>0</v>
      </c>
      <c r="ET61" s="131">
        <f t="shared" si="1696"/>
        <v>0</v>
      </c>
      <c r="EU61" s="131">
        <f t="shared" si="1697"/>
        <v>0</v>
      </c>
      <c r="EV61" s="115"/>
      <c r="EW61" s="115"/>
      <c r="EX61" s="115">
        <f t="shared" si="303"/>
        <v>0</v>
      </c>
      <c r="EY61" s="115">
        <f t="shared" si="304"/>
        <v>0</v>
      </c>
      <c r="EZ61" s="115">
        <f>SUM(EZ62:EZ63)</f>
        <v>0</v>
      </c>
      <c r="FA61" s="115">
        <f t="shared" ref="FA61" si="1867">SUM(FA62:FA63)</f>
        <v>0</v>
      </c>
      <c r="FB61" s="115">
        <f t="shared" ref="FB61" si="1868">SUM(FB62:FB63)</f>
        <v>0</v>
      </c>
      <c r="FC61" s="115">
        <f t="shared" ref="FC61" si="1869">SUM(FC62:FC63)</f>
        <v>0</v>
      </c>
      <c r="FD61" s="115">
        <f t="shared" ref="FD61" si="1870">SUM(FD62:FD63)</f>
        <v>0</v>
      </c>
      <c r="FE61" s="115">
        <f t="shared" ref="FE61" si="1871">SUM(FE62:FE63)</f>
        <v>0</v>
      </c>
      <c r="FF61" s="131">
        <f t="shared" si="1703"/>
        <v>0</v>
      </c>
      <c r="FG61" s="131">
        <f t="shared" si="1704"/>
        <v>0</v>
      </c>
      <c r="FH61" s="115"/>
      <c r="FI61" s="115"/>
      <c r="FJ61" s="115">
        <f t="shared" si="310"/>
        <v>0</v>
      </c>
      <c r="FK61" s="115">
        <f t="shared" si="311"/>
        <v>0</v>
      </c>
      <c r="FL61" s="115">
        <f>SUM(FL62:FL63)</f>
        <v>0</v>
      </c>
      <c r="FM61" s="115">
        <f t="shared" ref="FM61" si="1872">SUM(FM62:FM63)</f>
        <v>0</v>
      </c>
      <c r="FN61" s="115">
        <f t="shared" ref="FN61" si="1873">SUM(FN62:FN63)</f>
        <v>0</v>
      </c>
      <c r="FO61" s="115">
        <f t="shared" ref="FO61" si="1874">SUM(FO62:FO63)</f>
        <v>0</v>
      </c>
      <c r="FP61" s="115">
        <f t="shared" ref="FP61" si="1875">SUM(FP62:FP63)</f>
        <v>0</v>
      </c>
      <c r="FQ61" s="115">
        <f t="shared" ref="FQ61" si="1876">SUM(FQ62:FQ63)</f>
        <v>0</v>
      </c>
      <c r="FR61" s="131">
        <f t="shared" si="1710"/>
        <v>0</v>
      </c>
      <c r="FS61" s="131">
        <f t="shared" si="1711"/>
        <v>0</v>
      </c>
      <c r="FT61" s="115"/>
      <c r="FU61" s="115"/>
      <c r="FV61" s="115">
        <f t="shared" si="317"/>
        <v>0</v>
      </c>
      <c r="FW61" s="115">
        <f t="shared" si="318"/>
        <v>0</v>
      </c>
      <c r="FX61" s="115">
        <f>SUM(FX62:FX63)</f>
        <v>0</v>
      </c>
      <c r="FY61" s="115">
        <f t="shared" ref="FY61" si="1877">SUM(FY62:FY63)</f>
        <v>0</v>
      </c>
      <c r="FZ61" s="115">
        <f t="shared" ref="FZ61" si="1878">SUM(FZ62:FZ63)</f>
        <v>0</v>
      </c>
      <c r="GA61" s="115">
        <f t="shared" ref="GA61" si="1879">SUM(GA62:GA63)</f>
        <v>0</v>
      </c>
      <c r="GB61" s="115">
        <f t="shared" ref="GB61" si="1880">SUM(GB62:GB63)</f>
        <v>0</v>
      </c>
      <c r="GC61" s="115">
        <f t="shared" ref="GC61" si="1881">SUM(GC62:GC63)</f>
        <v>0</v>
      </c>
      <c r="GD61" s="131">
        <f t="shared" si="1717"/>
        <v>0</v>
      </c>
      <c r="GE61" s="131">
        <f t="shared" si="1718"/>
        <v>0</v>
      </c>
      <c r="GF61" s="115">
        <f t="shared" si="1793"/>
        <v>15</v>
      </c>
      <c r="GG61" s="115">
        <f t="shared" si="1793"/>
        <v>5314488.4395000003</v>
      </c>
      <c r="GH61" s="115">
        <f t="shared" si="1793"/>
        <v>2.5</v>
      </c>
      <c r="GI61" s="115">
        <f t="shared" si="1793"/>
        <v>885748.07325000002</v>
      </c>
      <c r="GJ61" s="115">
        <f>SUM(GJ62:GJ63)</f>
        <v>0</v>
      </c>
      <c r="GK61" s="115">
        <f t="shared" ref="GK61" si="1882">SUM(GK62:GK63)</f>
        <v>0</v>
      </c>
      <c r="GL61" s="115">
        <f t="shared" ref="GL61" si="1883">SUM(GL62:GL63)</f>
        <v>0</v>
      </c>
      <c r="GM61" s="115">
        <f t="shared" ref="GM61" si="1884">SUM(GM62:GM63)</f>
        <v>0</v>
      </c>
      <c r="GN61" s="115">
        <f t="shared" ref="GN61" si="1885">SUM(GN62:GN63)</f>
        <v>0</v>
      </c>
      <c r="GO61" s="115">
        <f t="shared" ref="GO61" si="1886">SUM(GO62:GO63)</f>
        <v>0</v>
      </c>
      <c r="GP61" s="115">
        <f t="shared" si="1799"/>
        <v>-2.5</v>
      </c>
      <c r="GQ61" s="115">
        <f t="shared" si="1800"/>
        <v>-885748.07325000002</v>
      </c>
      <c r="GR61" s="243"/>
      <c r="GS61" s="86"/>
    </row>
    <row r="62" spans="2:201" hidden="1" x14ac:dyDescent="0.2">
      <c r="B62" s="86"/>
      <c r="C62" s="89"/>
      <c r="D62" s="90"/>
      <c r="E62" s="93"/>
      <c r="F62" s="94"/>
      <c r="G62" s="106"/>
      <c r="H62" s="107"/>
      <c r="I62" s="107"/>
      <c r="J62" s="107"/>
      <c r="K62" s="107"/>
      <c r="L62" s="107"/>
      <c r="M62" s="107"/>
      <c r="N62" s="107"/>
      <c r="O62" s="107"/>
      <c r="P62" s="107">
        <f>SUM(L62+N62)</f>
        <v>0</v>
      </c>
      <c r="Q62" s="107">
        <f>SUM(M62+O62)</f>
        <v>0</v>
      </c>
      <c r="R62" s="108">
        <f t="shared" si="180"/>
        <v>0</v>
      </c>
      <c r="S62" s="108">
        <f t="shared" si="181"/>
        <v>0</v>
      </c>
      <c r="T62" s="107"/>
      <c r="U62" s="107"/>
      <c r="V62" s="107"/>
      <c r="W62" s="107"/>
      <c r="X62" s="107"/>
      <c r="Y62" s="107"/>
      <c r="Z62" s="107"/>
      <c r="AA62" s="107"/>
      <c r="AB62" s="107">
        <f>SUM(X62+Z62)</f>
        <v>0</v>
      </c>
      <c r="AC62" s="107">
        <f>SUM(Y62+AA62)</f>
        <v>0</v>
      </c>
      <c r="AD62" s="108">
        <f t="shared" si="1624"/>
        <v>0</v>
      </c>
      <c r="AE62" s="108">
        <f t="shared" si="1625"/>
        <v>0</v>
      </c>
      <c r="AF62" s="107"/>
      <c r="AG62" s="107"/>
      <c r="AH62" s="107"/>
      <c r="AI62" s="107"/>
      <c r="AJ62" s="107"/>
      <c r="AK62" s="107"/>
      <c r="AL62" s="107"/>
      <c r="AM62" s="107"/>
      <c r="AN62" s="107">
        <f t="shared" ref="AN62:AN63" si="1887">SUM(AJ62+AL62)</f>
        <v>0</v>
      </c>
      <c r="AO62" s="107">
        <f t="shared" ref="AO62:AO63" si="1888">SUM(AK62+AM62)</f>
        <v>0</v>
      </c>
      <c r="AP62" s="108">
        <f t="shared" si="1631"/>
        <v>0</v>
      </c>
      <c r="AQ62" s="108">
        <f t="shared" si="1632"/>
        <v>0</v>
      </c>
      <c r="AR62" s="107"/>
      <c r="AS62" s="107"/>
      <c r="AT62" s="107"/>
      <c r="AU62" s="107"/>
      <c r="AV62" s="107"/>
      <c r="AW62" s="107"/>
      <c r="AX62" s="107"/>
      <c r="AY62" s="107"/>
      <c r="AZ62" s="107">
        <f t="shared" ref="AZ62:AZ63" si="1889">SUM(AV62+AX62)</f>
        <v>0</v>
      </c>
      <c r="BA62" s="107">
        <f t="shared" ref="BA62:BA63" si="1890">SUM(AW62+AY62)</f>
        <v>0</v>
      </c>
      <c r="BB62" s="108">
        <f t="shared" si="1638"/>
        <v>0</v>
      </c>
      <c r="BC62" s="108">
        <f t="shared" si="1639"/>
        <v>0</v>
      </c>
      <c r="BD62" s="107"/>
      <c r="BE62" s="107"/>
      <c r="BF62" s="107"/>
      <c r="BG62" s="107"/>
      <c r="BH62" s="107"/>
      <c r="BI62" s="107"/>
      <c r="BJ62" s="107"/>
      <c r="BK62" s="107"/>
      <c r="BL62" s="107">
        <f>SUM(BH62+BJ62)</f>
        <v>0</v>
      </c>
      <c r="BM62" s="107">
        <f>SUM(BI62+BK62)</f>
        <v>0</v>
      </c>
      <c r="BN62" s="108">
        <f t="shared" si="1645"/>
        <v>0</v>
      </c>
      <c r="BO62" s="108">
        <f t="shared" si="1646"/>
        <v>0</v>
      </c>
      <c r="BP62" s="107"/>
      <c r="BQ62" s="107"/>
      <c r="BR62" s="107"/>
      <c r="BS62" s="107"/>
      <c r="BT62" s="107"/>
      <c r="BU62" s="107"/>
      <c r="BV62" s="107"/>
      <c r="BW62" s="107"/>
      <c r="BX62" s="107">
        <f>SUM(BT62+BV62)</f>
        <v>0</v>
      </c>
      <c r="BY62" s="107">
        <f>SUM(BU62+BW62)</f>
        <v>0</v>
      </c>
      <c r="BZ62" s="108">
        <f t="shared" si="1652"/>
        <v>0</v>
      </c>
      <c r="CA62" s="108">
        <f t="shared" si="1653"/>
        <v>0</v>
      </c>
      <c r="CB62" s="107"/>
      <c r="CC62" s="107"/>
      <c r="CD62" s="107"/>
      <c r="CE62" s="107"/>
      <c r="CF62" s="107"/>
      <c r="CG62" s="107"/>
      <c r="CH62" s="107"/>
      <c r="CI62" s="107"/>
      <c r="CJ62" s="107">
        <f>SUM(CF62+CH62)</f>
        <v>0</v>
      </c>
      <c r="CK62" s="107">
        <f>SUM(CG62+CI62)</f>
        <v>0</v>
      </c>
      <c r="CL62" s="108">
        <f t="shared" si="1660"/>
        <v>0</v>
      </c>
      <c r="CM62" s="108">
        <f t="shared" si="1661"/>
        <v>0</v>
      </c>
      <c r="CN62" s="107"/>
      <c r="CO62" s="107"/>
      <c r="CP62" s="107"/>
      <c r="CQ62" s="107"/>
      <c r="CR62" s="107"/>
      <c r="CS62" s="107"/>
      <c r="CT62" s="107"/>
      <c r="CU62" s="107"/>
      <c r="CV62" s="107">
        <f>SUM(CR62+CT62)</f>
        <v>0</v>
      </c>
      <c r="CW62" s="107">
        <f>SUM(CS62+CU62)</f>
        <v>0</v>
      </c>
      <c r="CX62" s="108">
        <f t="shared" si="1667"/>
        <v>0</v>
      </c>
      <c r="CY62" s="108">
        <f t="shared" si="1668"/>
        <v>0</v>
      </c>
      <c r="CZ62" s="107"/>
      <c r="DA62" s="107"/>
      <c r="DB62" s="107"/>
      <c r="DC62" s="107"/>
      <c r="DD62" s="107"/>
      <c r="DE62" s="107"/>
      <c r="DF62" s="107"/>
      <c r="DG62" s="107"/>
      <c r="DH62" s="107">
        <f>SUM(DD62+DF62)</f>
        <v>0</v>
      </c>
      <c r="DI62" s="107">
        <f>SUM(DE62+DG62)</f>
        <v>0</v>
      </c>
      <c r="DJ62" s="108">
        <f t="shared" si="1674"/>
        <v>0</v>
      </c>
      <c r="DK62" s="108">
        <f t="shared" si="1675"/>
        <v>0</v>
      </c>
      <c r="DL62" s="107"/>
      <c r="DM62" s="107"/>
      <c r="DN62" s="107"/>
      <c r="DO62" s="107"/>
      <c r="DP62" s="107"/>
      <c r="DQ62" s="107"/>
      <c r="DR62" s="107"/>
      <c r="DS62" s="107"/>
      <c r="DT62" s="107">
        <f>SUM(DP62+DR62)</f>
        <v>0</v>
      </c>
      <c r="DU62" s="107">
        <f>SUM(DQ62+DS62)</f>
        <v>0</v>
      </c>
      <c r="DV62" s="108">
        <f t="shared" si="1681"/>
        <v>0</v>
      </c>
      <c r="DW62" s="108">
        <f t="shared" si="1682"/>
        <v>0</v>
      </c>
      <c r="DX62" s="107"/>
      <c r="DY62" s="107"/>
      <c r="DZ62" s="107"/>
      <c r="EA62" s="107"/>
      <c r="EB62" s="107"/>
      <c r="EC62" s="107"/>
      <c r="ED62" s="107"/>
      <c r="EE62" s="107"/>
      <c r="EF62" s="107">
        <f>SUM(EB62+ED62)</f>
        <v>0</v>
      </c>
      <c r="EG62" s="107">
        <f>SUM(EC62+EE62)</f>
        <v>0</v>
      </c>
      <c r="EH62" s="108">
        <f t="shared" si="1688"/>
        <v>0</v>
      </c>
      <c r="EI62" s="108">
        <f t="shared" si="1689"/>
        <v>0</v>
      </c>
      <c r="EJ62" s="107"/>
      <c r="EK62" s="107"/>
      <c r="EL62" s="107"/>
      <c r="EM62" s="107"/>
      <c r="EN62" s="107"/>
      <c r="EO62" s="107"/>
      <c r="EP62" s="107"/>
      <c r="EQ62" s="107"/>
      <c r="ER62" s="107">
        <f>SUM(EN62+EP62)</f>
        <v>0</v>
      </c>
      <c r="ES62" s="107">
        <f>SUM(EO62+EQ62)</f>
        <v>0</v>
      </c>
      <c r="ET62" s="108">
        <f t="shared" si="1696"/>
        <v>0</v>
      </c>
      <c r="EU62" s="108">
        <f t="shared" si="1697"/>
        <v>0</v>
      </c>
      <c r="EV62" s="107"/>
      <c r="EW62" s="107"/>
      <c r="EX62" s="107"/>
      <c r="EY62" s="107"/>
      <c r="EZ62" s="107"/>
      <c r="FA62" s="107"/>
      <c r="FB62" s="107"/>
      <c r="FC62" s="107"/>
      <c r="FD62" s="107">
        <f>SUM(EZ62+FB62)</f>
        <v>0</v>
      </c>
      <c r="FE62" s="107">
        <f>SUM(FA62+FC62)</f>
        <v>0</v>
      </c>
      <c r="FF62" s="108">
        <f t="shared" si="1703"/>
        <v>0</v>
      </c>
      <c r="FG62" s="108">
        <f t="shared" si="1704"/>
        <v>0</v>
      </c>
      <c r="FH62" s="107"/>
      <c r="FI62" s="107"/>
      <c r="FJ62" s="107"/>
      <c r="FK62" s="107"/>
      <c r="FL62" s="107"/>
      <c r="FM62" s="107"/>
      <c r="FN62" s="107"/>
      <c r="FO62" s="107"/>
      <c r="FP62" s="107">
        <f>SUM(FL62+FN62)</f>
        <v>0</v>
      </c>
      <c r="FQ62" s="107">
        <f>SUM(FM62+FO62)</f>
        <v>0</v>
      </c>
      <c r="FR62" s="108">
        <f t="shared" si="1710"/>
        <v>0</v>
      </c>
      <c r="FS62" s="108">
        <f t="shared" si="1711"/>
        <v>0</v>
      </c>
      <c r="FT62" s="107"/>
      <c r="FU62" s="107"/>
      <c r="FV62" s="107"/>
      <c r="FW62" s="107"/>
      <c r="FX62" s="107"/>
      <c r="FY62" s="107"/>
      <c r="FZ62" s="107"/>
      <c r="GA62" s="107"/>
      <c r="GB62" s="107">
        <f>SUM(FX62+FZ62)</f>
        <v>0</v>
      </c>
      <c r="GC62" s="107">
        <f>SUM(FY62+GA62)</f>
        <v>0</v>
      </c>
      <c r="GD62" s="108">
        <f t="shared" si="1717"/>
        <v>0</v>
      </c>
      <c r="GE62" s="108">
        <f t="shared" si="1718"/>
        <v>0</v>
      </c>
      <c r="GF62" s="107">
        <f t="shared" ref="GF62:GF63" si="1891">SUM(H62,T62,AF62,AR62,BD62,BP62,CB62,CN62,CZ62,DL62,DX62,EJ62,EV62)</f>
        <v>0</v>
      </c>
      <c r="GG62" s="107">
        <f t="shared" ref="GG62:GG63" si="1892">SUM(I62,U62,AG62,AS62,BE62,BQ62,CC62,CO62,DA62,DM62,DY62,EK62,EW62)</f>
        <v>0</v>
      </c>
      <c r="GH62" s="107">
        <f t="shared" ref="GH62:GH63" si="1893">SUM(J62,V62,AH62,AT62,BF62,BR62,CD62,CP62,DB62,DN62,DZ62,EL62,EX62)</f>
        <v>0</v>
      </c>
      <c r="GI62" s="107">
        <f t="shared" ref="GI62:GI63" si="1894">SUM(K62,W62,AI62,AU62,BG62,BS62,CE62,CQ62,DC62,DO62,EA62,EM62,EY62)</f>
        <v>0</v>
      </c>
      <c r="GJ62" s="107">
        <f t="shared" ref="GJ62:GJ63" si="1895">SUM(L62,X62,AJ62,AV62,BH62,BT62,CF62,CR62,DD62,DP62,EB62,EN62,EZ62)</f>
        <v>0</v>
      </c>
      <c r="GK62" s="107">
        <f t="shared" ref="GK62:GK63" si="1896">SUM(M62,Y62,AK62,AW62,BI62,BU62,CG62,CS62,DE62,DQ62,EC62,EO62,FA62)</f>
        <v>0</v>
      </c>
      <c r="GL62" s="107">
        <f t="shared" ref="GL62:GL63" si="1897">SUM(N62,Z62,AL62,AX62,BJ62,BV62,CH62,CT62,DF62,DR62,ED62,EP62,FB62)</f>
        <v>0</v>
      </c>
      <c r="GM62" s="107">
        <f t="shared" ref="GM62:GM63" si="1898">SUM(O62,AA62,AM62,AY62,BK62,BW62,CI62,CU62,DG62,DS62,EE62,EQ62,FC62)</f>
        <v>0</v>
      </c>
      <c r="GN62" s="107">
        <f t="shared" ref="GN62:GN63" si="1899">SUM(P62,AB62,AN62,AZ62,BL62,BX62,CJ62,CV62,DH62,DT62,EF62,ER62,FD62)</f>
        <v>0</v>
      </c>
      <c r="GO62" s="107">
        <f t="shared" ref="GO62:GO63" si="1900">SUM(Q62,AC62,AO62,BA62,BM62,BY62,CK62,CW62,DI62,DU62,EG62,ES62,FE62)</f>
        <v>0</v>
      </c>
      <c r="GP62" s="107"/>
      <c r="GQ62" s="107"/>
      <c r="GR62" s="243"/>
      <c r="GS62" s="86"/>
    </row>
    <row r="63" spans="2:201" hidden="1" x14ac:dyDescent="0.2">
      <c r="B63" s="86"/>
      <c r="C63" s="89"/>
      <c r="D63" s="90"/>
      <c r="E63" s="93"/>
      <c r="F63" s="94"/>
      <c r="G63" s="106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8"/>
      <c r="S63" s="108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8"/>
      <c r="AE63" s="108"/>
      <c r="AF63" s="107"/>
      <c r="AG63" s="107"/>
      <c r="AH63" s="107"/>
      <c r="AI63" s="107"/>
      <c r="AJ63" s="107"/>
      <c r="AK63" s="107"/>
      <c r="AL63" s="107"/>
      <c r="AM63" s="107"/>
      <c r="AN63" s="107">
        <f t="shared" si="1887"/>
        <v>0</v>
      </c>
      <c r="AO63" s="107">
        <f t="shared" si="1888"/>
        <v>0</v>
      </c>
      <c r="AP63" s="108"/>
      <c r="AQ63" s="108"/>
      <c r="AR63" s="107"/>
      <c r="AS63" s="107"/>
      <c r="AT63" s="107"/>
      <c r="AU63" s="107"/>
      <c r="AV63" s="107"/>
      <c r="AW63" s="107"/>
      <c r="AX63" s="107"/>
      <c r="AY63" s="107"/>
      <c r="AZ63" s="107">
        <f t="shared" si="1889"/>
        <v>0</v>
      </c>
      <c r="BA63" s="107">
        <f t="shared" si="1890"/>
        <v>0</v>
      </c>
      <c r="BB63" s="108"/>
      <c r="BC63" s="108"/>
      <c r="BD63" s="107"/>
      <c r="BE63" s="107"/>
      <c r="BF63" s="107"/>
      <c r="BG63" s="107"/>
      <c r="BH63" s="107"/>
      <c r="BI63" s="107"/>
      <c r="BJ63" s="107"/>
      <c r="BK63" s="107"/>
      <c r="BL63" s="107"/>
      <c r="BM63" s="107"/>
      <c r="BN63" s="108"/>
      <c r="BO63" s="108"/>
      <c r="BP63" s="107"/>
      <c r="BQ63" s="107"/>
      <c r="BR63" s="107"/>
      <c r="BS63" s="107"/>
      <c r="BT63" s="107"/>
      <c r="BU63" s="107"/>
      <c r="BV63" s="107"/>
      <c r="BW63" s="107"/>
      <c r="BX63" s="107"/>
      <c r="BY63" s="107"/>
      <c r="BZ63" s="108"/>
      <c r="CA63" s="108"/>
      <c r="CB63" s="107"/>
      <c r="CC63" s="107"/>
      <c r="CD63" s="107"/>
      <c r="CE63" s="107"/>
      <c r="CF63" s="107"/>
      <c r="CG63" s="107"/>
      <c r="CH63" s="107"/>
      <c r="CI63" s="107"/>
      <c r="CJ63" s="107"/>
      <c r="CK63" s="107"/>
      <c r="CL63" s="108"/>
      <c r="CM63" s="108"/>
      <c r="CN63" s="107"/>
      <c r="CO63" s="107"/>
      <c r="CP63" s="107"/>
      <c r="CQ63" s="107"/>
      <c r="CR63" s="107"/>
      <c r="CS63" s="107"/>
      <c r="CT63" s="107"/>
      <c r="CU63" s="107"/>
      <c r="CV63" s="107"/>
      <c r="CW63" s="107"/>
      <c r="CX63" s="108"/>
      <c r="CY63" s="108"/>
      <c r="CZ63" s="107"/>
      <c r="DA63" s="107"/>
      <c r="DB63" s="107"/>
      <c r="DC63" s="107"/>
      <c r="DD63" s="107"/>
      <c r="DE63" s="107"/>
      <c r="DF63" s="107"/>
      <c r="DG63" s="107"/>
      <c r="DH63" s="107"/>
      <c r="DI63" s="107"/>
      <c r="DJ63" s="108"/>
      <c r="DK63" s="108"/>
      <c r="DL63" s="107"/>
      <c r="DM63" s="107"/>
      <c r="DN63" s="107"/>
      <c r="DO63" s="107"/>
      <c r="DP63" s="107"/>
      <c r="DQ63" s="107"/>
      <c r="DR63" s="107"/>
      <c r="DS63" s="107"/>
      <c r="DT63" s="107"/>
      <c r="DU63" s="107"/>
      <c r="DV63" s="108"/>
      <c r="DW63" s="108"/>
      <c r="DX63" s="107"/>
      <c r="DY63" s="107"/>
      <c r="DZ63" s="107"/>
      <c r="EA63" s="107"/>
      <c r="EB63" s="107"/>
      <c r="EC63" s="107"/>
      <c r="ED63" s="107"/>
      <c r="EE63" s="107"/>
      <c r="EF63" s="107"/>
      <c r="EG63" s="107"/>
      <c r="EH63" s="108"/>
      <c r="EI63" s="108"/>
      <c r="EJ63" s="107"/>
      <c r="EK63" s="107"/>
      <c r="EL63" s="107"/>
      <c r="EM63" s="107"/>
      <c r="EN63" s="107"/>
      <c r="EO63" s="107"/>
      <c r="EP63" s="107"/>
      <c r="EQ63" s="107"/>
      <c r="ER63" s="107"/>
      <c r="ES63" s="107"/>
      <c r="ET63" s="108"/>
      <c r="EU63" s="108"/>
      <c r="EV63" s="107"/>
      <c r="EW63" s="107"/>
      <c r="EX63" s="107"/>
      <c r="EY63" s="107"/>
      <c r="EZ63" s="107"/>
      <c r="FA63" s="107"/>
      <c r="FB63" s="107"/>
      <c r="FC63" s="107"/>
      <c r="FD63" s="107"/>
      <c r="FE63" s="107"/>
      <c r="FF63" s="108"/>
      <c r="FG63" s="108"/>
      <c r="FH63" s="107"/>
      <c r="FI63" s="107"/>
      <c r="FJ63" s="107"/>
      <c r="FK63" s="107"/>
      <c r="FL63" s="107"/>
      <c r="FM63" s="107"/>
      <c r="FN63" s="107"/>
      <c r="FO63" s="107"/>
      <c r="FP63" s="107"/>
      <c r="FQ63" s="107"/>
      <c r="FR63" s="108"/>
      <c r="FS63" s="108"/>
      <c r="FT63" s="107"/>
      <c r="FU63" s="107"/>
      <c r="FV63" s="107"/>
      <c r="FW63" s="107"/>
      <c r="FX63" s="107"/>
      <c r="FY63" s="107"/>
      <c r="FZ63" s="107"/>
      <c r="GA63" s="107"/>
      <c r="GB63" s="107"/>
      <c r="GC63" s="107"/>
      <c r="GD63" s="108"/>
      <c r="GE63" s="108"/>
      <c r="GF63" s="107">
        <f t="shared" si="1891"/>
        <v>0</v>
      </c>
      <c r="GG63" s="107">
        <f t="shared" si="1892"/>
        <v>0</v>
      </c>
      <c r="GH63" s="107">
        <f t="shared" si="1893"/>
        <v>0</v>
      </c>
      <c r="GI63" s="107">
        <f t="shared" si="1894"/>
        <v>0</v>
      </c>
      <c r="GJ63" s="107">
        <f t="shared" si="1895"/>
        <v>0</v>
      </c>
      <c r="GK63" s="107">
        <f t="shared" si="1896"/>
        <v>0</v>
      </c>
      <c r="GL63" s="107">
        <f t="shared" si="1897"/>
        <v>0</v>
      </c>
      <c r="GM63" s="107">
        <f t="shared" si="1898"/>
        <v>0</v>
      </c>
      <c r="GN63" s="107">
        <f t="shared" si="1899"/>
        <v>0</v>
      </c>
      <c r="GO63" s="107">
        <f t="shared" si="1900"/>
        <v>0</v>
      </c>
      <c r="GP63" s="107"/>
      <c r="GQ63" s="107"/>
      <c r="GR63" s="243"/>
      <c r="GS63" s="86"/>
    </row>
    <row r="64" spans="2:201" hidden="1" x14ac:dyDescent="0.2">
      <c r="B64" s="110"/>
      <c r="C64" s="111"/>
      <c r="D64" s="112"/>
      <c r="E64" s="113" t="s">
        <v>42</v>
      </c>
      <c r="F64" s="117"/>
      <c r="G64" s="114"/>
      <c r="H64" s="115">
        <f>SUM(H65:H78)</f>
        <v>32</v>
      </c>
      <c r="I64" s="115">
        <f t="shared" ref="I64:BS64" si="1901">SUM(I65:I78)</f>
        <v>4450488.6208000006</v>
      </c>
      <c r="J64" s="115">
        <f t="shared" si="1901"/>
        <v>5.333333333333333</v>
      </c>
      <c r="K64" s="115">
        <f t="shared" si="1901"/>
        <v>741748.10346666677</v>
      </c>
      <c r="L64" s="115">
        <f>SUM(L78,L65)</f>
        <v>6</v>
      </c>
      <c r="M64" s="115">
        <f t="shared" ref="M64" si="1902">SUM(M78,M65)</f>
        <v>834466.61999999988</v>
      </c>
      <c r="N64" s="115">
        <f t="shared" ref="N64" si="1903">SUM(N78,N65)</f>
        <v>0</v>
      </c>
      <c r="O64" s="115">
        <f t="shared" ref="O64" si="1904">SUM(O78,O65)</f>
        <v>0</v>
      </c>
      <c r="P64" s="115">
        <f>SUM(P78,P65)</f>
        <v>6</v>
      </c>
      <c r="Q64" s="115">
        <f t="shared" ref="Q64" si="1905">SUM(Q78,Q65)</f>
        <v>834466.61999999988</v>
      </c>
      <c r="R64" s="108">
        <f t="shared" si="180"/>
        <v>0.66666666666666696</v>
      </c>
      <c r="S64" s="108">
        <f t="shared" si="181"/>
        <v>92718.51653333311</v>
      </c>
      <c r="T64" s="115">
        <f t="shared" si="1901"/>
        <v>0</v>
      </c>
      <c r="U64" s="115">
        <f t="shared" si="1901"/>
        <v>0</v>
      </c>
      <c r="V64" s="115">
        <f t="shared" si="1901"/>
        <v>0</v>
      </c>
      <c r="W64" s="115">
        <f t="shared" si="1901"/>
        <v>0</v>
      </c>
      <c r="X64" s="115">
        <f>SUM(X78,X65)</f>
        <v>0</v>
      </c>
      <c r="Y64" s="115">
        <f t="shared" ref="Y64:AC64" si="1906">SUM(Y65:Y78)</f>
        <v>0</v>
      </c>
      <c r="Z64" s="115">
        <f t="shared" si="1906"/>
        <v>0</v>
      </c>
      <c r="AA64" s="115">
        <f t="shared" si="1906"/>
        <v>0</v>
      </c>
      <c r="AB64" s="115">
        <f t="shared" si="1906"/>
        <v>0</v>
      </c>
      <c r="AC64" s="115">
        <f t="shared" si="1906"/>
        <v>0</v>
      </c>
      <c r="AD64" s="108">
        <f t="shared" ref="AD64:AD104" si="1907">SUM(X64-V64)</f>
        <v>0</v>
      </c>
      <c r="AE64" s="108">
        <f t="shared" ref="AE64:AE104" si="1908">SUM(Y64-W64)</f>
        <v>0</v>
      </c>
      <c r="AF64" s="115">
        <f t="shared" si="1901"/>
        <v>0</v>
      </c>
      <c r="AG64" s="115">
        <f t="shared" si="1901"/>
        <v>0</v>
      </c>
      <c r="AH64" s="115">
        <f t="shared" si="1901"/>
        <v>0</v>
      </c>
      <c r="AI64" s="115">
        <f t="shared" si="1901"/>
        <v>0</v>
      </c>
      <c r="AJ64" s="115">
        <f>SUM(AJ78,AJ65)</f>
        <v>0</v>
      </c>
      <c r="AK64" s="115">
        <f t="shared" ref="AK64:AO64" si="1909">SUM(AK65:AK78)</f>
        <v>0</v>
      </c>
      <c r="AL64" s="115">
        <f t="shared" si="1909"/>
        <v>0</v>
      </c>
      <c r="AM64" s="115">
        <f t="shared" si="1909"/>
        <v>0</v>
      </c>
      <c r="AN64" s="115">
        <f t="shared" si="1909"/>
        <v>0</v>
      </c>
      <c r="AO64" s="115">
        <f t="shared" si="1909"/>
        <v>0</v>
      </c>
      <c r="AP64" s="108">
        <f t="shared" ref="AP64:AP104" si="1910">SUM(AJ64-AH64)</f>
        <v>0</v>
      </c>
      <c r="AQ64" s="108">
        <f t="shared" ref="AQ64:AQ104" si="1911">SUM(AK64-AI64)</f>
        <v>0</v>
      </c>
      <c r="AR64" s="115">
        <f t="shared" si="1901"/>
        <v>100</v>
      </c>
      <c r="AS64" s="115">
        <f t="shared" si="1901"/>
        <v>13243014.440000001</v>
      </c>
      <c r="AT64" s="115">
        <f t="shared" si="1901"/>
        <v>16.666666666666668</v>
      </c>
      <c r="AU64" s="115">
        <f t="shared" si="1901"/>
        <v>2207169.0733333337</v>
      </c>
      <c r="AV64" s="115">
        <f>SUM(AV78,AV65)</f>
        <v>13</v>
      </c>
      <c r="AW64" s="115">
        <f t="shared" ref="AW64:AY64" si="1912">SUM(AW78,AW65)</f>
        <v>1721591.8200000003</v>
      </c>
      <c r="AX64" s="115">
        <f t="shared" si="1912"/>
        <v>0</v>
      </c>
      <c r="AY64" s="115">
        <f t="shared" si="1912"/>
        <v>0</v>
      </c>
      <c r="AZ64" s="115">
        <f>SUM(AZ78,AZ65)</f>
        <v>13</v>
      </c>
      <c r="BA64" s="115">
        <f t="shared" ref="BA64" si="1913">SUM(BA78,BA65)</f>
        <v>1721591.8200000003</v>
      </c>
      <c r="BB64" s="108">
        <f t="shared" ref="BB64:BB104" si="1914">SUM(AV64-AT64)</f>
        <v>-3.6666666666666679</v>
      </c>
      <c r="BC64" s="108">
        <f t="shared" ref="BC64:BC104" si="1915">SUM(AW64-AU64)</f>
        <v>-485577.25333333341</v>
      </c>
      <c r="BD64" s="115">
        <f t="shared" si="1901"/>
        <v>150</v>
      </c>
      <c r="BE64" s="115">
        <f t="shared" si="1901"/>
        <v>20529284.160000004</v>
      </c>
      <c r="BF64" s="115">
        <f t="shared" si="1901"/>
        <v>25</v>
      </c>
      <c r="BG64" s="115">
        <f t="shared" si="1901"/>
        <v>3421547.3600000003</v>
      </c>
      <c r="BH64" s="115">
        <f>SUM(BH78,BH65)</f>
        <v>12</v>
      </c>
      <c r="BI64" s="115">
        <f t="shared" ref="BI64" si="1916">SUM(BI78,BI65)</f>
        <v>1629047.46</v>
      </c>
      <c r="BJ64" s="115">
        <f t="shared" ref="BJ64" si="1917">SUM(BJ78,BJ65)</f>
        <v>0</v>
      </c>
      <c r="BK64" s="115">
        <f t="shared" ref="BK64" si="1918">SUM(BK78,BK65)</f>
        <v>0</v>
      </c>
      <c r="BL64" s="115">
        <f>SUM(BL78,BL65)</f>
        <v>12</v>
      </c>
      <c r="BM64" s="115">
        <f t="shared" ref="BM64" si="1919">SUM(BM78,BM65)</f>
        <v>1629047.46</v>
      </c>
      <c r="BN64" s="108">
        <f t="shared" ref="BN64:BN104" si="1920">SUM(BH64-BF64)</f>
        <v>-13</v>
      </c>
      <c r="BO64" s="108">
        <f t="shared" ref="BO64:BO104" si="1921">SUM(BI64-BG64)</f>
        <v>-1792499.9000000004</v>
      </c>
      <c r="BP64" s="115">
        <f t="shared" si="1901"/>
        <v>0</v>
      </c>
      <c r="BQ64" s="115">
        <f t="shared" si="1901"/>
        <v>0</v>
      </c>
      <c r="BR64" s="115">
        <f t="shared" si="1901"/>
        <v>0</v>
      </c>
      <c r="BS64" s="115">
        <f t="shared" si="1901"/>
        <v>0</v>
      </c>
      <c r="BT64" s="115">
        <f>SUM(BT78,BT65)</f>
        <v>0</v>
      </c>
      <c r="BU64" s="115">
        <f t="shared" ref="BU64" si="1922">SUM(BU78,BU65)</f>
        <v>0</v>
      </c>
      <c r="BV64" s="115">
        <f t="shared" ref="BV64" si="1923">SUM(BV78,BV65)</f>
        <v>0</v>
      </c>
      <c r="BW64" s="115">
        <f t="shared" ref="BW64" si="1924">SUM(BW78,BW65)</f>
        <v>0</v>
      </c>
      <c r="BX64" s="115">
        <f>SUM(BX78,BX65)</f>
        <v>0</v>
      </c>
      <c r="BY64" s="115">
        <f t="shared" ref="BY64" si="1925">SUM(BY78,BY65)</f>
        <v>0</v>
      </c>
      <c r="BZ64" s="108">
        <f t="shared" ref="BZ64:BZ104" si="1926">SUM(BT64-BR64)</f>
        <v>0</v>
      </c>
      <c r="CA64" s="108">
        <f t="shared" ref="CA64:CA104" si="1927">SUM(BU64-BS64)</f>
        <v>0</v>
      </c>
      <c r="CB64" s="115">
        <f t="shared" ref="CB64:EA64" si="1928">SUM(CB65:CB78)</f>
        <v>2</v>
      </c>
      <c r="CC64" s="115">
        <f t="shared" si="1928"/>
        <v>264860.28880000004</v>
      </c>
      <c r="CD64" s="115">
        <f t="shared" si="1928"/>
        <v>0.33333333333333331</v>
      </c>
      <c r="CE64" s="115">
        <f t="shared" si="1928"/>
        <v>44143.381466666673</v>
      </c>
      <c r="CF64" s="115">
        <f>SUM(CF78,CF65)</f>
        <v>0</v>
      </c>
      <c r="CG64" s="115">
        <f t="shared" ref="CG64" si="1929">SUM(CG78,CG65)</f>
        <v>0</v>
      </c>
      <c r="CH64" s="115">
        <f t="shared" ref="CH64" si="1930">SUM(CH78,CH65)</f>
        <v>0</v>
      </c>
      <c r="CI64" s="115">
        <f t="shared" ref="CI64" si="1931">SUM(CI78,CI65)</f>
        <v>0</v>
      </c>
      <c r="CJ64" s="115">
        <f>SUM(CJ78,CJ65)</f>
        <v>0</v>
      </c>
      <c r="CK64" s="115">
        <f t="shared" ref="CK64" si="1932">SUM(CK78,CK65)</f>
        <v>0</v>
      </c>
      <c r="CL64" s="108">
        <f t="shared" ref="CL64:CL104" si="1933">SUM(CF64-CD64)</f>
        <v>-0.33333333333333331</v>
      </c>
      <c r="CM64" s="108">
        <f t="shared" ref="CM64:CM104" si="1934">SUM(CG64-CE64)</f>
        <v>-44143.381466666673</v>
      </c>
      <c r="CN64" s="115">
        <f t="shared" si="1928"/>
        <v>0</v>
      </c>
      <c r="CO64" s="115">
        <f t="shared" si="1928"/>
        <v>0</v>
      </c>
      <c r="CP64" s="115">
        <f t="shared" si="1928"/>
        <v>0</v>
      </c>
      <c r="CQ64" s="115">
        <f t="shared" si="1928"/>
        <v>0</v>
      </c>
      <c r="CR64" s="115">
        <f>SUM(CR78,CR65)</f>
        <v>0</v>
      </c>
      <c r="CS64" s="115">
        <f t="shared" ref="CS64" si="1935">SUM(CS78,CS65)</f>
        <v>0</v>
      </c>
      <c r="CT64" s="115">
        <f t="shared" ref="CT64" si="1936">SUM(CT78,CT65)</f>
        <v>0</v>
      </c>
      <c r="CU64" s="115">
        <f t="shared" ref="CU64" si="1937">SUM(CU78,CU65)</f>
        <v>0</v>
      </c>
      <c r="CV64" s="115">
        <f>SUM(CV78,CV65)</f>
        <v>0</v>
      </c>
      <c r="CW64" s="115">
        <f t="shared" ref="CW64" si="1938">SUM(CW78,CW65)</f>
        <v>0</v>
      </c>
      <c r="CX64" s="108">
        <f t="shared" ref="CX64:CX104" si="1939">SUM(CR64-CP64)</f>
        <v>0</v>
      </c>
      <c r="CY64" s="108">
        <f t="shared" ref="CY64:CY104" si="1940">SUM(CS64-CQ64)</f>
        <v>0</v>
      </c>
      <c r="CZ64" s="115">
        <f t="shared" si="1928"/>
        <v>0</v>
      </c>
      <c r="DA64" s="115">
        <f t="shared" si="1928"/>
        <v>0</v>
      </c>
      <c r="DB64" s="115">
        <f t="shared" si="1928"/>
        <v>0</v>
      </c>
      <c r="DC64" s="115">
        <f t="shared" si="1928"/>
        <v>0</v>
      </c>
      <c r="DD64" s="115">
        <f>SUM(DD78,DD65)</f>
        <v>0</v>
      </c>
      <c r="DE64" s="115">
        <f t="shared" ref="DE64" si="1941">SUM(DE78,DE65)</f>
        <v>0</v>
      </c>
      <c r="DF64" s="115">
        <f t="shared" ref="DF64" si="1942">SUM(DF78,DF65)</f>
        <v>0</v>
      </c>
      <c r="DG64" s="115">
        <f t="shared" ref="DG64" si="1943">SUM(DG78,DG65)</f>
        <v>0</v>
      </c>
      <c r="DH64" s="115">
        <f>SUM(DH78,DH65)</f>
        <v>0</v>
      </c>
      <c r="DI64" s="115">
        <f t="shared" ref="DI64" si="1944">SUM(DI78,DI65)</f>
        <v>0</v>
      </c>
      <c r="DJ64" s="108">
        <f t="shared" ref="DJ64:DJ104" si="1945">SUM(DD64-DB64)</f>
        <v>0</v>
      </c>
      <c r="DK64" s="108">
        <f t="shared" ref="DK64:DK104" si="1946">SUM(DE64-DC64)</f>
        <v>0</v>
      </c>
      <c r="DL64" s="115">
        <f t="shared" si="1928"/>
        <v>0</v>
      </c>
      <c r="DM64" s="115">
        <f t="shared" si="1928"/>
        <v>0</v>
      </c>
      <c r="DN64" s="115">
        <f t="shared" si="1928"/>
        <v>0</v>
      </c>
      <c r="DO64" s="115">
        <f t="shared" si="1928"/>
        <v>0</v>
      </c>
      <c r="DP64" s="115">
        <f>SUM(DP78,DP65)</f>
        <v>0</v>
      </c>
      <c r="DQ64" s="115">
        <f t="shared" ref="DQ64" si="1947">SUM(DQ78,DQ65)</f>
        <v>0</v>
      </c>
      <c r="DR64" s="115">
        <f t="shared" ref="DR64" si="1948">SUM(DR78,DR65)</f>
        <v>0</v>
      </c>
      <c r="DS64" s="115">
        <f t="shared" ref="DS64" si="1949">SUM(DS78,DS65)</f>
        <v>0</v>
      </c>
      <c r="DT64" s="115">
        <f>SUM(DT78,DT65)</f>
        <v>0</v>
      </c>
      <c r="DU64" s="115">
        <f t="shared" ref="DU64" si="1950">SUM(DU78,DU65)</f>
        <v>0</v>
      </c>
      <c r="DV64" s="108">
        <f t="shared" ref="DV64:DV104" si="1951">SUM(DP64-DN64)</f>
        <v>0</v>
      </c>
      <c r="DW64" s="108">
        <f t="shared" ref="DW64:DW104" si="1952">SUM(DQ64-DO64)</f>
        <v>0</v>
      </c>
      <c r="DX64" s="115">
        <f t="shared" si="1928"/>
        <v>0</v>
      </c>
      <c r="DY64" s="115">
        <f t="shared" si="1928"/>
        <v>0</v>
      </c>
      <c r="DZ64" s="115">
        <f t="shared" si="1928"/>
        <v>0</v>
      </c>
      <c r="EA64" s="115">
        <f t="shared" si="1928"/>
        <v>0</v>
      </c>
      <c r="EB64" s="115">
        <f>SUM(EB78,EB65)</f>
        <v>0</v>
      </c>
      <c r="EC64" s="115">
        <f t="shared" ref="EC64" si="1953">SUM(EC78,EC65)</f>
        <v>0</v>
      </c>
      <c r="ED64" s="115">
        <f t="shared" ref="ED64" si="1954">SUM(ED78,ED65)</f>
        <v>0</v>
      </c>
      <c r="EE64" s="115">
        <f t="shared" ref="EE64" si="1955">SUM(EE78,EE65)</f>
        <v>0</v>
      </c>
      <c r="EF64" s="115">
        <f>SUM(EF78,EF65)</f>
        <v>0</v>
      </c>
      <c r="EG64" s="115">
        <f t="shared" ref="EG64" si="1956">SUM(EG78,EG65)</f>
        <v>0</v>
      </c>
      <c r="EH64" s="108">
        <f t="shared" ref="EH64:EH104" si="1957">SUM(EB64-DZ64)</f>
        <v>0</v>
      </c>
      <c r="EI64" s="108">
        <f t="shared" ref="EI64:EI104" si="1958">SUM(EC64-EA64)</f>
        <v>0</v>
      </c>
      <c r="EJ64" s="115">
        <f t="shared" ref="EJ64:GQ64" si="1959">SUM(EJ65:EJ78)</f>
        <v>0</v>
      </c>
      <c r="EK64" s="115">
        <f t="shared" si="1959"/>
        <v>0</v>
      </c>
      <c r="EL64" s="115">
        <f t="shared" si="1959"/>
        <v>0</v>
      </c>
      <c r="EM64" s="115">
        <f t="shared" si="1959"/>
        <v>0</v>
      </c>
      <c r="EN64" s="115">
        <f>SUM(EN78,EN65)</f>
        <v>0</v>
      </c>
      <c r="EO64" s="115">
        <f t="shared" ref="EO64" si="1960">SUM(EO78,EO65)</f>
        <v>0</v>
      </c>
      <c r="EP64" s="115">
        <f t="shared" ref="EP64" si="1961">SUM(EP78,EP65)</f>
        <v>0</v>
      </c>
      <c r="EQ64" s="115">
        <f t="shared" ref="EQ64" si="1962">SUM(EQ78,EQ65)</f>
        <v>0</v>
      </c>
      <c r="ER64" s="115">
        <f>SUM(ER78,ER65)</f>
        <v>0</v>
      </c>
      <c r="ES64" s="115">
        <f t="shared" ref="ES64" si="1963">SUM(ES78,ES65)</f>
        <v>0</v>
      </c>
      <c r="ET64" s="108">
        <f t="shared" ref="ET64:ET104" si="1964">SUM(EN64-EL64)</f>
        <v>0</v>
      </c>
      <c r="EU64" s="108">
        <f t="shared" ref="EU64:EU104" si="1965">SUM(EO64-EM64)</f>
        <v>0</v>
      </c>
      <c r="EV64" s="115">
        <f t="shared" si="1959"/>
        <v>0</v>
      </c>
      <c r="EW64" s="115">
        <f t="shared" si="1959"/>
        <v>0</v>
      </c>
      <c r="EX64" s="115">
        <f t="shared" si="1959"/>
        <v>0</v>
      </c>
      <c r="EY64" s="115">
        <f t="shared" si="1959"/>
        <v>0</v>
      </c>
      <c r="EZ64" s="115">
        <f>SUM(EZ78,EZ65)</f>
        <v>0</v>
      </c>
      <c r="FA64" s="115">
        <f t="shared" ref="FA64" si="1966">SUM(FA78,FA65)</f>
        <v>0</v>
      </c>
      <c r="FB64" s="115">
        <f t="shared" ref="FB64" si="1967">SUM(FB78,FB65)</f>
        <v>0</v>
      </c>
      <c r="FC64" s="115">
        <f t="shared" ref="FC64" si="1968">SUM(FC78,FC65)</f>
        <v>0</v>
      </c>
      <c r="FD64" s="115">
        <f>SUM(FD78,FD65)</f>
        <v>0</v>
      </c>
      <c r="FE64" s="115">
        <f t="shared" ref="FE64" si="1969">SUM(FE78,FE65)</f>
        <v>0</v>
      </c>
      <c r="FF64" s="108">
        <f t="shared" ref="FF64:FF104" si="1970">SUM(EZ64-EX64)</f>
        <v>0</v>
      </c>
      <c r="FG64" s="108">
        <f t="shared" ref="FG64:FG104" si="1971">SUM(FA64-EY64)</f>
        <v>0</v>
      </c>
      <c r="FH64" s="115">
        <f t="shared" si="1959"/>
        <v>100</v>
      </c>
      <c r="FI64" s="115">
        <f t="shared" si="1959"/>
        <v>13641871.940000001</v>
      </c>
      <c r="FJ64" s="115">
        <f t="shared" si="1959"/>
        <v>16.666666666666668</v>
      </c>
      <c r="FK64" s="115">
        <f t="shared" si="1959"/>
        <v>2273645.3233333337</v>
      </c>
      <c r="FL64" s="115">
        <f>SUM(FL78,FL65)</f>
        <v>0</v>
      </c>
      <c r="FM64" s="115">
        <f t="shared" ref="FM64" si="1972">SUM(FM78,FM65)</f>
        <v>0</v>
      </c>
      <c r="FN64" s="115">
        <f t="shared" ref="FN64" si="1973">SUM(FN78,FN65)</f>
        <v>0</v>
      </c>
      <c r="FO64" s="115">
        <f t="shared" ref="FO64" si="1974">SUM(FO78,FO65)</f>
        <v>0</v>
      </c>
      <c r="FP64" s="115">
        <f>SUM(FP78,FP65)</f>
        <v>0</v>
      </c>
      <c r="FQ64" s="115">
        <f t="shared" ref="FQ64" si="1975">SUM(FQ78,FQ65)</f>
        <v>0</v>
      </c>
      <c r="FR64" s="108">
        <f t="shared" ref="FR64:FR104" si="1976">SUM(FL64-FJ64)</f>
        <v>-16.666666666666668</v>
      </c>
      <c r="FS64" s="108">
        <f t="shared" ref="FS64:FS104" si="1977">SUM(FM64-FK64)</f>
        <v>-2273645.3233333337</v>
      </c>
      <c r="FT64" s="115">
        <f t="shared" si="1959"/>
        <v>0</v>
      </c>
      <c r="FU64" s="115">
        <f t="shared" si="1959"/>
        <v>0</v>
      </c>
      <c r="FV64" s="115">
        <f t="shared" si="1959"/>
        <v>0</v>
      </c>
      <c r="FW64" s="115">
        <f t="shared" si="1959"/>
        <v>0</v>
      </c>
      <c r="FX64" s="115">
        <f>SUM(FX78,FX65)</f>
        <v>0</v>
      </c>
      <c r="FY64" s="115">
        <f t="shared" ref="FY64" si="1978">SUM(FY78,FY65)</f>
        <v>0</v>
      </c>
      <c r="FZ64" s="115">
        <f t="shared" ref="FZ64" si="1979">SUM(FZ78,FZ65)</f>
        <v>0</v>
      </c>
      <c r="GA64" s="115">
        <f t="shared" ref="GA64" si="1980">SUM(GA78,GA65)</f>
        <v>0</v>
      </c>
      <c r="GB64" s="115">
        <f>SUM(GB78,GB65)</f>
        <v>0</v>
      </c>
      <c r="GC64" s="115">
        <f t="shared" ref="GC64" si="1981">SUM(GC78,GC65)</f>
        <v>0</v>
      </c>
      <c r="GD64" s="108">
        <f t="shared" ref="GD64:GD104" si="1982">SUM(FX64-FV64)</f>
        <v>0</v>
      </c>
      <c r="GE64" s="108">
        <f t="shared" ref="GE64:GE104" si="1983">SUM(FY64-FW64)</f>
        <v>0</v>
      </c>
      <c r="GF64" s="115">
        <f>SUM(GF65,GF78)</f>
        <v>384</v>
      </c>
      <c r="GG64" s="115">
        <f t="shared" ref="GG64:GO64" si="1984">SUM(GG65,GG78)</f>
        <v>52129519.449600011</v>
      </c>
      <c r="GH64" s="115">
        <f t="shared" si="1984"/>
        <v>64</v>
      </c>
      <c r="GI64" s="115">
        <f t="shared" si="1984"/>
        <v>8688253.2416000012</v>
      </c>
      <c r="GJ64" s="115">
        <f t="shared" si="1984"/>
        <v>31</v>
      </c>
      <c r="GK64" s="115">
        <f t="shared" si="1984"/>
        <v>4185105.9</v>
      </c>
      <c r="GL64" s="115">
        <f t="shared" si="1984"/>
        <v>0</v>
      </c>
      <c r="GM64" s="115">
        <f t="shared" si="1984"/>
        <v>0</v>
      </c>
      <c r="GN64" s="115">
        <f t="shared" si="1984"/>
        <v>31</v>
      </c>
      <c r="GO64" s="115">
        <f t="shared" si="1984"/>
        <v>4185105.9</v>
      </c>
      <c r="GP64" s="115">
        <f t="shared" si="1959"/>
        <v>-33</v>
      </c>
      <c r="GQ64" s="115">
        <f t="shared" si="1959"/>
        <v>-4503147.3416000009</v>
      </c>
      <c r="GR64" s="243"/>
      <c r="GS64" s="86"/>
    </row>
    <row r="65" spans="2:201" hidden="1" x14ac:dyDescent="0.2">
      <c r="B65" s="110"/>
      <c r="C65" s="116"/>
      <c r="D65" s="117"/>
      <c r="E65" s="132" t="s">
        <v>43</v>
      </c>
      <c r="F65" s="134">
        <v>16</v>
      </c>
      <c r="G65" s="135">
        <v>132430.14440000002</v>
      </c>
      <c r="H65" s="115"/>
      <c r="I65" s="115">
        <v>0</v>
      </c>
      <c r="J65" s="115">
        <f t="shared" si="223"/>
        <v>0</v>
      </c>
      <c r="K65" s="115">
        <f t="shared" si="224"/>
        <v>0</v>
      </c>
      <c r="L65" s="115">
        <f>SUM(L66:L77)</f>
        <v>0</v>
      </c>
      <c r="M65" s="115">
        <f t="shared" ref="M65:Q65" si="1985">SUM(M66:M77)</f>
        <v>0</v>
      </c>
      <c r="N65" s="115">
        <f t="shared" si="1985"/>
        <v>0</v>
      </c>
      <c r="O65" s="115">
        <f t="shared" si="1985"/>
        <v>0</v>
      </c>
      <c r="P65" s="115">
        <f t="shared" si="1985"/>
        <v>0</v>
      </c>
      <c r="Q65" s="115">
        <f t="shared" si="1985"/>
        <v>0</v>
      </c>
      <c r="R65" s="131">
        <f t="shared" si="180"/>
        <v>0</v>
      </c>
      <c r="S65" s="131">
        <f t="shared" si="181"/>
        <v>0</v>
      </c>
      <c r="T65" s="115"/>
      <c r="U65" s="115">
        <v>0</v>
      </c>
      <c r="V65" s="115">
        <f t="shared" si="226"/>
        <v>0</v>
      </c>
      <c r="W65" s="115">
        <f t="shared" si="227"/>
        <v>0</v>
      </c>
      <c r="X65" s="115">
        <f>SUM(X66:X77)</f>
        <v>0</v>
      </c>
      <c r="Y65" s="115">
        <f t="shared" ref="Y65" si="1986">SUM(Y66:Y77)</f>
        <v>0</v>
      </c>
      <c r="Z65" s="115">
        <f t="shared" ref="Z65" si="1987">SUM(Z66:Z77)</f>
        <v>0</v>
      </c>
      <c r="AA65" s="115">
        <f t="shared" ref="AA65" si="1988">SUM(AA66:AA77)</f>
        <v>0</v>
      </c>
      <c r="AB65" s="115">
        <f t="shared" ref="AB65" si="1989">SUM(AB66:AB77)</f>
        <v>0</v>
      </c>
      <c r="AC65" s="115">
        <f t="shared" ref="AC65" si="1990">SUM(AC66:AC77)</f>
        <v>0</v>
      </c>
      <c r="AD65" s="131">
        <f t="shared" si="1907"/>
        <v>0</v>
      </c>
      <c r="AE65" s="131">
        <f t="shared" si="1908"/>
        <v>0</v>
      </c>
      <c r="AF65" s="115">
        <f>VLOOKUP($E65,'ВМП план'!$B$8:$AL$43,12,0)</f>
        <v>0</v>
      </c>
      <c r="AG65" s="115">
        <f>VLOOKUP($E65,'ВМП план'!$B$8:$AL$43,13,0)</f>
        <v>0</v>
      </c>
      <c r="AH65" s="115">
        <f t="shared" si="233"/>
        <v>0</v>
      </c>
      <c r="AI65" s="115">
        <f t="shared" si="234"/>
        <v>0</v>
      </c>
      <c r="AJ65" s="115">
        <f>SUM(AJ66:AJ77)</f>
        <v>0</v>
      </c>
      <c r="AK65" s="115">
        <f t="shared" ref="AK65" si="1991">SUM(AK66:AK77)</f>
        <v>0</v>
      </c>
      <c r="AL65" s="115">
        <f t="shared" ref="AL65" si="1992">SUM(AL66:AL77)</f>
        <v>0</v>
      </c>
      <c r="AM65" s="115">
        <f t="shared" ref="AM65" si="1993">SUM(AM66:AM77)</f>
        <v>0</v>
      </c>
      <c r="AN65" s="115">
        <f t="shared" ref="AN65" si="1994">SUM(AN66:AN77)</f>
        <v>0</v>
      </c>
      <c r="AO65" s="115">
        <f t="shared" ref="AO65" si="1995">SUM(AO66:AO77)</f>
        <v>0</v>
      </c>
      <c r="AP65" s="131">
        <f t="shared" si="1910"/>
        <v>0</v>
      </c>
      <c r="AQ65" s="131">
        <f t="shared" si="1911"/>
        <v>0</v>
      </c>
      <c r="AR65" s="115">
        <v>100</v>
      </c>
      <c r="AS65" s="115">
        <v>13243014.440000001</v>
      </c>
      <c r="AT65" s="115">
        <f t="shared" si="240"/>
        <v>16.666666666666668</v>
      </c>
      <c r="AU65" s="115">
        <f t="shared" si="241"/>
        <v>2207169.0733333337</v>
      </c>
      <c r="AV65" s="115">
        <f>SUM(AV66:AV77)</f>
        <v>13</v>
      </c>
      <c r="AW65" s="115">
        <f t="shared" ref="AW65" si="1996">SUM(AW66:AW77)</f>
        <v>1721591.8200000003</v>
      </c>
      <c r="AX65" s="115">
        <f t="shared" ref="AX65" si="1997">SUM(AX66:AX77)</f>
        <v>0</v>
      </c>
      <c r="AY65" s="115">
        <f t="shared" ref="AY65" si="1998">SUM(AY66:AY77)</f>
        <v>0</v>
      </c>
      <c r="AZ65" s="115">
        <f t="shared" ref="AZ65" si="1999">SUM(AZ66:AZ77)</f>
        <v>13</v>
      </c>
      <c r="BA65" s="115">
        <f t="shared" ref="BA65" si="2000">SUM(BA66:BA77)</f>
        <v>1721591.8200000003</v>
      </c>
      <c r="BB65" s="131">
        <f t="shared" si="1914"/>
        <v>-3.6666666666666679</v>
      </c>
      <c r="BC65" s="131">
        <f t="shared" si="1915"/>
        <v>-485577.25333333341</v>
      </c>
      <c r="BD65" s="115">
        <v>50</v>
      </c>
      <c r="BE65" s="115">
        <v>6621507.2200000007</v>
      </c>
      <c r="BF65" s="115">
        <f t="shared" si="247"/>
        <v>8.3333333333333339</v>
      </c>
      <c r="BG65" s="115">
        <f t="shared" si="248"/>
        <v>1103584.5366666669</v>
      </c>
      <c r="BH65" s="115">
        <f>SUM(BH66:BH77)</f>
        <v>6</v>
      </c>
      <c r="BI65" s="115">
        <f t="shared" ref="BI65" si="2001">SUM(BI66:BI77)</f>
        <v>794580.84000000008</v>
      </c>
      <c r="BJ65" s="115">
        <f t="shared" ref="BJ65" si="2002">SUM(BJ66:BJ77)</f>
        <v>0</v>
      </c>
      <c r="BK65" s="115">
        <f t="shared" ref="BK65" si="2003">SUM(BK66:BK77)</f>
        <v>0</v>
      </c>
      <c r="BL65" s="115">
        <f t="shared" ref="BL65" si="2004">SUM(BL66:BL77)</f>
        <v>6</v>
      </c>
      <c r="BM65" s="115">
        <f t="shared" ref="BM65" si="2005">SUM(BM66:BM77)</f>
        <v>794580.84000000008</v>
      </c>
      <c r="BN65" s="131">
        <f t="shared" si="1920"/>
        <v>-2.3333333333333339</v>
      </c>
      <c r="BO65" s="131">
        <f t="shared" si="1921"/>
        <v>-309003.69666666677</v>
      </c>
      <c r="BP65" s="115"/>
      <c r="BQ65" s="115"/>
      <c r="BR65" s="115">
        <f t="shared" si="254"/>
        <v>0</v>
      </c>
      <c r="BS65" s="115">
        <f t="shared" si="255"/>
        <v>0</v>
      </c>
      <c r="BT65" s="115">
        <f>SUM(BT66:BT77)</f>
        <v>0</v>
      </c>
      <c r="BU65" s="115">
        <f t="shared" ref="BU65" si="2006">SUM(BU66:BU77)</f>
        <v>0</v>
      </c>
      <c r="BV65" s="115">
        <f t="shared" ref="BV65" si="2007">SUM(BV66:BV77)</f>
        <v>0</v>
      </c>
      <c r="BW65" s="115">
        <f t="shared" ref="BW65" si="2008">SUM(BW66:BW77)</f>
        <v>0</v>
      </c>
      <c r="BX65" s="115">
        <f t="shared" ref="BX65" si="2009">SUM(BX66:BX77)</f>
        <v>0</v>
      </c>
      <c r="BY65" s="115">
        <f t="shared" ref="BY65" si="2010">SUM(BY66:BY77)</f>
        <v>0</v>
      </c>
      <c r="BZ65" s="131">
        <f t="shared" si="1926"/>
        <v>0</v>
      </c>
      <c r="CA65" s="131">
        <f t="shared" si="1927"/>
        <v>0</v>
      </c>
      <c r="CB65" s="115">
        <v>2</v>
      </c>
      <c r="CC65" s="115">
        <v>264860.28880000004</v>
      </c>
      <c r="CD65" s="115">
        <f t="shared" si="261"/>
        <v>0.33333333333333331</v>
      </c>
      <c r="CE65" s="115">
        <f t="shared" si="262"/>
        <v>44143.381466666673</v>
      </c>
      <c r="CF65" s="115">
        <f>SUM(CF66:CF77)</f>
        <v>0</v>
      </c>
      <c r="CG65" s="115">
        <f t="shared" ref="CG65" si="2011">SUM(CG66:CG77)</f>
        <v>0</v>
      </c>
      <c r="CH65" s="115">
        <f t="shared" ref="CH65" si="2012">SUM(CH66:CH77)</f>
        <v>0</v>
      </c>
      <c r="CI65" s="115">
        <f t="shared" ref="CI65" si="2013">SUM(CI66:CI77)</f>
        <v>0</v>
      </c>
      <c r="CJ65" s="115">
        <f t="shared" ref="CJ65" si="2014">SUM(CJ66:CJ77)</f>
        <v>0</v>
      </c>
      <c r="CK65" s="115">
        <f t="shared" ref="CK65" si="2015">SUM(CK66:CK77)</f>
        <v>0</v>
      </c>
      <c r="CL65" s="131">
        <f t="shared" si="1933"/>
        <v>-0.33333333333333331</v>
      </c>
      <c r="CM65" s="131">
        <f t="shared" si="1934"/>
        <v>-44143.381466666673</v>
      </c>
      <c r="CN65" s="115"/>
      <c r="CO65" s="115"/>
      <c r="CP65" s="115">
        <f t="shared" si="268"/>
        <v>0</v>
      </c>
      <c r="CQ65" s="115">
        <f t="shared" si="269"/>
        <v>0</v>
      </c>
      <c r="CR65" s="115">
        <f>SUM(CR66:CR77)</f>
        <v>0</v>
      </c>
      <c r="CS65" s="115">
        <f t="shared" ref="CS65" si="2016">SUM(CS66:CS77)</f>
        <v>0</v>
      </c>
      <c r="CT65" s="115">
        <f t="shared" ref="CT65" si="2017">SUM(CT66:CT77)</f>
        <v>0</v>
      </c>
      <c r="CU65" s="115">
        <f t="shared" ref="CU65" si="2018">SUM(CU66:CU77)</f>
        <v>0</v>
      </c>
      <c r="CV65" s="115">
        <f t="shared" ref="CV65" si="2019">SUM(CV66:CV77)</f>
        <v>0</v>
      </c>
      <c r="CW65" s="115">
        <f t="shared" ref="CW65" si="2020">SUM(CW66:CW77)</f>
        <v>0</v>
      </c>
      <c r="CX65" s="131">
        <f t="shared" si="1939"/>
        <v>0</v>
      </c>
      <c r="CY65" s="131">
        <f t="shared" si="1940"/>
        <v>0</v>
      </c>
      <c r="CZ65" s="115"/>
      <c r="DA65" s="115"/>
      <c r="DB65" s="115">
        <f t="shared" si="275"/>
        <v>0</v>
      </c>
      <c r="DC65" s="115">
        <f t="shared" si="276"/>
        <v>0</v>
      </c>
      <c r="DD65" s="115">
        <f>SUM(DD66:DD77)</f>
        <v>0</v>
      </c>
      <c r="DE65" s="115">
        <f t="shared" ref="DE65" si="2021">SUM(DE66:DE77)</f>
        <v>0</v>
      </c>
      <c r="DF65" s="115">
        <f t="shared" ref="DF65" si="2022">SUM(DF66:DF77)</f>
        <v>0</v>
      </c>
      <c r="DG65" s="115">
        <f t="shared" ref="DG65" si="2023">SUM(DG66:DG77)</f>
        <v>0</v>
      </c>
      <c r="DH65" s="115">
        <f t="shared" ref="DH65" si="2024">SUM(DH66:DH77)</f>
        <v>0</v>
      </c>
      <c r="DI65" s="115">
        <f t="shared" ref="DI65" si="2025">SUM(DI66:DI77)</f>
        <v>0</v>
      </c>
      <c r="DJ65" s="131">
        <f t="shared" si="1945"/>
        <v>0</v>
      </c>
      <c r="DK65" s="131">
        <f t="shared" si="1946"/>
        <v>0</v>
      </c>
      <c r="DL65" s="115"/>
      <c r="DM65" s="115"/>
      <c r="DN65" s="115">
        <f t="shared" si="282"/>
        <v>0</v>
      </c>
      <c r="DO65" s="115">
        <f t="shared" si="283"/>
        <v>0</v>
      </c>
      <c r="DP65" s="115">
        <f>SUM(DP66:DP77)</f>
        <v>0</v>
      </c>
      <c r="DQ65" s="115">
        <f t="shared" ref="DQ65" si="2026">SUM(DQ66:DQ77)</f>
        <v>0</v>
      </c>
      <c r="DR65" s="115">
        <f t="shared" ref="DR65" si="2027">SUM(DR66:DR77)</f>
        <v>0</v>
      </c>
      <c r="DS65" s="115">
        <f t="shared" ref="DS65" si="2028">SUM(DS66:DS77)</f>
        <v>0</v>
      </c>
      <c r="DT65" s="115">
        <f t="shared" ref="DT65" si="2029">SUM(DT66:DT77)</f>
        <v>0</v>
      </c>
      <c r="DU65" s="115">
        <f t="shared" ref="DU65" si="2030">SUM(DU66:DU77)</f>
        <v>0</v>
      </c>
      <c r="DV65" s="131">
        <f t="shared" si="1951"/>
        <v>0</v>
      </c>
      <c r="DW65" s="131">
        <f t="shared" si="1952"/>
        <v>0</v>
      </c>
      <c r="DX65" s="115"/>
      <c r="DY65" s="115">
        <v>0</v>
      </c>
      <c r="DZ65" s="115">
        <f t="shared" si="289"/>
        <v>0</v>
      </c>
      <c r="EA65" s="115">
        <f t="shared" si="290"/>
        <v>0</v>
      </c>
      <c r="EB65" s="115">
        <f>SUM(EB66:EB77)</f>
        <v>0</v>
      </c>
      <c r="EC65" s="115">
        <f t="shared" ref="EC65" si="2031">SUM(EC66:EC77)</f>
        <v>0</v>
      </c>
      <c r="ED65" s="115">
        <f t="shared" ref="ED65" si="2032">SUM(ED66:ED77)</f>
        <v>0</v>
      </c>
      <c r="EE65" s="115">
        <f t="shared" ref="EE65" si="2033">SUM(EE66:EE77)</f>
        <v>0</v>
      </c>
      <c r="EF65" s="115">
        <f t="shared" ref="EF65" si="2034">SUM(EF66:EF77)</f>
        <v>0</v>
      </c>
      <c r="EG65" s="115">
        <f t="shared" ref="EG65" si="2035">SUM(EG66:EG77)</f>
        <v>0</v>
      </c>
      <c r="EH65" s="131">
        <f t="shared" si="1957"/>
        <v>0</v>
      </c>
      <c r="EI65" s="131">
        <f t="shared" si="1958"/>
        <v>0</v>
      </c>
      <c r="EJ65" s="115"/>
      <c r="EK65" s="115">
        <v>0</v>
      </c>
      <c r="EL65" s="115">
        <f t="shared" si="296"/>
        <v>0</v>
      </c>
      <c r="EM65" s="115">
        <f t="shared" si="297"/>
        <v>0</v>
      </c>
      <c r="EN65" s="115">
        <f>SUM(EN66:EN77)</f>
        <v>0</v>
      </c>
      <c r="EO65" s="115">
        <f t="shared" ref="EO65" si="2036">SUM(EO66:EO77)</f>
        <v>0</v>
      </c>
      <c r="EP65" s="115">
        <f t="shared" ref="EP65" si="2037">SUM(EP66:EP77)</f>
        <v>0</v>
      </c>
      <c r="EQ65" s="115">
        <f t="shared" ref="EQ65" si="2038">SUM(EQ66:EQ77)</f>
        <v>0</v>
      </c>
      <c r="ER65" s="115">
        <f t="shared" ref="ER65" si="2039">SUM(ER66:ER77)</f>
        <v>0</v>
      </c>
      <c r="ES65" s="115">
        <f t="shared" ref="ES65" si="2040">SUM(ES66:ES77)</f>
        <v>0</v>
      </c>
      <c r="ET65" s="131">
        <f t="shared" si="1964"/>
        <v>0</v>
      </c>
      <c r="EU65" s="131">
        <f t="shared" si="1965"/>
        <v>0</v>
      </c>
      <c r="EV65" s="115"/>
      <c r="EW65" s="115"/>
      <c r="EX65" s="115">
        <f t="shared" si="303"/>
        <v>0</v>
      </c>
      <c r="EY65" s="115">
        <f t="shared" si="304"/>
        <v>0</v>
      </c>
      <c r="EZ65" s="115">
        <f>SUM(EZ66:EZ77)</f>
        <v>0</v>
      </c>
      <c r="FA65" s="115">
        <f t="shared" ref="FA65" si="2041">SUM(FA66:FA77)</f>
        <v>0</v>
      </c>
      <c r="FB65" s="115">
        <f t="shared" ref="FB65" si="2042">SUM(FB66:FB77)</f>
        <v>0</v>
      </c>
      <c r="FC65" s="115">
        <f t="shared" ref="FC65" si="2043">SUM(FC66:FC77)</f>
        <v>0</v>
      </c>
      <c r="FD65" s="115">
        <f t="shared" ref="FD65" si="2044">SUM(FD66:FD77)</f>
        <v>0</v>
      </c>
      <c r="FE65" s="115">
        <f t="shared" ref="FE65" si="2045">SUM(FE66:FE77)</f>
        <v>0</v>
      </c>
      <c r="FF65" s="131">
        <f t="shared" si="1970"/>
        <v>0</v>
      </c>
      <c r="FG65" s="131">
        <f t="shared" si="1971"/>
        <v>0</v>
      </c>
      <c r="FH65" s="115">
        <v>40</v>
      </c>
      <c r="FI65" s="115">
        <v>5297205.7760000005</v>
      </c>
      <c r="FJ65" s="115">
        <f t="shared" si="310"/>
        <v>6.666666666666667</v>
      </c>
      <c r="FK65" s="115">
        <f t="shared" si="311"/>
        <v>882867.62933333346</v>
      </c>
      <c r="FL65" s="115">
        <f>SUM(FL66:FL77)</f>
        <v>0</v>
      </c>
      <c r="FM65" s="115">
        <f t="shared" ref="FM65" si="2046">SUM(FM66:FM77)</f>
        <v>0</v>
      </c>
      <c r="FN65" s="115">
        <f t="shared" ref="FN65" si="2047">SUM(FN66:FN77)</f>
        <v>0</v>
      </c>
      <c r="FO65" s="115">
        <f t="shared" ref="FO65" si="2048">SUM(FO66:FO77)</f>
        <v>0</v>
      </c>
      <c r="FP65" s="115">
        <f t="shared" ref="FP65" si="2049">SUM(FP66:FP77)</f>
        <v>0</v>
      </c>
      <c r="FQ65" s="115">
        <f t="shared" ref="FQ65" si="2050">SUM(FQ66:FQ77)</f>
        <v>0</v>
      </c>
      <c r="FR65" s="131">
        <f t="shared" si="1976"/>
        <v>-6.666666666666667</v>
      </c>
      <c r="FS65" s="131">
        <f t="shared" si="1977"/>
        <v>-882867.62933333346</v>
      </c>
      <c r="FT65" s="115"/>
      <c r="FU65" s="115"/>
      <c r="FV65" s="115">
        <f t="shared" si="317"/>
        <v>0</v>
      </c>
      <c r="FW65" s="115">
        <f t="shared" si="318"/>
        <v>0</v>
      </c>
      <c r="FX65" s="115">
        <f>SUM(FX66:FX77)</f>
        <v>0</v>
      </c>
      <c r="FY65" s="115">
        <f t="shared" ref="FY65" si="2051">SUM(FY66:FY77)</f>
        <v>0</v>
      </c>
      <c r="FZ65" s="115">
        <f t="shared" ref="FZ65" si="2052">SUM(FZ66:FZ77)</f>
        <v>0</v>
      </c>
      <c r="GA65" s="115">
        <f t="shared" ref="GA65" si="2053">SUM(GA66:GA77)</f>
        <v>0</v>
      </c>
      <c r="GB65" s="115">
        <f t="shared" ref="GB65" si="2054">SUM(GB66:GB77)</f>
        <v>0</v>
      </c>
      <c r="GC65" s="115">
        <f t="shared" ref="GC65" si="2055">SUM(GC66:GC77)</f>
        <v>0</v>
      </c>
      <c r="GD65" s="131">
        <f t="shared" si="1982"/>
        <v>0</v>
      </c>
      <c r="GE65" s="131">
        <f t="shared" si="1983"/>
        <v>0</v>
      </c>
      <c r="GF65" s="115">
        <f t="shared" ref="GF65:GI78" si="2056">H65+T65+AF65+AR65+BD65+BP65+CB65+CN65+CZ65+DL65+DX65+EJ65+EV65+FH65+FT65</f>
        <v>192</v>
      </c>
      <c r="GG65" s="115">
        <f t="shared" si="2056"/>
        <v>25426587.724800006</v>
      </c>
      <c r="GH65" s="115">
        <f t="shared" si="2056"/>
        <v>32</v>
      </c>
      <c r="GI65" s="115">
        <f t="shared" si="2056"/>
        <v>4237764.6208000006</v>
      </c>
      <c r="GJ65" s="115">
        <f>SUM(GJ66:GJ77)</f>
        <v>19</v>
      </c>
      <c r="GK65" s="115">
        <f t="shared" ref="GK65" si="2057">SUM(GK66:GK77)</f>
        <v>2516172.66</v>
      </c>
      <c r="GL65" s="115">
        <f t="shared" ref="GL65" si="2058">SUM(GL66:GL77)</f>
        <v>0</v>
      </c>
      <c r="GM65" s="115">
        <f t="shared" ref="GM65" si="2059">SUM(GM66:GM77)</f>
        <v>0</v>
      </c>
      <c r="GN65" s="115">
        <f t="shared" ref="GN65" si="2060">SUM(GN66:GN77)</f>
        <v>19</v>
      </c>
      <c r="GO65" s="115">
        <f t="shared" ref="GO65" si="2061">SUM(GO66:GO77)</f>
        <v>2516172.66</v>
      </c>
      <c r="GP65" s="115">
        <f t="shared" ref="GP65:GP78" si="2062">SUM(GJ65-GH65)</f>
        <v>-13</v>
      </c>
      <c r="GQ65" s="115">
        <f t="shared" ref="GQ65:GQ78" si="2063">SUM(GK65-GI65)</f>
        <v>-1721591.9608000005</v>
      </c>
      <c r="GR65" s="243"/>
      <c r="GS65" s="86"/>
    </row>
    <row r="66" spans="2:201" ht="23.25" hidden="1" customHeight="1" x14ac:dyDescent="0.2">
      <c r="B66" s="86" t="s">
        <v>167</v>
      </c>
      <c r="C66" s="87" t="s">
        <v>168</v>
      </c>
      <c r="D66" s="94">
        <v>135</v>
      </c>
      <c r="E66" s="91" t="s">
        <v>169</v>
      </c>
      <c r="F66" s="94">
        <v>16</v>
      </c>
      <c r="G66" s="106">
        <v>132430.14440000002</v>
      </c>
      <c r="H66" s="107"/>
      <c r="I66" s="107"/>
      <c r="J66" s="107"/>
      <c r="K66" s="107"/>
      <c r="L66" s="107">
        <f>VLOOKUP($D66,'факт '!$D$7:$AO$73,3,0)</f>
        <v>0</v>
      </c>
      <c r="M66" s="107">
        <f>VLOOKUP($D66,'факт '!$D$7:$AO$73,4,0)</f>
        <v>0</v>
      </c>
      <c r="N66" s="107"/>
      <c r="O66" s="107"/>
      <c r="P66" s="107">
        <f t="shared" ref="P66:P80" si="2064">SUM(L66+N66)</f>
        <v>0</v>
      </c>
      <c r="Q66" s="107">
        <f t="shared" ref="Q66:Q80" si="2065">SUM(M66+O66)</f>
        <v>0</v>
      </c>
      <c r="R66" s="108">
        <f t="shared" si="180"/>
        <v>0</v>
      </c>
      <c r="S66" s="108">
        <f t="shared" si="181"/>
        <v>0</v>
      </c>
      <c r="T66" s="107"/>
      <c r="U66" s="107"/>
      <c r="V66" s="107"/>
      <c r="W66" s="107"/>
      <c r="X66" s="107">
        <f>VLOOKUP($D66,'факт '!$D$7:$AO$73,7,0)</f>
        <v>0</v>
      </c>
      <c r="Y66" s="107">
        <f>VLOOKUP($D66,'факт '!$D$7:$AO$73,8,0)</f>
        <v>0</v>
      </c>
      <c r="Z66" s="107">
        <f>VLOOKUP($D66,'факт '!$D$7:$AO$73,9,0)</f>
        <v>0</v>
      </c>
      <c r="AA66" s="107">
        <f>VLOOKUP($D66,'факт '!$D$7:$AO$73,10,0)</f>
        <v>0</v>
      </c>
      <c r="AB66" s="107">
        <f t="shared" ref="AB66:AB77" si="2066">SUM(X66+Z66)</f>
        <v>0</v>
      </c>
      <c r="AC66" s="107">
        <f t="shared" ref="AC66:AC77" si="2067">SUM(Y66+AA66)</f>
        <v>0</v>
      </c>
      <c r="AD66" s="108">
        <f t="shared" si="1907"/>
        <v>0</v>
      </c>
      <c r="AE66" s="108">
        <f t="shared" si="1908"/>
        <v>0</v>
      </c>
      <c r="AF66" s="107"/>
      <c r="AG66" s="107"/>
      <c r="AH66" s="107"/>
      <c r="AI66" s="107"/>
      <c r="AJ66" s="107">
        <f>VLOOKUP($D66,'факт '!$D$7:$AO$73,5,0)</f>
        <v>0</v>
      </c>
      <c r="AK66" s="107">
        <f>VLOOKUP($D66,'факт '!$D$7:$AO$73,6,0)</f>
        <v>0</v>
      </c>
      <c r="AL66" s="107"/>
      <c r="AM66" s="107"/>
      <c r="AN66" s="107">
        <f t="shared" ref="AN66:AN77" si="2068">SUM(AJ66+AL66)</f>
        <v>0</v>
      </c>
      <c r="AO66" s="107">
        <f t="shared" ref="AO66:AO77" si="2069">SUM(AK66+AM66)</f>
        <v>0</v>
      </c>
      <c r="AP66" s="108">
        <f t="shared" si="1910"/>
        <v>0</v>
      </c>
      <c r="AQ66" s="108">
        <f t="shared" si="1911"/>
        <v>0</v>
      </c>
      <c r="AR66" s="107"/>
      <c r="AS66" s="107"/>
      <c r="AT66" s="107"/>
      <c r="AU66" s="107"/>
      <c r="AV66" s="107">
        <f>VLOOKUP($D66,'факт '!$D$7:$AO$73,11,0)</f>
        <v>0</v>
      </c>
      <c r="AW66" s="107">
        <f>VLOOKUP($D66,'факт '!$D$7:$AO$73,12,0)</f>
        <v>0</v>
      </c>
      <c r="AX66" s="107"/>
      <c r="AY66" s="107"/>
      <c r="AZ66" s="107">
        <f t="shared" ref="AZ66:AZ77" si="2070">SUM(AV66+AX66)</f>
        <v>0</v>
      </c>
      <c r="BA66" s="107">
        <f t="shared" ref="BA66:BA77" si="2071">SUM(AW66+AY66)</f>
        <v>0</v>
      </c>
      <c r="BB66" s="108">
        <f t="shared" si="1914"/>
        <v>0</v>
      </c>
      <c r="BC66" s="108">
        <f t="shared" si="1915"/>
        <v>0</v>
      </c>
      <c r="BD66" s="107"/>
      <c r="BE66" s="107"/>
      <c r="BF66" s="107"/>
      <c r="BG66" s="107"/>
      <c r="BH66" s="107">
        <f>VLOOKUP($D66,'факт '!$D$7:$AO$73,15,0)</f>
        <v>2</v>
      </c>
      <c r="BI66" s="107">
        <f>VLOOKUP($D66,'факт '!$D$7:$AO$73,16,0)</f>
        <v>264860.28000000003</v>
      </c>
      <c r="BJ66" s="107">
        <f>VLOOKUP($D66,'факт '!$D$7:$AO$73,17,0)</f>
        <v>0</v>
      </c>
      <c r="BK66" s="107">
        <f>VLOOKUP($D66,'факт '!$D$7:$AO$73,18,0)</f>
        <v>0</v>
      </c>
      <c r="BL66" s="107">
        <f t="shared" ref="BL66:BL77" si="2072">SUM(BH66+BJ66)</f>
        <v>2</v>
      </c>
      <c r="BM66" s="107">
        <f t="shared" ref="BM66:BM77" si="2073">SUM(BI66+BK66)</f>
        <v>264860.28000000003</v>
      </c>
      <c r="BN66" s="108">
        <f t="shared" si="1920"/>
        <v>2</v>
      </c>
      <c r="BO66" s="108">
        <f t="shared" si="1921"/>
        <v>264860.28000000003</v>
      </c>
      <c r="BP66" s="107"/>
      <c r="BQ66" s="107"/>
      <c r="BR66" s="107"/>
      <c r="BS66" s="107"/>
      <c r="BT66" s="107">
        <f>VLOOKUP($D66,'факт '!$D$7:$AO$73,19,0)</f>
        <v>0</v>
      </c>
      <c r="BU66" s="107">
        <f>VLOOKUP($D66,'факт '!$D$7:$AO$73,20,0)</f>
        <v>0</v>
      </c>
      <c r="BV66" s="107">
        <f>VLOOKUP($D66,'факт '!$D$7:$AO$73,21,0)</f>
        <v>0</v>
      </c>
      <c r="BW66" s="107">
        <f>VLOOKUP($D66,'факт '!$D$7:$AO$73,22,0)</f>
        <v>0</v>
      </c>
      <c r="BX66" s="107">
        <f t="shared" ref="BX66:BX77" si="2074">SUM(BT66+BV66)</f>
        <v>0</v>
      </c>
      <c r="BY66" s="107">
        <f t="shared" ref="BY66:BY77" si="2075">SUM(BU66+BW66)</f>
        <v>0</v>
      </c>
      <c r="BZ66" s="108">
        <f t="shared" si="1926"/>
        <v>0</v>
      </c>
      <c r="CA66" s="108">
        <f t="shared" si="1927"/>
        <v>0</v>
      </c>
      <c r="CB66" s="107"/>
      <c r="CC66" s="107"/>
      <c r="CD66" s="107"/>
      <c r="CE66" s="107"/>
      <c r="CF66" s="107">
        <f>VLOOKUP($D66,'факт '!$D$7:$AO$73,23,0)</f>
        <v>0</v>
      </c>
      <c r="CG66" s="107">
        <f>VLOOKUP($D66,'факт '!$D$7:$AO$73,24,0)</f>
        <v>0</v>
      </c>
      <c r="CH66" s="107">
        <f>VLOOKUP($D66,'факт '!$D$7:$AO$73,25,0)</f>
        <v>0</v>
      </c>
      <c r="CI66" s="107">
        <f>VLOOKUP($D66,'факт '!$D$7:$AO$73,26,0)</f>
        <v>0</v>
      </c>
      <c r="CJ66" s="107">
        <f t="shared" ref="CJ66:CJ77" si="2076">SUM(CF66+CH66)</f>
        <v>0</v>
      </c>
      <c r="CK66" s="107">
        <f t="shared" ref="CK66:CK77" si="2077">SUM(CG66+CI66)</f>
        <v>0</v>
      </c>
      <c r="CL66" s="108">
        <f t="shared" si="1933"/>
        <v>0</v>
      </c>
      <c r="CM66" s="108">
        <f t="shared" si="1934"/>
        <v>0</v>
      </c>
      <c r="CN66" s="107"/>
      <c r="CO66" s="107"/>
      <c r="CP66" s="107"/>
      <c r="CQ66" s="107"/>
      <c r="CR66" s="107">
        <f>VLOOKUP($D66,'факт '!$D$7:$AO$73,27,0)</f>
        <v>0</v>
      </c>
      <c r="CS66" s="107">
        <f>VLOOKUP($D66,'факт '!$D$7:$AO$73,28,0)</f>
        <v>0</v>
      </c>
      <c r="CT66" s="107">
        <f>VLOOKUP($D66,'факт '!$D$7:$AO$73,29,0)</f>
        <v>0</v>
      </c>
      <c r="CU66" s="107">
        <f>VLOOKUP($D66,'факт '!$D$7:$AO$73,30,0)</f>
        <v>0</v>
      </c>
      <c r="CV66" s="107">
        <f t="shared" ref="CV66:CV77" si="2078">SUM(CR66+CT66)</f>
        <v>0</v>
      </c>
      <c r="CW66" s="107">
        <f t="shared" ref="CW66:CW77" si="2079">SUM(CS66+CU66)</f>
        <v>0</v>
      </c>
      <c r="CX66" s="108">
        <f t="shared" si="1939"/>
        <v>0</v>
      </c>
      <c r="CY66" s="108">
        <f t="shared" si="1940"/>
        <v>0</v>
      </c>
      <c r="CZ66" s="107"/>
      <c r="DA66" s="107"/>
      <c r="DB66" s="107"/>
      <c r="DC66" s="107"/>
      <c r="DD66" s="107">
        <f>VLOOKUP($D66,'факт '!$D$7:$AO$73,31,0)</f>
        <v>0</v>
      </c>
      <c r="DE66" s="107">
        <f>VLOOKUP($D66,'факт '!$D$7:$AO$73,32,0)</f>
        <v>0</v>
      </c>
      <c r="DF66" s="107"/>
      <c r="DG66" s="107"/>
      <c r="DH66" s="107">
        <f t="shared" ref="DH66:DH77" si="2080">SUM(DD66+DF66)</f>
        <v>0</v>
      </c>
      <c r="DI66" s="107">
        <f t="shared" ref="DI66:DI77" si="2081">SUM(DE66+DG66)</f>
        <v>0</v>
      </c>
      <c r="DJ66" s="108">
        <f t="shared" si="1945"/>
        <v>0</v>
      </c>
      <c r="DK66" s="108">
        <f t="shared" si="1946"/>
        <v>0</v>
      </c>
      <c r="DL66" s="107"/>
      <c r="DM66" s="107"/>
      <c r="DN66" s="107"/>
      <c r="DO66" s="107"/>
      <c r="DP66" s="107">
        <f>VLOOKUP($D66,'факт '!$D$7:$AO$73,13,0)</f>
        <v>0</v>
      </c>
      <c r="DQ66" s="107">
        <f>VLOOKUP($D66,'факт '!$D$7:$AO$73,14,0)</f>
        <v>0</v>
      </c>
      <c r="DR66" s="107"/>
      <c r="DS66" s="107"/>
      <c r="DT66" s="107">
        <f t="shared" ref="DT66:DT77" si="2082">SUM(DP66+DR66)</f>
        <v>0</v>
      </c>
      <c r="DU66" s="107">
        <f t="shared" ref="DU66:DU77" si="2083">SUM(DQ66+DS66)</f>
        <v>0</v>
      </c>
      <c r="DV66" s="108">
        <f t="shared" si="1951"/>
        <v>0</v>
      </c>
      <c r="DW66" s="108">
        <f t="shared" si="1952"/>
        <v>0</v>
      </c>
      <c r="DX66" s="107"/>
      <c r="DY66" s="107"/>
      <c r="DZ66" s="107"/>
      <c r="EA66" s="107"/>
      <c r="EB66" s="107">
        <f>VLOOKUP($D66,'факт '!$D$7:$AO$73,33,0)</f>
        <v>0</v>
      </c>
      <c r="EC66" s="107">
        <f>VLOOKUP($D66,'факт '!$D$7:$AO$73,34,0)</f>
        <v>0</v>
      </c>
      <c r="ED66" s="107"/>
      <c r="EE66" s="107"/>
      <c r="EF66" s="107">
        <f t="shared" ref="EF66:EF77" si="2084">SUM(EB66+ED66)</f>
        <v>0</v>
      </c>
      <c r="EG66" s="107">
        <f t="shared" ref="EG66:EG77" si="2085">SUM(EC66+EE66)</f>
        <v>0</v>
      </c>
      <c r="EH66" s="108">
        <f t="shared" si="1957"/>
        <v>0</v>
      </c>
      <c r="EI66" s="108">
        <f t="shared" si="1958"/>
        <v>0</v>
      </c>
      <c r="EJ66" s="107"/>
      <c r="EK66" s="107"/>
      <c r="EL66" s="107"/>
      <c r="EM66" s="107"/>
      <c r="EN66" s="107">
        <f>VLOOKUP($D66,'факт '!$D$7:$AO$73,35,0)</f>
        <v>0</v>
      </c>
      <c r="EO66" s="107">
        <f>VLOOKUP($D66,'факт '!$D$7:$AO$73,36,0)</f>
        <v>0</v>
      </c>
      <c r="EP66" s="107">
        <f>VLOOKUP($D66,'факт '!$D$7:$AO$73,37,0)</f>
        <v>0</v>
      </c>
      <c r="EQ66" s="107">
        <f>VLOOKUP($D66,'факт '!$D$7:$AO$73,38,0)</f>
        <v>0</v>
      </c>
      <c r="ER66" s="107">
        <f t="shared" ref="ER66:ER77" si="2086">SUM(EN66+EP66)</f>
        <v>0</v>
      </c>
      <c r="ES66" s="107">
        <f t="shared" ref="ES66:ES77" si="2087">SUM(EO66+EQ66)</f>
        <v>0</v>
      </c>
      <c r="ET66" s="108">
        <f t="shared" si="1964"/>
        <v>0</v>
      </c>
      <c r="EU66" s="108">
        <f t="shared" si="1965"/>
        <v>0</v>
      </c>
      <c r="EV66" s="107"/>
      <c r="EW66" s="107"/>
      <c r="EX66" s="107"/>
      <c r="EY66" s="107"/>
      <c r="EZ66" s="107"/>
      <c r="FA66" s="107"/>
      <c r="FB66" s="107"/>
      <c r="FC66" s="107"/>
      <c r="FD66" s="107">
        <f t="shared" ref="FD66:FD77" si="2088">SUM(EZ66+FB66)</f>
        <v>0</v>
      </c>
      <c r="FE66" s="107">
        <f t="shared" ref="FE66:FE77" si="2089">SUM(FA66+FC66)</f>
        <v>0</v>
      </c>
      <c r="FF66" s="108">
        <f t="shared" si="1970"/>
        <v>0</v>
      </c>
      <c r="FG66" s="108">
        <f t="shared" si="1971"/>
        <v>0</v>
      </c>
      <c r="FH66" s="107"/>
      <c r="FI66" s="107"/>
      <c r="FJ66" s="107"/>
      <c r="FK66" s="107"/>
      <c r="FL66" s="107"/>
      <c r="FM66" s="107"/>
      <c r="FN66" s="107"/>
      <c r="FO66" s="107"/>
      <c r="FP66" s="107">
        <f t="shared" ref="FP66:FP77" si="2090">SUM(FL66+FN66)</f>
        <v>0</v>
      </c>
      <c r="FQ66" s="107">
        <f t="shared" ref="FQ66:FQ77" si="2091">SUM(FM66+FO66)</f>
        <v>0</v>
      </c>
      <c r="FR66" s="108">
        <f t="shared" si="1976"/>
        <v>0</v>
      </c>
      <c r="FS66" s="108">
        <f t="shared" si="1977"/>
        <v>0</v>
      </c>
      <c r="FT66" s="107"/>
      <c r="FU66" s="107"/>
      <c r="FV66" s="107"/>
      <c r="FW66" s="107"/>
      <c r="FX66" s="107"/>
      <c r="FY66" s="107"/>
      <c r="FZ66" s="107"/>
      <c r="GA66" s="107"/>
      <c r="GB66" s="107">
        <f t="shared" ref="GB66:GB77" si="2092">SUM(FX66+FZ66)</f>
        <v>0</v>
      </c>
      <c r="GC66" s="107">
        <f t="shared" ref="GC66:GC77" si="2093">SUM(FY66+GA66)</f>
        <v>0</v>
      </c>
      <c r="GD66" s="108">
        <f t="shared" si="1982"/>
        <v>0</v>
      </c>
      <c r="GE66" s="108">
        <f t="shared" si="1983"/>
        <v>0</v>
      </c>
      <c r="GF66" s="107">
        <f t="shared" ref="GF66:GF77" si="2094">SUM(H66,T66,AF66,AR66,BD66,BP66,CB66,CN66,CZ66,DL66,DX66,EJ66,EV66)</f>
        <v>0</v>
      </c>
      <c r="GG66" s="107">
        <f t="shared" ref="GG66:GG77" si="2095">SUM(I66,U66,AG66,AS66,BE66,BQ66,CC66,CO66,DA66,DM66,DY66,EK66,EW66)</f>
        <v>0</v>
      </c>
      <c r="GH66" s="107">
        <f t="shared" ref="GH66:GH77" si="2096">SUM(J66,V66,AH66,AT66,BF66,BR66,CD66,CP66,DB66,DN66,DZ66,EL66,EX66)</f>
        <v>0</v>
      </c>
      <c r="GI66" s="107">
        <f t="shared" ref="GI66:GI77" si="2097">SUM(K66,W66,AI66,AU66,BG66,BS66,CE66,CQ66,DC66,DO66,EA66,EM66,EY66)</f>
        <v>0</v>
      </c>
      <c r="GJ66" s="107">
        <f t="shared" ref="GJ66:GJ77" si="2098">SUM(L66,X66,AJ66,AV66,BH66,BT66,CF66,CR66,DD66,DP66,EB66,EN66,EZ66)</f>
        <v>2</v>
      </c>
      <c r="GK66" s="107">
        <f t="shared" ref="GK66:GK77" si="2099">SUM(M66,Y66,AK66,AW66,BI66,BU66,CG66,CS66,DE66,DQ66,EC66,EO66,FA66)</f>
        <v>264860.28000000003</v>
      </c>
      <c r="GL66" s="107">
        <f t="shared" ref="GL66:GL77" si="2100">SUM(N66,Z66,AL66,AX66,BJ66,BV66,CH66,CT66,DF66,DR66,ED66,EP66,FB66)</f>
        <v>0</v>
      </c>
      <c r="GM66" s="107">
        <f t="shared" ref="GM66:GM77" si="2101">SUM(O66,AA66,AM66,AY66,BK66,BW66,CI66,CU66,DG66,DS66,EE66,EQ66,FC66)</f>
        <v>0</v>
      </c>
      <c r="GN66" s="107">
        <f t="shared" ref="GN66:GN77" si="2102">SUM(P66,AB66,AN66,AZ66,BL66,BX66,CJ66,CV66,DH66,DT66,EF66,ER66,FD66)</f>
        <v>2</v>
      </c>
      <c r="GO66" s="107">
        <f t="shared" ref="GO66:GO77" si="2103">SUM(Q66,AC66,AO66,BA66,BM66,BY66,CK66,CW66,DI66,DU66,EG66,ES66,FE66)</f>
        <v>264860.28000000003</v>
      </c>
      <c r="GP66" s="107"/>
      <c r="GQ66" s="107"/>
      <c r="GR66" s="243"/>
      <c r="GS66" s="86"/>
    </row>
    <row r="67" spans="2:201" ht="23.25" hidden="1" customHeight="1" x14ac:dyDescent="0.2">
      <c r="B67" s="86" t="s">
        <v>167</v>
      </c>
      <c r="C67" s="87" t="s">
        <v>168</v>
      </c>
      <c r="D67" s="94">
        <v>209</v>
      </c>
      <c r="E67" s="91" t="s">
        <v>170</v>
      </c>
      <c r="F67" s="94">
        <v>16</v>
      </c>
      <c r="G67" s="106">
        <v>132430.14440000002</v>
      </c>
      <c r="H67" s="107"/>
      <c r="I67" s="107"/>
      <c r="J67" s="107"/>
      <c r="K67" s="107"/>
      <c r="L67" s="107">
        <f>VLOOKUP($D67,'факт '!$D$7:$AO$73,3,0)</f>
        <v>0</v>
      </c>
      <c r="M67" s="107">
        <f>VLOOKUP($D67,'факт '!$D$7:$AO$73,4,0)</f>
        <v>0</v>
      </c>
      <c r="N67" s="107"/>
      <c r="O67" s="107"/>
      <c r="P67" s="107">
        <f t="shared" si="2064"/>
        <v>0</v>
      </c>
      <c r="Q67" s="107">
        <f t="shared" si="2065"/>
        <v>0</v>
      </c>
      <c r="R67" s="108">
        <f t="shared" si="180"/>
        <v>0</v>
      </c>
      <c r="S67" s="108">
        <f t="shared" si="181"/>
        <v>0</v>
      </c>
      <c r="T67" s="107"/>
      <c r="U67" s="107"/>
      <c r="V67" s="107"/>
      <c r="W67" s="107"/>
      <c r="X67" s="107">
        <f>VLOOKUP($D67,'факт '!$D$7:$AO$73,7,0)</f>
        <v>0</v>
      </c>
      <c r="Y67" s="107">
        <f>VLOOKUP($D67,'факт '!$D$7:$AO$73,8,0)</f>
        <v>0</v>
      </c>
      <c r="Z67" s="107">
        <f>VLOOKUP($D67,'факт '!$D$7:$AO$73,9,0)</f>
        <v>0</v>
      </c>
      <c r="AA67" s="107">
        <f>VLOOKUP($D67,'факт '!$D$7:$AO$73,10,0)</f>
        <v>0</v>
      </c>
      <c r="AB67" s="107">
        <f t="shared" si="2066"/>
        <v>0</v>
      </c>
      <c r="AC67" s="107">
        <f t="shared" si="2067"/>
        <v>0</v>
      </c>
      <c r="AD67" s="108">
        <f t="shared" si="1907"/>
        <v>0</v>
      </c>
      <c r="AE67" s="108">
        <f t="shared" si="1908"/>
        <v>0</v>
      </c>
      <c r="AF67" s="107"/>
      <c r="AG67" s="107"/>
      <c r="AH67" s="107"/>
      <c r="AI67" s="107"/>
      <c r="AJ67" s="107">
        <f>VLOOKUP($D67,'факт '!$D$7:$AO$73,5,0)</f>
        <v>0</v>
      </c>
      <c r="AK67" s="107">
        <f>VLOOKUP($D67,'факт '!$D$7:$AO$73,6,0)</f>
        <v>0</v>
      </c>
      <c r="AL67" s="107"/>
      <c r="AM67" s="107"/>
      <c r="AN67" s="107">
        <f t="shared" si="2068"/>
        <v>0</v>
      </c>
      <c r="AO67" s="107">
        <f t="shared" si="2069"/>
        <v>0</v>
      </c>
      <c r="AP67" s="108">
        <f t="shared" si="1910"/>
        <v>0</v>
      </c>
      <c r="AQ67" s="108">
        <f t="shared" si="1911"/>
        <v>0</v>
      </c>
      <c r="AR67" s="107"/>
      <c r="AS67" s="107"/>
      <c r="AT67" s="107"/>
      <c r="AU67" s="107"/>
      <c r="AV67" s="107">
        <f>VLOOKUP($D67,'факт '!$D$7:$AO$73,11,0)</f>
        <v>0</v>
      </c>
      <c r="AW67" s="107">
        <f>VLOOKUP($D67,'факт '!$D$7:$AO$73,12,0)</f>
        <v>0</v>
      </c>
      <c r="AX67" s="107"/>
      <c r="AY67" s="107"/>
      <c r="AZ67" s="107">
        <f t="shared" si="2070"/>
        <v>0</v>
      </c>
      <c r="BA67" s="107">
        <f t="shared" si="2071"/>
        <v>0</v>
      </c>
      <c r="BB67" s="108">
        <f t="shared" si="1914"/>
        <v>0</v>
      </c>
      <c r="BC67" s="108">
        <f t="shared" si="1915"/>
        <v>0</v>
      </c>
      <c r="BD67" s="107"/>
      <c r="BE67" s="107"/>
      <c r="BF67" s="107"/>
      <c r="BG67" s="107"/>
      <c r="BH67" s="107">
        <f>VLOOKUP($D67,'факт '!$D$7:$AO$73,15,0)</f>
        <v>1</v>
      </c>
      <c r="BI67" s="107">
        <f>VLOOKUP($D67,'факт '!$D$7:$AO$73,16,0)</f>
        <v>132430.14000000001</v>
      </c>
      <c r="BJ67" s="107">
        <f>VLOOKUP($D67,'факт '!$D$7:$AO$73,17,0)</f>
        <v>0</v>
      </c>
      <c r="BK67" s="107">
        <f>VLOOKUP($D67,'факт '!$D$7:$AO$73,18,0)</f>
        <v>0</v>
      </c>
      <c r="BL67" s="107">
        <f t="shared" si="2072"/>
        <v>1</v>
      </c>
      <c r="BM67" s="107">
        <f t="shared" si="2073"/>
        <v>132430.14000000001</v>
      </c>
      <c r="BN67" s="108">
        <f t="shared" si="1920"/>
        <v>1</v>
      </c>
      <c r="BO67" s="108">
        <f t="shared" si="1921"/>
        <v>132430.14000000001</v>
      </c>
      <c r="BP67" s="107"/>
      <c r="BQ67" s="107"/>
      <c r="BR67" s="107"/>
      <c r="BS67" s="107"/>
      <c r="BT67" s="107">
        <f>VLOOKUP($D67,'факт '!$D$7:$AO$73,19,0)</f>
        <v>0</v>
      </c>
      <c r="BU67" s="107">
        <f>VLOOKUP($D67,'факт '!$D$7:$AO$73,20,0)</f>
        <v>0</v>
      </c>
      <c r="BV67" s="107">
        <f>VLOOKUP($D67,'факт '!$D$7:$AO$73,21,0)</f>
        <v>0</v>
      </c>
      <c r="BW67" s="107">
        <f>VLOOKUP($D67,'факт '!$D$7:$AO$73,22,0)</f>
        <v>0</v>
      </c>
      <c r="BX67" s="107">
        <f t="shared" si="2074"/>
        <v>0</v>
      </c>
      <c r="BY67" s="107">
        <f t="shared" si="2075"/>
        <v>0</v>
      </c>
      <c r="BZ67" s="108">
        <f t="shared" si="1926"/>
        <v>0</v>
      </c>
      <c r="CA67" s="108">
        <f t="shared" si="1927"/>
        <v>0</v>
      </c>
      <c r="CB67" s="107"/>
      <c r="CC67" s="107"/>
      <c r="CD67" s="107"/>
      <c r="CE67" s="107"/>
      <c r="CF67" s="107">
        <f>VLOOKUP($D67,'факт '!$D$7:$AO$73,23,0)</f>
        <v>0</v>
      </c>
      <c r="CG67" s="107">
        <f>VLOOKUP($D67,'факт '!$D$7:$AO$73,24,0)</f>
        <v>0</v>
      </c>
      <c r="CH67" s="107">
        <f>VLOOKUP($D67,'факт '!$D$7:$AO$73,25,0)</f>
        <v>0</v>
      </c>
      <c r="CI67" s="107">
        <f>VLOOKUP($D67,'факт '!$D$7:$AO$73,26,0)</f>
        <v>0</v>
      </c>
      <c r="CJ67" s="107">
        <f t="shared" si="2076"/>
        <v>0</v>
      </c>
      <c r="CK67" s="107">
        <f t="shared" si="2077"/>
        <v>0</v>
      </c>
      <c r="CL67" s="108">
        <f t="shared" si="1933"/>
        <v>0</v>
      </c>
      <c r="CM67" s="108">
        <f t="shared" si="1934"/>
        <v>0</v>
      </c>
      <c r="CN67" s="107"/>
      <c r="CO67" s="107"/>
      <c r="CP67" s="107"/>
      <c r="CQ67" s="107"/>
      <c r="CR67" s="107">
        <f>VLOOKUP($D67,'факт '!$D$7:$AO$73,27,0)</f>
        <v>0</v>
      </c>
      <c r="CS67" s="107">
        <f>VLOOKUP($D67,'факт '!$D$7:$AO$73,28,0)</f>
        <v>0</v>
      </c>
      <c r="CT67" s="107">
        <f>VLOOKUP($D67,'факт '!$D$7:$AO$73,29,0)</f>
        <v>0</v>
      </c>
      <c r="CU67" s="107">
        <f>VLOOKUP($D67,'факт '!$D$7:$AO$73,30,0)</f>
        <v>0</v>
      </c>
      <c r="CV67" s="107">
        <f t="shared" si="2078"/>
        <v>0</v>
      </c>
      <c r="CW67" s="107">
        <f t="shared" si="2079"/>
        <v>0</v>
      </c>
      <c r="CX67" s="108">
        <f t="shared" si="1939"/>
        <v>0</v>
      </c>
      <c r="CY67" s="108">
        <f t="shared" si="1940"/>
        <v>0</v>
      </c>
      <c r="CZ67" s="107"/>
      <c r="DA67" s="107"/>
      <c r="DB67" s="107"/>
      <c r="DC67" s="107"/>
      <c r="DD67" s="107">
        <f>VLOOKUP($D67,'факт '!$D$7:$AO$73,31,0)</f>
        <v>0</v>
      </c>
      <c r="DE67" s="107">
        <f>VLOOKUP($D67,'факт '!$D$7:$AO$73,32,0)</f>
        <v>0</v>
      </c>
      <c r="DF67" s="107"/>
      <c r="DG67" s="107"/>
      <c r="DH67" s="107">
        <f t="shared" si="2080"/>
        <v>0</v>
      </c>
      <c r="DI67" s="107">
        <f t="shared" si="2081"/>
        <v>0</v>
      </c>
      <c r="DJ67" s="108">
        <f t="shared" si="1945"/>
        <v>0</v>
      </c>
      <c r="DK67" s="108">
        <f t="shared" si="1946"/>
        <v>0</v>
      </c>
      <c r="DL67" s="107"/>
      <c r="DM67" s="107"/>
      <c r="DN67" s="107"/>
      <c r="DO67" s="107"/>
      <c r="DP67" s="107">
        <f>VLOOKUP($D67,'факт '!$D$7:$AO$73,13,0)</f>
        <v>0</v>
      </c>
      <c r="DQ67" s="107">
        <f>VLOOKUP($D67,'факт '!$D$7:$AO$73,14,0)</f>
        <v>0</v>
      </c>
      <c r="DR67" s="107"/>
      <c r="DS67" s="107"/>
      <c r="DT67" s="107">
        <f t="shared" si="2082"/>
        <v>0</v>
      </c>
      <c r="DU67" s="107">
        <f t="shared" si="2083"/>
        <v>0</v>
      </c>
      <c r="DV67" s="108">
        <f t="shared" si="1951"/>
        <v>0</v>
      </c>
      <c r="DW67" s="108">
        <f t="shared" si="1952"/>
        <v>0</v>
      </c>
      <c r="DX67" s="107"/>
      <c r="DY67" s="107"/>
      <c r="DZ67" s="107"/>
      <c r="EA67" s="107"/>
      <c r="EB67" s="107">
        <f>VLOOKUP($D67,'факт '!$D$7:$AO$73,33,0)</f>
        <v>0</v>
      </c>
      <c r="EC67" s="107">
        <f>VLOOKUP($D67,'факт '!$D$7:$AO$73,34,0)</f>
        <v>0</v>
      </c>
      <c r="ED67" s="107"/>
      <c r="EE67" s="107"/>
      <c r="EF67" s="107">
        <f t="shared" si="2084"/>
        <v>0</v>
      </c>
      <c r="EG67" s="107">
        <f t="shared" si="2085"/>
        <v>0</v>
      </c>
      <c r="EH67" s="108">
        <f t="shared" si="1957"/>
        <v>0</v>
      </c>
      <c r="EI67" s="108">
        <f t="shared" si="1958"/>
        <v>0</v>
      </c>
      <c r="EJ67" s="107"/>
      <c r="EK67" s="107"/>
      <c r="EL67" s="107"/>
      <c r="EM67" s="107"/>
      <c r="EN67" s="107">
        <f>VLOOKUP($D67,'факт '!$D$7:$AO$73,35,0)</f>
        <v>0</v>
      </c>
      <c r="EO67" s="107">
        <f>VLOOKUP($D67,'факт '!$D$7:$AO$73,36,0)</f>
        <v>0</v>
      </c>
      <c r="EP67" s="107">
        <f>VLOOKUP($D67,'факт '!$D$7:$AO$73,37,0)</f>
        <v>0</v>
      </c>
      <c r="EQ67" s="107">
        <f>VLOOKUP($D67,'факт '!$D$7:$AO$73,38,0)</f>
        <v>0</v>
      </c>
      <c r="ER67" s="107">
        <f t="shared" si="2086"/>
        <v>0</v>
      </c>
      <c r="ES67" s="107">
        <f t="shared" si="2087"/>
        <v>0</v>
      </c>
      <c r="ET67" s="108">
        <f t="shared" si="1964"/>
        <v>0</v>
      </c>
      <c r="EU67" s="108">
        <f t="shared" si="1965"/>
        <v>0</v>
      </c>
      <c r="EV67" s="107"/>
      <c r="EW67" s="107"/>
      <c r="EX67" s="107"/>
      <c r="EY67" s="107"/>
      <c r="EZ67" s="107"/>
      <c r="FA67" s="107"/>
      <c r="FB67" s="107"/>
      <c r="FC67" s="107"/>
      <c r="FD67" s="107">
        <f t="shared" si="2088"/>
        <v>0</v>
      </c>
      <c r="FE67" s="107">
        <f t="shared" si="2089"/>
        <v>0</v>
      </c>
      <c r="FF67" s="108">
        <f t="shared" si="1970"/>
        <v>0</v>
      </c>
      <c r="FG67" s="108">
        <f t="shared" si="1971"/>
        <v>0</v>
      </c>
      <c r="FH67" s="107"/>
      <c r="FI67" s="107"/>
      <c r="FJ67" s="107"/>
      <c r="FK67" s="107"/>
      <c r="FL67" s="107"/>
      <c r="FM67" s="107"/>
      <c r="FN67" s="107"/>
      <c r="FO67" s="107"/>
      <c r="FP67" s="107">
        <f t="shared" si="2090"/>
        <v>0</v>
      </c>
      <c r="FQ67" s="107">
        <f t="shared" si="2091"/>
        <v>0</v>
      </c>
      <c r="FR67" s="108">
        <f t="shared" si="1976"/>
        <v>0</v>
      </c>
      <c r="FS67" s="108">
        <f t="shared" si="1977"/>
        <v>0</v>
      </c>
      <c r="FT67" s="107"/>
      <c r="FU67" s="107"/>
      <c r="FV67" s="107"/>
      <c r="FW67" s="107"/>
      <c r="FX67" s="107"/>
      <c r="FY67" s="107"/>
      <c r="FZ67" s="107"/>
      <c r="GA67" s="107"/>
      <c r="GB67" s="107">
        <f t="shared" si="2092"/>
        <v>0</v>
      </c>
      <c r="GC67" s="107">
        <f t="shared" si="2093"/>
        <v>0</v>
      </c>
      <c r="GD67" s="108">
        <f t="shared" si="1982"/>
        <v>0</v>
      </c>
      <c r="GE67" s="108">
        <f t="shared" si="1983"/>
        <v>0</v>
      </c>
      <c r="GF67" s="107">
        <f t="shared" si="2094"/>
        <v>0</v>
      </c>
      <c r="GG67" s="107">
        <f t="shared" si="2095"/>
        <v>0</v>
      </c>
      <c r="GH67" s="107">
        <f t="shared" si="2096"/>
        <v>0</v>
      </c>
      <c r="GI67" s="107">
        <f t="shared" si="2097"/>
        <v>0</v>
      </c>
      <c r="GJ67" s="107">
        <f t="shared" si="2098"/>
        <v>1</v>
      </c>
      <c r="GK67" s="107">
        <f t="shared" si="2099"/>
        <v>132430.14000000001</v>
      </c>
      <c r="GL67" s="107">
        <f t="shared" si="2100"/>
        <v>0</v>
      </c>
      <c r="GM67" s="107">
        <f t="shared" si="2101"/>
        <v>0</v>
      </c>
      <c r="GN67" s="107">
        <f t="shared" si="2102"/>
        <v>1</v>
      </c>
      <c r="GO67" s="107">
        <f t="shared" si="2103"/>
        <v>132430.14000000001</v>
      </c>
      <c r="GP67" s="107"/>
      <c r="GQ67" s="107"/>
      <c r="GR67" s="243"/>
      <c r="GS67" s="86"/>
    </row>
    <row r="68" spans="2:201" ht="23.25" hidden="1" customHeight="1" x14ac:dyDescent="0.2">
      <c r="B68" s="86" t="s">
        <v>171</v>
      </c>
      <c r="C68" s="87" t="s">
        <v>172</v>
      </c>
      <c r="D68" s="94">
        <v>246</v>
      </c>
      <c r="E68" s="91" t="s">
        <v>173</v>
      </c>
      <c r="F68" s="94">
        <v>16</v>
      </c>
      <c r="G68" s="106">
        <v>132430.14440000002</v>
      </c>
      <c r="H68" s="107"/>
      <c r="I68" s="107"/>
      <c r="J68" s="107"/>
      <c r="K68" s="107"/>
      <c r="L68" s="107">
        <f>VLOOKUP($D68,'факт '!$D$7:$AO$73,3,0)</f>
        <v>0</v>
      </c>
      <c r="M68" s="107">
        <f>VLOOKUP($D68,'факт '!$D$7:$AO$73,4,0)</f>
        <v>0</v>
      </c>
      <c r="N68" s="107"/>
      <c r="O68" s="107"/>
      <c r="P68" s="107">
        <f t="shared" si="2064"/>
        <v>0</v>
      </c>
      <c r="Q68" s="107">
        <f t="shared" si="2065"/>
        <v>0</v>
      </c>
      <c r="R68" s="108">
        <f t="shared" si="180"/>
        <v>0</v>
      </c>
      <c r="S68" s="108">
        <f t="shared" si="181"/>
        <v>0</v>
      </c>
      <c r="T68" s="107"/>
      <c r="U68" s="107"/>
      <c r="V68" s="107"/>
      <c r="W68" s="107"/>
      <c r="X68" s="107">
        <f>VLOOKUP($D68,'факт '!$D$7:$AO$73,7,0)</f>
        <v>0</v>
      </c>
      <c r="Y68" s="107">
        <f>VLOOKUP($D68,'факт '!$D$7:$AO$73,8,0)</f>
        <v>0</v>
      </c>
      <c r="Z68" s="107">
        <f>VLOOKUP($D68,'факт '!$D$7:$AO$73,9,0)</f>
        <v>0</v>
      </c>
      <c r="AA68" s="107">
        <f>VLOOKUP($D68,'факт '!$D$7:$AO$73,10,0)</f>
        <v>0</v>
      </c>
      <c r="AB68" s="107">
        <f t="shared" si="2066"/>
        <v>0</v>
      </c>
      <c r="AC68" s="107">
        <f t="shared" si="2067"/>
        <v>0</v>
      </c>
      <c r="AD68" s="108">
        <f t="shared" si="1907"/>
        <v>0</v>
      </c>
      <c r="AE68" s="108">
        <f t="shared" si="1908"/>
        <v>0</v>
      </c>
      <c r="AF68" s="107"/>
      <c r="AG68" s="107"/>
      <c r="AH68" s="107"/>
      <c r="AI68" s="107"/>
      <c r="AJ68" s="107">
        <f>VLOOKUP($D68,'факт '!$D$7:$AO$73,5,0)</f>
        <v>0</v>
      </c>
      <c r="AK68" s="107">
        <f>VLOOKUP($D68,'факт '!$D$7:$AO$73,6,0)</f>
        <v>0</v>
      </c>
      <c r="AL68" s="107"/>
      <c r="AM68" s="107"/>
      <c r="AN68" s="107">
        <f t="shared" si="2068"/>
        <v>0</v>
      </c>
      <c r="AO68" s="107">
        <f t="shared" si="2069"/>
        <v>0</v>
      </c>
      <c r="AP68" s="108">
        <f t="shared" si="1910"/>
        <v>0</v>
      </c>
      <c r="AQ68" s="108">
        <f t="shared" si="1911"/>
        <v>0</v>
      </c>
      <c r="AR68" s="107"/>
      <c r="AS68" s="107"/>
      <c r="AT68" s="107"/>
      <c r="AU68" s="107"/>
      <c r="AV68" s="107">
        <f>VLOOKUP($D68,'факт '!$D$7:$AO$73,11,0)</f>
        <v>1</v>
      </c>
      <c r="AW68" s="107">
        <f>VLOOKUP($D68,'факт '!$D$7:$AO$73,12,0)</f>
        <v>132430.14000000001</v>
      </c>
      <c r="AX68" s="107"/>
      <c r="AY68" s="107"/>
      <c r="AZ68" s="107">
        <f t="shared" si="2070"/>
        <v>1</v>
      </c>
      <c r="BA68" s="107">
        <f t="shared" si="2071"/>
        <v>132430.14000000001</v>
      </c>
      <c r="BB68" s="108">
        <f t="shared" si="1914"/>
        <v>1</v>
      </c>
      <c r="BC68" s="108">
        <f t="shared" si="1915"/>
        <v>132430.14000000001</v>
      </c>
      <c r="BD68" s="107"/>
      <c r="BE68" s="107"/>
      <c r="BF68" s="107"/>
      <c r="BG68" s="107"/>
      <c r="BH68" s="107">
        <f>VLOOKUP($D68,'факт '!$D$7:$AO$73,15,0)</f>
        <v>0</v>
      </c>
      <c r="BI68" s="107">
        <f>VLOOKUP($D68,'факт '!$D$7:$AO$73,16,0)</f>
        <v>0</v>
      </c>
      <c r="BJ68" s="107">
        <f>VLOOKUP($D68,'факт '!$D$7:$AO$73,17,0)</f>
        <v>0</v>
      </c>
      <c r="BK68" s="107">
        <f>VLOOKUP($D68,'факт '!$D$7:$AO$73,18,0)</f>
        <v>0</v>
      </c>
      <c r="BL68" s="107">
        <f t="shared" si="2072"/>
        <v>0</v>
      </c>
      <c r="BM68" s="107">
        <f t="shared" si="2073"/>
        <v>0</v>
      </c>
      <c r="BN68" s="108">
        <f t="shared" si="1920"/>
        <v>0</v>
      </c>
      <c r="BO68" s="108">
        <f t="shared" si="1921"/>
        <v>0</v>
      </c>
      <c r="BP68" s="107"/>
      <c r="BQ68" s="107"/>
      <c r="BR68" s="107"/>
      <c r="BS68" s="107"/>
      <c r="BT68" s="107">
        <f>VLOOKUP($D68,'факт '!$D$7:$AO$73,19,0)</f>
        <v>0</v>
      </c>
      <c r="BU68" s="107">
        <f>VLOOKUP($D68,'факт '!$D$7:$AO$73,20,0)</f>
        <v>0</v>
      </c>
      <c r="BV68" s="107">
        <f>VLOOKUP($D68,'факт '!$D$7:$AO$73,21,0)</f>
        <v>0</v>
      </c>
      <c r="BW68" s="107">
        <f>VLOOKUP($D68,'факт '!$D$7:$AO$73,22,0)</f>
        <v>0</v>
      </c>
      <c r="BX68" s="107">
        <f t="shared" si="2074"/>
        <v>0</v>
      </c>
      <c r="BY68" s="107">
        <f t="shared" si="2075"/>
        <v>0</v>
      </c>
      <c r="BZ68" s="108">
        <f t="shared" si="1926"/>
        <v>0</v>
      </c>
      <c r="CA68" s="108">
        <f t="shared" si="1927"/>
        <v>0</v>
      </c>
      <c r="CB68" s="107"/>
      <c r="CC68" s="107"/>
      <c r="CD68" s="107"/>
      <c r="CE68" s="107"/>
      <c r="CF68" s="107">
        <f>VLOOKUP($D68,'факт '!$D$7:$AO$73,23,0)</f>
        <v>0</v>
      </c>
      <c r="CG68" s="107">
        <f>VLOOKUP($D68,'факт '!$D$7:$AO$73,24,0)</f>
        <v>0</v>
      </c>
      <c r="CH68" s="107">
        <f>VLOOKUP($D68,'факт '!$D$7:$AO$73,25,0)</f>
        <v>0</v>
      </c>
      <c r="CI68" s="107">
        <f>VLOOKUP($D68,'факт '!$D$7:$AO$73,26,0)</f>
        <v>0</v>
      </c>
      <c r="CJ68" s="107">
        <f t="shared" si="2076"/>
        <v>0</v>
      </c>
      <c r="CK68" s="107">
        <f t="shared" si="2077"/>
        <v>0</v>
      </c>
      <c r="CL68" s="108">
        <f t="shared" si="1933"/>
        <v>0</v>
      </c>
      <c r="CM68" s="108">
        <f t="shared" si="1934"/>
        <v>0</v>
      </c>
      <c r="CN68" s="107"/>
      <c r="CO68" s="107"/>
      <c r="CP68" s="107"/>
      <c r="CQ68" s="107"/>
      <c r="CR68" s="107">
        <f>VLOOKUP($D68,'факт '!$D$7:$AO$73,27,0)</f>
        <v>0</v>
      </c>
      <c r="CS68" s="107">
        <f>VLOOKUP($D68,'факт '!$D$7:$AO$73,28,0)</f>
        <v>0</v>
      </c>
      <c r="CT68" s="107">
        <f>VLOOKUP($D68,'факт '!$D$7:$AO$73,29,0)</f>
        <v>0</v>
      </c>
      <c r="CU68" s="107">
        <f>VLOOKUP($D68,'факт '!$D$7:$AO$73,30,0)</f>
        <v>0</v>
      </c>
      <c r="CV68" s="107">
        <f t="shared" si="2078"/>
        <v>0</v>
      </c>
      <c r="CW68" s="107">
        <f t="shared" si="2079"/>
        <v>0</v>
      </c>
      <c r="CX68" s="108">
        <f t="shared" si="1939"/>
        <v>0</v>
      </c>
      <c r="CY68" s="108">
        <f t="shared" si="1940"/>
        <v>0</v>
      </c>
      <c r="CZ68" s="107"/>
      <c r="DA68" s="107"/>
      <c r="DB68" s="107"/>
      <c r="DC68" s="107"/>
      <c r="DD68" s="107">
        <f>VLOOKUP($D68,'факт '!$D$7:$AO$73,31,0)</f>
        <v>0</v>
      </c>
      <c r="DE68" s="107">
        <f>VLOOKUP($D68,'факт '!$D$7:$AO$73,32,0)</f>
        <v>0</v>
      </c>
      <c r="DF68" s="107"/>
      <c r="DG68" s="107"/>
      <c r="DH68" s="107">
        <f t="shared" si="2080"/>
        <v>0</v>
      </c>
      <c r="DI68" s="107">
        <f t="shared" si="2081"/>
        <v>0</v>
      </c>
      <c r="DJ68" s="108">
        <f t="shared" si="1945"/>
        <v>0</v>
      </c>
      <c r="DK68" s="108">
        <f t="shared" si="1946"/>
        <v>0</v>
      </c>
      <c r="DL68" s="107"/>
      <c r="DM68" s="107"/>
      <c r="DN68" s="107"/>
      <c r="DO68" s="107"/>
      <c r="DP68" s="107">
        <f>VLOOKUP($D68,'факт '!$D$7:$AO$73,13,0)</f>
        <v>0</v>
      </c>
      <c r="DQ68" s="107">
        <f>VLOOKUP($D68,'факт '!$D$7:$AO$73,14,0)</f>
        <v>0</v>
      </c>
      <c r="DR68" s="107"/>
      <c r="DS68" s="107"/>
      <c r="DT68" s="107">
        <f t="shared" si="2082"/>
        <v>0</v>
      </c>
      <c r="DU68" s="107">
        <f t="shared" si="2083"/>
        <v>0</v>
      </c>
      <c r="DV68" s="108">
        <f t="shared" si="1951"/>
        <v>0</v>
      </c>
      <c r="DW68" s="108">
        <f t="shared" si="1952"/>
        <v>0</v>
      </c>
      <c r="DX68" s="107"/>
      <c r="DY68" s="107"/>
      <c r="DZ68" s="107"/>
      <c r="EA68" s="107"/>
      <c r="EB68" s="107">
        <f>VLOOKUP($D68,'факт '!$D$7:$AO$73,33,0)</f>
        <v>0</v>
      </c>
      <c r="EC68" s="107">
        <f>VLOOKUP($D68,'факт '!$D$7:$AO$73,34,0)</f>
        <v>0</v>
      </c>
      <c r="ED68" s="107"/>
      <c r="EE68" s="107"/>
      <c r="EF68" s="107">
        <f t="shared" si="2084"/>
        <v>0</v>
      </c>
      <c r="EG68" s="107">
        <f t="shared" si="2085"/>
        <v>0</v>
      </c>
      <c r="EH68" s="108">
        <f t="shared" si="1957"/>
        <v>0</v>
      </c>
      <c r="EI68" s="108">
        <f t="shared" si="1958"/>
        <v>0</v>
      </c>
      <c r="EJ68" s="107"/>
      <c r="EK68" s="107"/>
      <c r="EL68" s="107"/>
      <c r="EM68" s="107"/>
      <c r="EN68" s="107">
        <f>VLOOKUP($D68,'факт '!$D$7:$AO$73,35,0)</f>
        <v>0</v>
      </c>
      <c r="EO68" s="107">
        <f>VLOOKUP($D68,'факт '!$D$7:$AO$73,36,0)</f>
        <v>0</v>
      </c>
      <c r="EP68" s="107">
        <f>VLOOKUP($D68,'факт '!$D$7:$AO$73,37,0)</f>
        <v>0</v>
      </c>
      <c r="EQ68" s="107">
        <f>VLOOKUP($D68,'факт '!$D$7:$AO$73,38,0)</f>
        <v>0</v>
      </c>
      <c r="ER68" s="107">
        <f t="shared" si="2086"/>
        <v>0</v>
      </c>
      <c r="ES68" s="107">
        <f t="shared" si="2087"/>
        <v>0</v>
      </c>
      <c r="ET68" s="108">
        <f t="shared" si="1964"/>
        <v>0</v>
      </c>
      <c r="EU68" s="108">
        <f t="shared" si="1965"/>
        <v>0</v>
      </c>
      <c r="EV68" s="107"/>
      <c r="EW68" s="107"/>
      <c r="EX68" s="107"/>
      <c r="EY68" s="107"/>
      <c r="EZ68" s="107"/>
      <c r="FA68" s="107"/>
      <c r="FB68" s="107"/>
      <c r="FC68" s="107"/>
      <c r="FD68" s="107">
        <f t="shared" si="2088"/>
        <v>0</v>
      </c>
      <c r="FE68" s="107">
        <f t="shared" si="2089"/>
        <v>0</v>
      </c>
      <c r="FF68" s="108">
        <f t="shared" si="1970"/>
        <v>0</v>
      </c>
      <c r="FG68" s="108">
        <f t="shared" si="1971"/>
        <v>0</v>
      </c>
      <c r="FH68" s="107"/>
      <c r="FI68" s="107"/>
      <c r="FJ68" s="107"/>
      <c r="FK68" s="107"/>
      <c r="FL68" s="107"/>
      <c r="FM68" s="107"/>
      <c r="FN68" s="107"/>
      <c r="FO68" s="107"/>
      <c r="FP68" s="107">
        <f t="shared" si="2090"/>
        <v>0</v>
      </c>
      <c r="FQ68" s="107">
        <f t="shared" si="2091"/>
        <v>0</v>
      </c>
      <c r="FR68" s="108">
        <f t="shared" si="1976"/>
        <v>0</v>
      </c>
      <c r="FS68" s="108">
        <f t="shared" si="1977"/>
        <v>0</v>
      </c>
      <c r="FT68" s="107"/>
      <c r="FU68" s="107"/>
      <c r="FV68" s="107"/>
      <c r="FW68" s="107"/>
      <c r="FX68" s="107"/>
      <c r="FY68" s="107"/>
      <c r="FZ68" s="107"/>
      <c r="GA68" s="107"/>
      <c r="GB68" s="107">
        <f t="shared" si="2092"/>
        <v>0</v>
      </c>
      <c r="GC68" s="107">
        <f t="shared" si="2093"/>
        <v>0</v>
      </c>
      <c r="GD68" s="108">
        <f t="shared" si="1982"/>
        <v>0</v>
      </c>
      <c r="GE68" s="108">
        <f t="shared" si="1983"/>
        <v>0</v>
      </c>
      <c r="GF68" s="107">
        <f t="shared" si="2094"/>
        <v>0</v>
      </c>
      <c r="GG68" s="107">
        <f t="shared" si="2095"/>
        <v>0</v>
      </c>
      <c r="GH68" s="107">
        <f t="shared" si="2096"/>
        <v>0</v>
      </c>
      <c r="GI68" s="107">
        <f t="shared" si="2097"/>
        <v>0</v>
      </c>
      <c r="GJ68" s="107">
        <f t="shared" si="2098"/>
        <v>1</v>
      </c>
      <c r="GK68" s="107">
        <f t="shared" si="2099"/>
        <v>132430.14000000001</v>
      </c>
      <c r="GL68" s="107">
        <f t="shared" si="2100"/>
        <v>0</v>
      </c>
      <c r="GM68" s="107">
        <f t="shared" si="2101"/>
        <v>0</v>
      </c>
      <c r="GN68" s="107">
        <f t="shared" si="2102"/>
        <v>1</v>
      </c>
      <c r="GO68" s="107">
        <f t="shared" si="2103"/>
        <v>132430.14000000001</v>
      </c>
      <c r="GP68" s="107"/>
      <c r="GQ68" s="107"/>
      <c r="GR68" s="243"/>
      <c r="GS68" s="86"/>
    </row>
    <row r="69" spans="2:201" ht="23.25" hidden="1" customHeight="1" x14ac:dyDescent="0.2">
      <c r="B69" s="86" t="s">
        <v>171</v>
      </c>
      <c r="C69" s="87" t="s">
        <v>172</v>
      </c>
      <c r="D69" s="94">
        <v>260</v>
      </c>
      <c r="E69" s="91" t="s">
        <v>174</v>
      </c>
      <c r="F69" s="94">
        <v>16</v>
      </c>
      <c r="G69" s="106">
        <v>132430.14440000002</v>
      </c>
      <c r="H69" s="107"/>
      <c r="I69" s="107"/>
      <c r="J69" s="107"/>
      <c r="K69" s="107"/>
      <c r="L69" s="107">
        <f>VLOOKUP($D69,'факт '!$D$7:$AO$73,3,0)</f>
        <v>0</v>
      </c>
      <c r="M69" s="107">
        <f>VLOOKUP($D69,'факт '!$D$7:$AO$73,4,0)</f>
        <v>0</v>
      </c>
      <c r="N69" s="107"/>
      <c r="O69" s="107"/>
      <c r="P69" s="107">
        <f t="shared" si="2064"/>
        <v>0</v>
      </c>
      <c r="Q69" s="107">
        <f t="shared" si="2065"/>
        <v>0</v>
      </c>
      <c r="R69" s="108">
        <f t="shared" si="180"/>
        <v>0</v>
      </c>
      <c r="S69" s="108">
        <f t="shared" si="181"/>
        <v>0</v>
      </c>
      <c r="T69" s="107"/>
      <c r="U69" s="107"/>
      <c r="V69" s="107"/>
      <c r="W69" s="107"/>
      <c r="X69" s="107">
        <f>VLOOKUP($D69,'факт '!$D$7:$AO$73,7,0)</f>
        <v>0</v>
      </c>
      <c r="Y69" s="107">
        <f>VLOOKUP($D69,'факт '!$D$7:$AO$73,8,0)</f>
        <v>0</v>
      </c>
      <c r="Z69" s="107">
        <f>VLOOKUP($D69,'факт '!$D$7:$AO$73,9,0)</f>
        <v>0</v>
      </c>
      <c r="AA69" s="107">
        <f>VLOOKUP($D69,'факт '!$D$7:$AO$73,10,0)</f>
        <v>0</v>
      </c>
      <c r="AB69" s="107">
        <f t="shared" si="2066"/>
        <v>0</v>
      </c>
      <c r="AC69" s="107">
        <f t="shared" si="2067"/>
        <v>0</v>
      </c>
      <c r="AD69" s="108">
        <f t="shared" si="1907"/>
        <v>0</v>
      </c>
      <c r="AE69" s="108">
        <f t="shared" si="1908"/>
        <v>0</v>
      </c>
      <c r="AF69" s="107"/>
      <c r="AG69" s="107"/>
      <c r="AH69" s="107"/>
      <c r="AI69" s="107"/>
      <c r="AJ69" s="107">
        <f>VLOOKUP($D69,'факт '!$D$7:$AO$73,5,0)</f>
        <v>0</v>
      </c>
      <c r="AK69" s="107">
        <f>VLOOKUP($D69,'факт '!$D$7:$AO$73,6,0)</f>
        <v>0</v>
      </c>
      <c r="AL69" s="107"/>
      <c r="AM69" s="107"/>
      <c r="AN69" s="107">
        <f t="shared" si="2068"/>
        <v>0</v>
      </c>
      <c r="AO69" s="107">
        <f t="shared" si="2069"/>
        <v>0</v>
      </c>
      <c r="AP69" s="108">
        <f t="shared" si="1910"/>
        <v>0</v>
      </c>
      <c r="AQ69" s="108">
        <f t="shared" si="1911"/>
        <v>0</v>
      </c>
      <c r="AR69" s="107"/>
      <c r="AS69" s="107"/>
      <c r="AT69" s="107"/>
      <c r="AU69" s="107"/>
      <c r="AV69" s="107">
        <f>VLOOKUP($D69,'факт '!$D$7:$AO$73,11,0)</f>
        <v>0</v>
      </c>
      <c r="AW69" s="107">
        <f>VLOOKUP($D69,'факт '!$D$7:$AO$73,12,0)</f>
        <v>0</v>
      </c>
      <c r="AX69" s="107"/>
      <c r="AY69" s="107"/>
      <c r="AZ69" s="107">
        <f t="shared" si="2070"/>
        <v>0</v>
      </c>
      <c r="BA69" s="107">
        <f t="shared" si="2071"/>
        <v>0</v>
      </c>
      <c r="BB69" s="108">
        <f t="shared" si="1914"/>
        <v>0</v>
      </c>
      <c r="BC69" s="108">
        <f t="shared" si="1915"/>
        <v>0</v>
      </c>
      <c r="BD69" s="107"/>
      <c r="BE69" s="107"/>
      <c r="BF69" s="107"/>
      <c r="BG69" s="107"/>
      <c r="BH69" s="107">
        <f>VLOOKUP($D69,'факт '!$D$7:$AO$73,15,0)</f>
        <v>1</v>
      </c>
      <c r="BI69" s="107">
        <f>VLOOKUP($D69,'факт '!$D$7:$AO$73,16,0)</f>
        <v>132430.14000000001</v>
      </c>
      <c r="BJ69" s="107">
        <f>VLOOKUP($D69,'факт '!$D$7:$AO$73,17,0)</f>
        <v>0</v>
      </c>
      <c r="BK69" s="107">
        <f>VLOOKUP($D69,'факт '!$D$7:$AO$73,18,0)</f>
        <v>0</v>
      </c>
      <c r="BL69" s="107">
        <f t="shared" si="2072"/>
        <v>1</v>
      </c>
      <c r="BM69" s="107">
        <f t="shared" si="2073"/>
        <v>132430.14000000001</v>
      </c>
      <c r="BN69" s="108">
        <f t="shared" si="1920"/>
        <v>1</v>
      </c>
      <c r="BO69" s="108">
        <f t="shared" si="1921"/>
        <v>132430.14000000001</v>
      </c>
      <c r="BP69" s="107"/>
      <c r="BQ69" s="107"/>
      <c r="BR69" s="107"/>
      <c r="BS69" s="107"/>
      <c r="BT69" s="107">
        <f>VLOOKUP($D69,'факт '!$D$7:$AO$73,19,0)</f>
        <v>0</v>
      </c>
      <c r="BU69" s="107">
        <f>VLOOKUP($D69,'факт '!$D$7:$AO$73,20,0)</f>
        <v>0</v>
      </c>
      <c r="BV69" s="107">
        <f>VLOOKUP($D69,'факт '!$D$7:$AO$73,21,0)</f>
        <v>0</v>
      </c>
      <c r="BW69" s="107">
        <f>VLOOKUP($D69,'факт '!$D$7:$AO$73,22,0)</f>
        <v>0</v>
      </c>
      <c r="BX69" s="107">
        <f t="shared" si="2074"/>
        <v>0</v>
      </c>
      <c r="BY69" s="107">
        <f t="shared" si="2075"/>
        <v>0</v>
      </c>
      <c r="BZ69" s="108">
        <f t="shared" si="1926"/>
        <v>0</v>
      </c>
      <c r="CA69" s="108">
        <f t="shared" si="1927"/>
        <v>0</v>
      </c>
      <c r="CB69" s="107"/>
      <c r="CC69" s="107"/>
      <c r="CD69" s="107"/>
      <c r="CE69" s="107"/>
      <c r="CF69" s="107">
        <f>VLOOKUP($D69,'факт '!$D$7:$AO$73,23,0)</f>
        <v>0</v>
      </c>
      <c r="CG69" s="107">
        <f>VLOOKUP($D69,'факт '!$D$7:$AO$73,24,0)</f>
        <v>0</v>
      </c>
      <c r="CH69" s="107">
        <f>VLOOKUP($D69,'факт '!$D$7:$AO$73,25,0)</f>
        <v>0</v>
      </c>
      <c r="CI69" s="107">
        <f>VLOOKUP($D69,'факт '!$D$7:$AO$73,26,0)</f>
        <v>0</v>
      </c>
      <c r="CJ69" s="107">
        <f t="shared" si="2076"/>
        <v>0</v>
      </c>
      <c r="CK69" s="107">
        <f t="shared" si="2077"/>
        <v>0</v>
      </c>
      <c r="CL69" s="108">
        <f t="shared" si="1933"/>
        <v>0</v>
      </c>
      <c r="CM69" s="108">
        <f t="shared" si="1934"/>
        <v>0</v>
      </c>
      <c r="CN69" s="107"/>
      <c r="CO69" s="107"/>
      <c r="CP69" s="107"/>
      <c r="CQ69" s="107"/>
      <c r="CR69" s="107">
        <f>VLOOKUP($D69,'факт '!$D$7:$AO$73,27,0)</f>
        <v>0</v>
      </c>
      <c r="CS69" s="107">
        <f>VLOOKUP($D69,'факт '!$D$7:$AO$73,28,0)</f>
        <v>0</v>
      </c>
      <c r="CT69" s="107">
        <f>VLOOKUP($D69,'факт '!$D$7:$AO$73,29,0)</f>
        <v>0</v>
      </c>
      <c r="CU69" s="107">
        <f>VLOOKUP($D69,'факт '!$D$7:$AO$73,30,0)</f>
        <v>0</v>
      </c>
      <c r="CV69" s="107">
        <f t="shared" si="2078"/>
        <v>0</v>
      </c>
      <c r="CW69" s="107">
        <f t="shared" si="2079"/>
        <v>0</v>
      </c>
      <c r="CX69" s="108">
        <f t="shared" si="1939"/>
        <v>0</v>
      </c>
      <c r="CY69" s="108">
        <f t="shared" si="1940"/>
        <v>0</v>
      </c>
      <c r="CZ69" s="107"/>
      <c r="DA69" s="107"/>
      <c r="DB69" s="107"/>
      <c r="DC69" s="107"/>
      <c r="DD69" s="107">
        <f>VLOOKUP($D69,'факт '!$D$7:$AO$73,31,0)</f>
        <v>0</v>
      </c>
      <c r="DE69" s="107">
        <f>VLOOKUP($D69,'факт '!$D$7:$AO$73,32,0)</f>
        <v>0</v>
      </c>
      <c r="DF69" s="107"/>
      <c r="DG69" s="107"/>
      <c r="DH69" s="107">
        <f t="shared" si="2080"/>
        <v>0</v>
      </c>
      <c r="DI69" s="107">
        <f t="shared" si="2081"/>
        <v>0</v>
      </c>
      <c r="DJ69" s="108">
        <f t="shared" si="1945"/>
        <v>0</v>
      </c>
      <c r="DK69" s="108">
        <f t="shared" si="1946"/>
        <v>0</v>
      </c>
      <c r="DL69" s="107"/>
      <c r="DM69" s="107"/>
      <c r="DN69" s="107"/>
      <c r="DO69" s="107"/>
      <c r="DP69" s="107">
        <f>VLOOKUP($D69,'факт '!$D$7:$AO$73,13,0)</f>
        <v>0</v>
      </c>
      <c r="DQ69" s="107">
        <f>VLOOKUP($D69,'факт '!$D$7:$AO$73,14,0)</f>
        <v>0</v>
      </c>
      <c r="DR69" s="107"/>
      <c r="DS69" s="107"/>
      <c r="DT69" s="107">
        <f t="shared" si="2082"/>
        <v>0</v>
      </c>
      <c r="DU69" s="107">
        <f t="shared" si="2083"/>
        <v>0</v>
      </c>
      <c r="DV69" s="108">
        <f t="shared" si="1951"/>
        <v>0</v>
      </c>
      <c r="DW69" s="108">
        <f t="shared" si="1952"/>
        <v>0</v>
      </c>
      <c r="DX69" s="107"/>
      <c r="DY69" s="107"/>
      <c r="DZ69" s="107"/>
      <c r="EA69" s="107"/>
      <c r="EB69" s="107">
        <f>VLOOKUP($D69,'факт '!$D$7:$AO$73,33,0)</f>
        <v>0</v>
      </c>
      <c r="EC69" s="107">
        <f>VLOOKUP($D69,'факт '!$D$7:$AO$73,34,0)</f>
        <v>0</v>
      </c>
      <c r="ED69" s="107"/>
      <c r="EE69" s="107"/>
      <c r="EF69" s="107">
        <f t="shared" si="2084"/>
        <v>0</v>
      </c>
      <c r="EG69" s="107">
        <f t="shared" si="2085"/>
        <v>0</v>
      </c>
      <c r="EH69" s="108">
        <f t="shared" si="1957"/>
        <v>0</v>
      </c>
      <c r="EI69" s="108">
        <f t="shared" si="1958"/>
        <v>0</v>
      </c>
      <c r="EJ69" s="107"/>
      <c r="EK69" s="107"/>
      <c r="EL69" s="107"/>
      <c r="EM69" s="107"/>
      <c r="EN69" s="107">
        <f>VLOOKUP($D69,'факт '!$D$7:$AO$73,35,0)</f>
        <v>0</v>
      </c>
      <c r="EO69" s="107">
        <f>VLOOKUP($D69,'факт '!$D$7:$AO$73,36,0)</f>
        <v>0</v>
      </c>
      <c r="EP69" s="107">
        <f>VLOOKUP($D69,'факт '!$D$7:$AO$73,37,0)</f>
        <v>0</v>
      </c>
      <c r="EQ69" s="107">
        <f>VLOOKUP($D69,'факт '!$D$7:$AO$73,38,0)</f>
        <v>0</v>
      </c>
      <c r="ER69" s="107">
        <f t="shared" si="2086"/>
        <v>0</v>
      </c>
      <c r="ES69" s="107">
        <f t="shared" si="2087"/>
        <v>0</v>
      </c>
      <c r="ET69" s="108">
        <f t="shared" si="1964"/>
        <v>0</v>
      </c>
      <c r="EU69" s="108">
        <f t="shared" si="1965"/>
        <v>0</v>
      </c>
      <c r="EV69" s="107"/>
      <c r="EW69" s="107"/>
      <c r="EX69" s="107"/>
      <c r="EY69" s="107"/>
      <c r="EZ69" s="107"/>
      <c r="FA69" s="107"/>
      <c r="FB69" s="107"/>
      <c r="FC69" s="107"/>
      <c r="FD69" s="107">
        <f t="shared" si="2088"/>
        <v>0</v>
      </c>
      <c r="FE69" s="107">
        <f t="shared" si="2089"/>
        <v>0</v>
      </c>
      <c r="FF69" s="108">
        <f t="shared" si="1970"/>
        <v>0</v>
      </c>
      <c r="FG69" s="108">
        <f t="shared" si="1971"/>
        <v>0</v>
      </c>
      <c r="FH69" s="107"/>
      <c r="FI69" s="107"/>
      <c r="FJ69" s="107"/>
      <c r="FK69" s="107"/>
      <c r="FL69" s="107"/>
      <c r="FM69" s="107"/>
      <c r="FN69" s="107"/>
      <c r="FO69" s="107"/>
      <c r="FP69" s="107">
        <f t="shared" si="2090"/>
        <v>0</v>
      </c>
      <c r="FQ69" s="107">
        <f t="shared" si="2091"/>
        <v>0</v>
      </c>
      <c r="FR69" s="108">
        <f t="shared" si="1976"/>
        <v>0</v>
      </c>
      <c r="FS69" s="108">
        <f t="shared" si="1977"/>
        <v>0</v>
      </c>
      <c r="FT69" s="107"/>
      <c r="FU69" s="107"/>
      <c r="FV69" s="107"/>
      <c r="FW69" s="107"/>
      <c r="FX69" s="107"/>
      <c r="FY69" s="107"/>
      <c r="FZ69" s="107"/>
      <c r="GA69" s="107"/>
      <c r="GB69" s="107">
        <f t="shared" si="2092"/>
        <v>0</v>
      </c>
      <c r="GC69" s="107">
        <f t="shared" si="2093"/>
        <v>0</v>
      </c>
      <c r="GD69" s="108">
        <f t="shared" si="1982"/>
        <v>0</v>
      </c>
      <c r="GE69" s="108">
        <f t="shared" si="1983"/>
        <v>0</v>
      </c>
      <c r="GF69" s="107">
        <f t="shared" si="2094"/>
        <v>0</v>
      </c>
      <c r="GG69" s="107">
        <f t="shared" si="2095"/>
        <v>0</v>
      </c>
      <c r="GH69" s="107">
        <f t="shared" si="2096"/>
        <v>0</v>
      </c>
      <c r="GI69" s="107">
        <f t="shared" si="2097"/>
        <v>0</v>
      </c>
      <c r="GJ69" s="107">
        <f t="shared" si="2098"/>
        <v>1</v>
      </c>
      <c r="GK69" s="107">
        <f t="shared" si="2099"/>
        <v>132430.14000000001</v>
      </c>
      <c r="GL69" s="107">
        <f t="shared" si="2100"/>
        <v>0</v>
      </c>
      <c r="GM69" s="107">
        <f t="shared" si="2101"/>
        <v>0</v>
      </c>
      <c r="GN69" s="107">
        <f t="shared" si="2102"/>
        <v>1</v>
      </c>
      <c r="GO69" s="107">
        <f t="shared" si="2103"/>
        <v>132430.14000000001</v>
      </c>
      <c r="GP69" s="107"/>
      <c r="GQ69" s="107"/>
      <c r="GR69" s="243"/>
      <c r="GS69" s="86"/>
    </row>
    <row r="70" spans="2:201" ht="23.25" hidden="1" customHeight="1" x14ac:dyDescent="0.2">
      <c r="B70" s="86" t="s">
        <v>171</v>
      </c>
      <c r="C70" s="87" t="s">
        <v>172</v>
      </c>
      <c r="D70" s="94">
        <v>266</v>
      </c>
      <c r="E70" s="91" t="s">
        <v>175</v>
      </c>
      <c r="F70" s="94">
        <v>16</v>
      </c>
      <c r="G70" s="106">
        <v>132430.14440000002</v>
      </c>
      <c r="H70" s="107"/>
      <c r="I70" s="107"/>
      <c r="J70" s="107"/>
      <c r="K70" s="107"/>
      <c r="L70" s="107">
        <f>VLOOKUP($D70,'факт '!$D$7:$AO$73,3,0)</f>
        <v>0</v>
      </c>
      <c r="M70" s="107">
        <f>VLOOKUP($D70,'факт '!$D$7:$AO$73,4,0)</f>
        <v>0</v>
      </c>
      <c r="N70" s="107"/>
      <c r="O70" s="107"/>
      <c r="P70" s="107">
        <f t="shared" si="2064"/>
        <v>0</v>
      </c>
      <c r="Q70" s="107">
        <f t="shared" si="2065"/>
        <v>0</v>
      </c>
      <c r="R70" s="108">
        <f t="shared" si="180"/>
        <v>0</v>
      </c>
      <c r="S70" s="108">
        <f t="shared" si="181"/>
        <v>0</v>
      </c>
      <c r="T70" s="107"/>
      <c r="U70" s="107"/>
      <c r="V70" s="107"/>
      <c r="W70" s="107"/>
      <c r="X70" s="107">
        <f>VLOOKUP($D70,'факт '!$D$7:$AO$73,7,0)</f>
        <v>0</v>
      </c>
      <c r="Y70" s="107">
        <f>VLOOKUP($D70,'факт '!$D$7:$AO$73,8,0)</f>
        <v>0</v>
      </c>
      <c r="Z70" s="107">
        <f>VLOOKUP($D70,'факт '!$D$7:$AO$73,9,0)</f>
        <v>0</v>
      </c>
      <c r="AA70" s="107">
        <f>VLOOKUP($D70,'факт '!$D$7:$AO$73,10,0)</f>
        <v>0</v>
      </c>
      <c r="AB70" s="107">
        <f t="shared" si="2066"/>
        <v>0</v>
      </c>
      <c r="AC70" s="107">
        <f t="shared" si="2067"/>
        <v>0</v>
      </c>
      <c r="AD70" s="108">
        <f t="shared" si="1907"/>
        <v>0</v>
      </c>
      <c r="AE70" s="108">
        <f t="shared" si="1908"/>
        <v>0</v>
      </c>
      <c r="AF70" s="107"/>
      <c r="AG70" s="107"/>
      <c r="AH70" s="107"/>
      <c r="AI70" s="107"/>
      <c r="AJ70" s="107">
        <f>VLOOKUP($D70,'факт '!$D$7:$AO$73,5,0)</f>
        <v>0</v>
      </c>
      <c r="AK70" s="107">
        <f>VLOOKUP($D70,'факт '!$D$7:$AO$73,6,0)</f>
        <v>0</v>
      </c>
      <c r="AL70" s="107"/>
      <c r="AM70" s="107"/>
      <c r="AN70" s="107">
        <f t="shared" si="2068"/>
        <v>0</v>
      </c>
      <c r="AO70" s="107">
        <f t="shared" si="2069"/>
        <v>0</v>
      </c>
      <c r="AP70" s="108">
        <f t="shared" si="1910"/>
        <v>0</v>
      </c>
      <c r="AQ70" s="108">
        <f t="shared" si="1911"/>
        <v>0</v>
      </c>
      <c r="AR70" s="107"/>
      <c r="AS70" s="107"/>
      <c r="AT70" s="107"/>
      <c r="AU70" s="107"/>
      <c r="AV70" s="107">
        <f>VLOOKUP($D70,'факт '!$D$7:$AO$73,11,0)</f>
        <v>1</v>
      </c>
      <c r="AW70" s="107">
        <f>VLOOKUP($D70,'факт '!$D$7:$AO$73,12,0)</f>
        <v>132430.14000000001</v>
      </c>
      <c r="AX70" s="107"/>
      <c r="AY70" s="107"/>
      <c r="AZ70" s="107">
        <f t="shared" si="2070"/>
        <v>1</v>
      </c>
      <c r="BA70" s="107">
        <f t="shared" si="2071"/>
        <v>132430.14000000001</v>
      </c>
      <c r="BB70" s="108">
        <f t="shared" si="1914"/>
        <v>1</v>
      </c>
      <c r="BC70" s="108">
        <f t="shared" si="1915"/>
        <v>132430.14000000001</v>
      </c>
      <c r="BD70" s="107"/>
      <c r="BE70" s="107"/>
      <c r="BF70" s="107"/>
      <c r="BG70" s="107"/>
      <c r="BH70" s="107">
        <f>VLOOKUP($D70,'факт '!$D$7:$AO$73,15,0)</f>
        <v>0</v>
      </c>
      <c r="BI70" s="107">
        <f>VLOOKUP($D70,'факт '!$D$7:$AO$73,16,0)</f>
        <v>0</v>
      </c>
      <c r="BJ70" s="107">
        <f>VLOOKUP($D70,'факт '!$D$7:$AO$73,17,0)</f>
        <v>0</v>
      </c>
      <c r="BK70" s="107">
        <f>VLOOKUP($D70,'факт '!$D$7:$AO$73,18,0)</f>
        <v>0</v>
      </c>
      <c r="BL70" s="107">
        <f t="shared" si="2072"/>
        <v>0</v>
      </c>
      <c r="BM70" s="107">
        <f t="shared" si="2073"/>
        <v>0</v>
      </c>
      <c r="BN70" s="108">
        <f t="shared" si="1920"/>
        <v>0</v>
      </c>
      <c r="BO70" s="108">
        <f t="shared" si="1921"/>
        <v>0</v>
      </c>
      <c r="BP70" s="107"/>
      <c r="BQ70" s="107"/>
      <c r="BR70" s="107"/>
      <c r="BS70" s="107"/>
      <c r="BT70" s="107">
        <f>VLOOKUP($D70,'факт '!$D$7:$AO$73,19,0)</f>
        <v>0</v>
      </c>
      <c r="BU70" s="107">
        <f>VLOOKUP($D70,'факт '!$D$7:$AO$73,20,0)</f>
        <v>0</v>
      </c>
      <c r="BV70" s="107">
        <f>VLOOKUP($D70,'факт '!$D$7:$AO$73,21,0)</f>
        <v>0</v>
      </c>
      <c r="BW70" s="107">
        <f>VLOOKUP($D70,'факт '!$D$7:$AO$73,22,0)</f>
        <v>0</v>
      </c>
      <c r="BX70" s="107">
        <f t="shared" si="2074"/>
        <v>0</v>
      </c>
      <c r="BY70" s="107">
        <f t="shared" si="2075"/>
        <v>0</v>
      </c>
      <c r="BZ70" s="108">
        <f t="shared" si="1926"/>
        <v>0</v>
      </c>
      <c r="CA70" s="108">
        <f t="shared" si="1927"/>
        <v>0</v>
      </c>
      <c r="CB70" s="107"/>
      <c r="CC70" s="107"/>
      <c r="CD70" s="107"/>
      <c r="CE70" s="107"/>
      <c r="CF70" s="107">
        <f>VLOOKUP($D70,'факт '!$D$7:$AO$73,23,0)</f>
        <v>0</v>
      </c>
      <c r="CG70" s="107">
        <f>VLOOKUP($D70,'факт '!$D$7:$AO$73,24,0)</f>
        <v>0</v>
      </c>
      <c r="CH70" s="107">
        <f>VLOOKUP($D70,'факт '!$D$7:$AO$73,25,0)</f>
        <v>0</v>
      </c>
      <c r="CI70" s="107">
        <f>VLOOKUP($D70,'факт '!$D$7:$AO$73,26,0)</f>
        <v>0</v>
      </c>
      <c r="CJ70" s="107">
        <f t="shared" si="2076"/>
        <v>0</v>
      </c>
      <c r="CK70" s="107">
        <f t="shared" si="2077"/>
        <v>0</v>
      </c>
      <c r="CL70" s="108">
        <f t="shared" si="1933"/>
        <v>0</v>
      </c>
      <c r="CM70" s="108">
        <f t="shared" si="1934"/>
        <v>0</v>
      </c>
      <c r="CN70" s="107"/>
      <c r="CO70" s="107"/>
      <c r="CP70" s="107"/>
      <c r="CQ70" s="107"/>
      <c r="CR70" s="107">
        <f>VLOOKUP($D70,'факт '!$D$7:$AO$73,27,0)</f>
        <v>0</v>
      </c>
      <c r="CS70" s="107">
        <f>VLOOKUP($D70,'факт '!$D$7:$AO$73,28,0)</f>
        <v>0</v>
      </c>
      <c r="CT70" s="107">
        <f>VLOOKUP($D70,'факт '!$D$7:$AO$73,29,0)</f>
        <v>0</v>
      </c>
      <c r="CU70" s="107">
        <f>VLOOKUP($D70,'факт '!$D$7:$AO$73,30,0)</f>
        <v>0</v>
      </c>
      <c r="CV70" s="107">
        <f t="shared" si="2078"/>
        <v>0</v>
      </c>
      <c r="CW70" s="107">
        <f t="shared" si="2079"/>
        <v>0</v>
      </c>
      <c r="CX70" s="108">
        <f t="shared" si="1939"/>
        <v>0</v>
      </c>
      <c r="CY70" s="108">
        <f t="shared" si="1940"/>
        <v>0</v>
      </c>
      <c r="CZ70" s="107"/>
      <c r="DA70" s="107"/>
      <c r="DB70" s="107"/>
      <c r="DC70" s="107"/>
      <c r="DD70" s="107">
        <f>VLOOKUP($D70,'факт '!$D$7:$AO$73,31,0)</f>
        <v>0</v>
      </c>
      <c r="DE70" s="107">
        <f>VLOOKUP($D70,'факт '!$D$7:$AO$73,32,0)</f>
        <v>0</v>
      </c>
      <c r="DF70" s="107"/>
      <c r="DG70" s="107"/>
      <c r="DH70" s="107">
        <f t="shared" si="2080"/>
        <v>0</v>
      </c>
      <c r="DI70" s="107">
        <f t="shared" si="2081"/>
        <v>0</v>
      </c>
      <c r="DJ70" s="108">
        <f t="shared" si="1945"/>
        <v>0</v>
      </c>
      <c r="DK70" s="108">
        <f t="shared" si="1946"/>
        <v>0</v>
      </c>
      <c r="DL70" s="107"/>
      <c r="DM70" s="107"/>
      <c r="DN70" s="107"/>
      <c r="DO70" s="107"/>
      <c r="DP70" s="107">
        <f>VLOOKUP($D70,'факт '!$D$7:$AO$73,13,0)</f>
        <v>0</v>
      </c>
      <c r="DQ70" s="107">
        <f>VLOOKUP($D70,'факт '!$D$7:$AO$73,14,0)</f>
        <v>0</v>
      </c>
      <c r="DR70" s="107"/>
      <c r="DS70" s="107"/>
      <c r="DT70" s="107">
        <f t="shared" si="2082"/>
        <v>0</v>
      </c>
      <c r="DU70" s="107">
        <f t="shared" si="2083"/>
        <v>0</v>
      </c>
      <c r="DV70" s="108">
        <f t="shared" si="1951"/>
        <v>0</v>
      </c>
      <c r="DW70" s="108">
        <f t="shared" si="1952"/>
        <v>0</v>
      </c>
      <c r="DX70" s="107"/>
      <c r="DY70" s="107"/>
      <c r="DZ70" s="107"/>
      <c r="EA70" s="107"/>
      <c r="EB70" s="107">
        <f>VLOOKUP($D70,'факт '!$D$7:$AO$73,33,0)</f>
        <v>0</v>
      </c>
      <c r="EC70" s="107">
        <f>VLOOKUP($D70,'факт '!$D$7:$AO$73,34,0)</f>
        <v>0</v>
      </c>
      <c r="ED70" s="107"/>
      <c r="EE70" s="107"/>
      <c r="EF70" s="107">
        <f t="shared" si="2084"/>
        <v>0</v>
      </c>
      <c r="EG70" s="107">
        <f t="shared" si="2085"/>
        <v>0</v>
      </c>
      <c r="EH70" s="108">
        <f t="shared" si="1957"/>
        <v>0</v>
      </c>
      <c r="EI70" s="108">
        <f t="shared" si="1958"/>
        <v>0</v>
      </c>
      <c r="EJ70" s="107"/>
      <c r="EK70" s="107"/>
      <c r="EL70" s="107"/>
      <c r="EM70" s="107"/>
      <c r="EN70" s="107">
        <f>VLOOKUP($D70,'факт '!$D$7:$AO$73,35,0)</f>
        <v>0</v>
      </c>
      <c r="EO70" s="107">
        <f>VLOOKUP($D70,'факт '!$D$7:$AO$73,36,0)</f>
        <v>0</v>
      </c>
      <c r="EP70" s="107">
        <f>VLOOKUP($D70,'факт '!$D$7:$AO$73,37,0)</f>
        <v>0</v>
      </c>
      <c r="EQ70" s="107">
        <f>VLOOKUP($D70,'факт '!$D$7:$AO$73,38,0)</f>
        <v>0</v>
      </c>
      <c r="ER70" s="107">
        <f t="shared" si="2086"/>
        <v>0</v>
      </c>
      <c r="ES70" s="107">
        <f t="shared" si="2087"/>
        <v>0</v>
      </c>
      <c r="ET70" s="108">
        <f t="shared" si="1964"/>
        <v>0</v>
      </c>
      <c r="EU70" s="108">
        <f t="shared" si="1965"/>
        <v>0</v>
      </c>
      <c r="EV70" s="107"/>
      <c r="EW70" s="107"/>
      <c r="EX70" s="107"/>
      <c r="EY70" s="107"/>
      <c r="EZ70" s="107"/>
      <c r="FA70" s="107"/>
      <c r="FB70" s="107"/>
      <c r="FC70" s="107"/>
      <c r="FD70" s="107">
        <f t="shared" si="2088"/>
        <v>0</v>
      </c>
      <c r="FE70" s="107">
        <f t="shared" si="2089"/>
        <v>0</v>
      </c>
      <c r="FF70" s="108">
        <f t="shared" si="1970"/>
        <v>0</v>
      </c>
      <c r="FG70" s="108">
        <f t="shared" si="1971"/>
        <v>0</v>
      </c>
      <c r="FH70" s="107"/>
      <c r="FI70" s="107"/>
      <c r="FJ70" s="107"/>
      <c r="FK70" s="107"/>
      <c r="FL70" s="107"/>
      <c r="FM70" s="107"/>
      <c r="FN70" s="107"/>
      <c r="FO70" s="107"/>
      <c r="FP70" s="107">
        <f t="shared" si="2090"/>
        <v>0</v>
      </c>
      <c r="FQ70" s="107">
        <f t="shared" si="2091"/>
        <v>0</v>
      </c>
      <c r="FR70" s="108">
        <f t="shared" si="1976"/>
        <v>0</v>
      </c>
      <c r="FS70" s="108">
        <f t="shared" si="1977"/>
        <v>0</v>
      </c>
      <c r="FT70" s="107"/>
      <c r="FU70" s="107"/>
      <c r="FV70" s="107"/>
      <c r="FW70" s="107"/>
      <c r="FX70" s="107"/>
      <c r="FY70" s="107"/>
      <c r="FZ70" s="107"/>
      <c r="GA70" s="107"/>
      <c r="GB70" s="107">
        <f t="shared" si="2092"/>
        <v>0</v>
      </c>
      <c r="GC70" s="107">
        <f t="shared" si="2093"/>
        <v>0</v>
      </c>
      <c r="GD70" s="108">
        <f t="shared" si="1982"/>
        <v>0</v>
      </c>
      <c r="GE70" s="108">
        <f t="shared" si="1983"/>
        <v>0</v>
      </c>
      <c r="GF70" s="107">
        <f t="shared" si="2094"/>
        <v>0</v>
      </c>
      <c r="GG70" s="107">
        <f t="shared" si="2095"/>
        <v>0</v>
      </c>
      <c r="GH70" s="107">
        <f t="shared" si="2096"/>
        <v>0</v>
      </c>
      <c r="GI70" s="107">
        <f t="shared" si="2097"/>
        <v>0</v>
      </c>
      <c r="GJ70" s="107">
        <f t="shared" si="2098"/>
        <v>1</v>
      </c>
      <c r="GK70" s="107">
        <f t="shared" si="2099"/>
        <v>132430.14000000001</v>
      </c>
      <c r="GL70" s="107">
        <f t="shared" si="2100"/>
        <v>0</v>
      </c>
      <c r="GM70" s="107">
        <f t="shared" si="2101"/>
        <v>0</v>
      </c>
      <c r="GN70" s="107">
        <f t="shared" si="2102"/>
        <v>1</v>
      </c>
      <c r="GO70" s="107">
        <f t="shared" si="2103"/>
        <v>132430.14000000001</v>
      </c>
      <c r="GP70" s="107"/>
      <c r="GQ70" s="107"/>
      <c r="GR70" s="243"/>
      <c r="GS70" s="86"/>
    </row>
    <row r="71" spans="2:201" ht="23.25" hidden="1" customHeight="1" x14ac:dyDescent="0.2">
      <c r="B71" s="86" t="s">
        <v>171</v>
      </c>
      <c r="C71" s="87" t="s">
        <v>172</v>
      </c>
      <c r="D71" s="94">
        <v>276</v>
      </c>
      <c r="E71" s="91" t="s">
        <v>176</v>
      </c>
      <c r="F71" s="94">
        <v>16</v>
      </c>
      <c r="G71" s="106">
        <v>132430.14440000002</v>
      </c>
      <c r="H71" s="107"/>
      <c r="I71" s="107"/>
      <c r="J71" s="107"/>
      <c r="K71" s="107"/>
      <c r="L71" s="107">
        <f>VLOOKUP($D71,'факт '!$D$7:$AO$73,3,0)</f>
        <v>0</v>
      </c>
      <c r="M71" s="107">
        <f>VLOOKUP($D71,'факт '!$D$7:$AO$73,4,0)</f>
        <v>0</v>
      </c>
      <c r="N71" s="107"/>
      <c r="O71" s="107"/>
      <c r="P71" s="107">
        <f t="shared" si="2064"/>
        <v>0</v>
      </c>
      <c r="Q71" s="107">
        <f t="shared" si="2065"/>
        <v>0</v>
      </c>
      <c r="R71" s="108">
        <f t="shared" si="180"/>
        <v>0</v>
      </c>
      <c r="S71" s="108">
        <f t="shared" si="181"/>
        <v>0</v>
      </c>
      <c r="T71" s="107"/>
      <c r="U71" s="107"/>
      <c r="V71" s="107"/>
      <c r="W71" s="107"/>
      <c r="X71" s="107">
        <f>VLOOKUP($D71,'факт '!$D$7:$AO$73,7,0)</f>
        <v>0</v>
      </c>
      <c r="Y71" s="107">
        <f>VLOOKUP($D71,'факт '!$D$7:$AO$73,8,0)</f>
        <v>0</v>
      </c>
      <c r="Z71" s="107">
        <f>VLOOKUP($D71,'факт '!$D$7:$AO$73,9,0)</f>
        <v>0</v>
      </c>
      <c r="AA71" s="107">
        <f>VLOOKUP($D71,'факт '!$D$7:$AO$73,10,0)</f>
        <v>0</v>
      </c>
      <c r="AB71" s="107">
        <f t="shared" si="2066"/>
        <v>0</v>
      </c>
      <c r="AC71" s="107">
        <f t="shared" si="2067"/>
        <v>0</v>
      </c>
      <c r="AD71" s="108">
        <f t="shared" si="1907"/>
        <v>0</v>
      </c>
      <c r="AE71" s="108">
        <f t="shared" si="1908"/>
        <v>0</v>
      </c>
      <c r="AF71" s="107"/>
      <c r="AG71" s="107"/>
      <c r="AH71" s="107"/>
      <c r="AI71" s="107"/>
      <c r="AJ71" s="107">
        <f>VLOOKUP($D71,'факт '!$D$7:$AO$73,5,0)</f>
        <v>0</v>
      </c>
      <c r="AK71" s="107">
        <f>VLOOKUP($D71,'факт '!$D$7:$AO$73,6,0)</f>
        <v>0</v>
      </c>
      <c r="AL71" s="107"/>
      <c r="AM71" s="107"/>
      <c r="AN71" s="107">
        <f t="shared" si="2068"/>
        <v>0</v>
      </c>
      <c r="AO71" s="107">
        <f t="shared" si="2069"/>
        <v>0</v>
      </c>
      <c r="AP71" s="108">
        <f t="shared" si="1910"/>
        <v>0</v>
      </c>
      <c r="AQ71" s="108">
        <f t="shared" si="1911"/>
        <v>0</v>
      </c>
      <c r="AR71" s="107"/>
      <c r="AS71" s="107"/>
      <c r="AT71" s="107"/>
      <c r="AU71" s="107"/>
      <c r="AV71" s="107">
        <f>VLOOKUP($D71,'факт '!$D$7:$AO$73,11,0)</f>
        <v>0</v>
      </c>
      <c r="AW71" s="107">
        <f>VLOOKUP($D71,'факт '!$D$7:$AO$73,12,0)</f>
        <v>0</v>
      </c>
      <c r="AX71" s="107"/>
      <c r="AY71" s="107"/>
      <c r="AZ71" s="107">
        <f t="shared" si="2070"/>
        <v>0</v>
      </c>
      <c r="BA71" s="107">
        <f t="shared" si="2071"/>
        <v>0</v>
      </c>
      <c r="BB71" s="108">
        <f t="shared" si="1914"/>
        <v>0</v>
      </c>
      <c r="BC71" s="108">
        <f t="shared" si="1915"/>
        <v>0</v>
      </c>
      <c r="BD71" s="107"/>
      <c r="BE71" s="107"/>
      <c r="BF71" s="107"/>
      <c r="BG71" s="107"/>
      <c r="BH71" s="107">
        <f>VLOOKUP($D71,'факт '!$D$7:$AO$73,15,0)</f>
        <v>1</v>
      </c>
      <c r="BI71" s="107">
        <f>VLOOKUP($D71,'факт '!$D$7:$AO$73,16,0)</f>
        <v>132430.14000000001</v>
      </c>
      <c r="BJ71" s="107">
        <f>VLOOKUP($D71,'факт '!$D$7:$AO$73,17,0)</f>
        <v>0</v>
      </c>
      <c r="BK71" s="107">
        <f>VLOOKUP($D71,'факт '!$D$7:$AO$73,18,0)</f>
        <v>0</v>
      </c>
      <c r="BL71" s="107">
        <f t="shared" si="2072"/>
        <v>1</v>
      </c>
      <c r="BM71" s="107">
        <f t="shared" si="2073"/>
        <v>132430.14000000001</v>
      </c>
      <c r="BN71" s="108">
        <f t="shared" si="1920"/>
        <v>1</v>
      </c>
      <c r="BO71" s="108">
        <f t="shared" si="1921"/>
        <v>132430.14000000001</v>
      </c>
      <c r="BP71" s="107"/>
      <c r="BQ71" s="107"/>
      <c r="BR71" s="107"/>
      <c r="BS71" s="107"/>
      <c r="BT71" s="107">
        <f>VLOOKUP($D71,'факт '!$D$7:$AO$73,19,0)</f>
        <v>0</v>
      </c>
      <c r="BU71" s="107">
        <f>VLOOKUP($D71,'факт '!$D$7:$AO$73,20,0)</f>
        <v>0</v>
      </c>
      <c r="BV71" s="107">
        <f>VLOOKUP($D71,'факт '!$D$7:$AO$73,21,0)</f>
        <v>0</v>
      </c>
      <c r="BW71" s="107">
        <f>VLOOKUP($D71,'факт '!$D$7:$AO$73,22,0)</f>
        <v>0</v>
      </c>
      <c r="BX71" s="107">
        <f t="shared" si="2074"/>
        <v>0</v>
      </c>
      <c r="BY71" s="107">
        <f t="shared" si="2075"/>
        <v>0</v>
      </c>
      <c r="BZ71" s="108">
        <f t="shared" si="1926"/>
        <v>0</v>
      </c>
      <c r="CA71" s="108">
        <f t="shared" si="1927"/>
        <v>0</v>
      </c>
      <c r="CB71" s="107"/>
      <c r="CC71" s="107"/>
      <c r="CD71" s="107"/>
      <c r="CE71" s="107"/>
      <c r="CF71" s="107">
        <f>VLOOKUP($D71,'факт '!$D$7:$AO$73,23,0)</f>
        <v>0</v>
      </c>
      <c r="CG71" s="107">
        <f>VLOOKUP($D71,'факт '!$D$7:$AO$73,24,0)</f>
        <v>0</v>
      </c>
      <c r="CH71" s="107">
        <f>VLOOKUP($D71,'факт '!$D$7:$AO$73,25,0)</f>
        <v>0</v>
      </c>
      <c r="CI71" s="107">
        <f>VLOOKUP($D71,'факт '!$D$7:$AO$73,26,0)</f>
        <v>0</v>
      </c>
      <c r="CJ71" s="107">
        <f t="shared" si="2076"/>
        <v>0</v>
      </c>
      <c r="CK71" s="107">
        <f t="shared" si="2077"/>
        <v>0</v>
      </c>
      <c r="CL71" s="108">
        <f t="shared" si="1933"/>
        <v>0</v>
      </c>
      <c r="CM71" s="108">
        <f t="shared" si="1934"/>
        <v>0</v>
      </c>
      <c r="CN71" s="107"/>
      <c r="CO71" s="107"/>
      <c r="CP71" s="107"/>
      <c r="CQ71" s="107"/>
      <c r="CR71" s="107">
        <f>VLOOKUP($D71,'факт '!$D$7:$AO$73,27,0)</f>
        <v>0</v>
      </c>
      <c r="CS71" s="107">
        <f>VLOOKUP($D71,'факт '!$D$7:$AO$73,28,0)</f>
        <v>0</v>
      </c>
      <c r="CT71" s="107">
        <f>VLOOKUP($D71,'факт '!$D$7:$AO$73,29,0)</f>
        <v>0</v>
      </c>
      <c r="CU71" s="107">
        <f>VLOOKUP($D71,'факт '!$D$7:$AO$73,30,0)</f>
        <v>0</v>
      </c>
      <c r="CV71" s="107">
        <f t="shared" si="2078"/>
        <v>0</v>
      </c>
      <c r="CW71" s="107">
        <f t="shared" si="2079"/>
        <v>0</v>
      </c>
      <c r="CX71" s="108">
        <f t="shared" si="1939"/>
        <v>0</v>
      </c>
      <c r="CY71" s="108">
        <f t="shared" si="1940"/>
        <v>0</v>
      </c>
      <c r="CZ71" s="107"/>
      <c r="DA71" s="107"/>
      <c r="DB71" s="107"/>
      <c r="DC71" s="107"/>
      <c r="DD71" s="107">
        <f>VLOOKUP($D71,'факт '!$D$7:$AO$73,31,0)</f>
        <v>0</v>
      </c>
      <c r="DE71" s="107">
        <f>VLOOKUP($D71,'факт '!$D$7:$AO$73,32,0)</f>
        <v>0</v>
      </c>
      <c r="DF71" s="107"/>
      <c r="DG71" s="107"/>
      <c r="DH71" s="107">
        <f t="shared" si="2080"/>
        <v>0</v>
      </c>
      <c r="DI71" s="107">
        <f t="shared" si="2081"/>
        <v>0</v>
      </c>
      <c r="DJ71" s="108">
        <f t="shared" si="1945"/>
        <v>0</v>
      </c>
      <c r="DK71" s="108">
        <f t="shared" si="1946"/>
        <v>0</v>
      </c>
      <c r="DL71" s="107"/>
      <c r="DM71" s="107"/>
      <c r="DN71" s="107"/>
      <c r="DO71" s="107"/>
      <c r="DP71" s="107">
        <f>VLOOKUP($D71,'факт '!$D$7:$AO$73,13,0)</f>
        <v>0</v>
      </c>
      <c r="DQ71" s="107">
        <f>VLOOKUP($D71,'факт '!$D$7:$AO$73,14,0)</f>
        <v>0</v>
      </c>
      <c r="DR71" s="107"/>
      <c r="DS71" s="107"/>
      <c r="DT71" s="107">
        <f t="shared" si="2082"/>
        <v>0</v>
      </c>
      <c r="DU71" s="107">
        <f t="shared" si="2083"/>
        <v>0</v>
      </c>
      <c r="DV71" s="108">
        <f t="shared" si="1951"/>
        <v>0</v>
      </c>
      <c r="DW71" s="108">
        <f t="shared" si="1952"/>
        <v>0</v>
      </c>
      <c r="DX71" s="107"/>
      <c r="DY71" s="107"/>
      <c r="DZ71" s="107"/>
      <c r="EA71" s="107"/>
      <c r="EB71" s="107">
        <f>VLOOKUP($D71,'факт '!$D$7:$AO$73,33,0)</f>
        <v>0</v>
      </c>
      <c r="EC71" s="107">
        <f>VLOOKUP($D71,'факт '!$D$7:$AO$73,34,0)</f>
        <v>0</v>
      </c>
      <c r="ED71" s="107"/>
      <c r="EE71" s="107"/>
      <c r="EF71" s="107">
        <f t="shared" si="2084"/>
        <v>0</v>
      </c>
      <c r="EG71" s="107">
        <f t="shared" si="2085"/>
        <v>0</v>
      </c>
      <c r="EH71" s="108">
        <f t="shared" si="1957"/>
        <v>0</v>
      </c>
      <c r="EI71" s="108">
        <f t="shared" si="1958"/>
        <v>0</v>
      </c>
      <c r="EJ71" s="107"/>
      <c r="EK71" s="107"/>
      <c r="EL71" s="107"/>
      <c r="EM71" s="107"/>
      <c r="EN71" s="107">
        <f>VLOOKUP($D71,'факт '!$D$7:$AO$73,35,0)</f>
        <v>0</v>
      </c>
      <c r="EO71" s="107">
        <f>VLOOKUP($D71,'факт '!$D$7:$AO$73,36,0)</f>
        <v>0</v>
      </c>
      <c r="EP71" s="107">
        <f>VLOOKUP($D71,'факт '!$D$7:$AO$73,37,0)</f>
        <v>0</v>
      </c>
      <c r="EQ71" s="107">
        <f>VLOOKUP($D71,'факт '!$D$7:$AO$73,38,0)</f>
        <v>0</v>
      </c>
      <c r="ER71" s="107">
        <f t="shared" si="2086"/>
        <v>0</v>
      </c>
      <c r="ES71" s="107">
        <f t="shared" si="2087"/>
        <v>0</v>
      </c>
      <c r="ET71" s="108">
        <f t="shared" si="1964"/>
        <v>0</v>
      </c>
      <c r="EU71" s="108">
        <f t="shared" si="1965"/>
        <v>0</v>
      </c>
      <c r="EV71" s="107"/>
      <c r="EW71" s="107"/>
      <c r="EX71" s="107"/>
      <c r="EY71" s="107"/>
      <c r="EZ71" s="107"/>
      <c r="FA71" s="107"/>
      <c r="FB71" s="107"/>
      <c r="FC71" s="107"/>
      <c r="FD71" s="107">
        <f t="shared" si="2088"/>
        <v>0</v>
      </c>
      <c r="FE71" s="107">
        <f t="shared" si="2089"/>
        <v>0</v>
      </c>
      <c r="FF71" s="108">
        <f t="shared" si="1970"/>
        <v>0</v>
      </c>
      <c r="FG71" s="108">
        <f t="shared" si="1971"/>
        <v>0</v>
      </c>
      <c r="FH71" s="107"/>
      <c r="FI71" s="107"/>
      <c r="FJ71" s="107"/>
      <c r="FK71" s="107"/>
      <c r="FL71" s="107"/>
      <c r="FM71" s="107"/>
      <c r="FN71" s="107"/>
      <c r="FO71" s="107"/>
      <c r="FP71" s="107">
        <f t="shared" si="2090"/>
        <v>0</v>
      </c>
      <c r="FQ71" s="107">
        <f t="shared" si="2091"/>
        <v>0</v>
      </c>
      <c r="FR71" s="108">
        <f t="shared" si="1976"/>
        <v>0</v>
      </c>
      <c r="FS71" s="108">
        <f t="shared" si="1977"/>
        <v>0</v>
      </c>
      <c r="FT71" s="107"/>
      <c r="FU71" s="107"/>
      <c r="FV71" s="107"/>
      <c r="FW71" s="107"/>
      <c r="FX71" s="107"/>
      <c r="FY71" s="107"/>
      <c r="FZ71" s="107"/>
      <c r="GA71" s="107"/>
      <c r="GB71" s="107">
        <f t="shared" si="2092"/>
        <v>0</v>
      </c>
      <c r="GC71" s="107">
        <f t="shared" si="2093"/>
        <v>0</v>
      </c>
      <c r="GD71" s="108">
        <f t="shared" si="1982"/>
        <v>0</v>
      </c>
      <c r="GE71" s="108">
        <f t="shared" si="1983"/>
        <v>0</v>
      </c>
      <c r="GF71" s="107">
        <f t="shared" si="2094"/>
        <v>0</v>
      </c>
      <c r="GG71" s="107">
        <f t="shared" si="2095"/>
        <v>0</v>
      </c>
      <c r="GH71" s="107">
        <f t="shared" si="2096"/>
        <v>0</v>
      </c>
      <c r="GI71" s="107">
        <f t="shared" si="2097"/>
        <v>0</v>
      </c>
      <c r="GJ71" s="107">
        <f t="shared" si="2098"/>
        <v>1</v>
      </c>
      <c r="GK71" s="107">
        <f t="shared" si="2099"/>
        <v>132430.14000000001</v>
      </c>
      <c r="GL71" s="107">
        <f t="shared" si="2100"/>
        <v>0</v>
      </c>
      <c r="GM71" s="107">
        <f t="shared" si="2101"/>
        <v>0</v>
      </c>
      <c r="GN71" s="107">
        <f t="shared" si="2102"/>
        <v>1</v>
      </c>
      <c r="GO71" s="107">
        <f t="shared" si="2103"/>
        <v>132430.14000000001</v>
      </c>
      <c r="GP71" s="107"/>
      <c r="GQ71" s="107"/>
      <c r="GR71" s="243"/>
      <c r="GS71" s="86"/>
    </row>
    <row r="72" spans="2:201" ht="23.25" hidden="1" customHeight="1" x14ac:dyDescent="0.2">
      <c r="B72" s="86" t="s">
        <v>171</v>
      </c>
      <c r="C72" s="87" t="s">
        <v>172</v>
      </c>
      <c r="D72" s="94">
        <v>279</v>
      </c>
      <c r="E72" s="91" t="s">
        <v>177</v>
      </c>
      <c r="F72" s="94">
        <v>16</v>
      </c>
      <c r="G72" s="106">
        <v>132430.14440000002</v>
      </c>
      <c r="H72" s="107"/>
      <c r="I72" s="107"/>
      <c r="J72" s="107"/>
      <c r="K72" s="107"/>
      <c r="L72" s="107">
        <f>VLOOKUP($D72,'факт '!$D$7:$AO$73,3,0)</f>
        <v>0</v>
      </c>
      <c r="M72" s="107">
        <f>VLOOKUP($D72,'факт '!$D$7:$AO$73,4,0)</f>
        <v>0</v>
      </c>
      <c r="N72" s="107"/>
      <c r="O72" s="107"/>
      <c r="P72" s="107">
        <f t="shared" si="2064"/>
        <v>0</v>
      </c>
      <c r="Q72" s="107">
        <f t="shared" si="2065"/>
        <v>0</v>
      </c>
      <c r="R72" s="108">
        <f t="shared" si="180"/>
        <v>0</v>
      </c>
      <c r="S72" s="108">
        <f t="shared" si="181"/>
        <v>0</v>
      </c>
      <c r="T72" s="107"/>
      <c r="U72" s="107"/>
      <c r="V72" s="107"/>
      <c r="W72" s="107"/>
      <c r="X72" s="107">
        <f>VLOOKUP($D72,'факт '!$D$7:$AO$73,7,0)</f>
        <v>0</v>
      </c>
      <c r="Y72" s="107">
        <f>VLOOKUP($D72,'факт '!$D$7:$AO$73,8,0)</f>
        <v>0</v>
      </c>
      <c r="Z72" s="107">
        <f>VLOOKUP($D72,'факт '!$D$7:$AO$73,9,0)</f>
        <v>0</v>
      </c>
      <c r="AA72" s="107">
        <f>VLOOKUP($D72,'факт '!$D$7:$AO$73,10,0)</f>
        <v>0</v>
      </c>
      <c r="AB72" s="107">
        <f t="shared" si="2066"/>
        <v>0</v>
      </c>
      <c r="AC72" s="107">
        <f t="shared" si="2067"/>
        <v>0</v>
      </c>
      <c r="AD72" s="108">
        <f t="shared" si="1907"/>
        <v>0</v>
      </c>
      <c r="AE72" s="108">
        <f t="shared" si="1908"/>
        <v>0</v>
      </c>
      <c r="AF72" s="107"/>
      <c r="AG72" s="107"/>
      <c r="AH72" s="107"/>
      <c r="AI72" s="107"/>
      <c r="AJ72" s="107">
        <f>VLOOKUP($D72,'факт '!$D$7:$AO$73,5,0)</f>
        <v>0</v>
      </c>
      <c r="AK72" s="107">
        <f>VLOOKUP($D72,'факт '!$D$7:$AO$73,6,0)</f>
        <v>0</v>
      </c>
      <c r="AL72" s="107"/>
      <c r="AM72" s="107"/>
      <c r="AN72" s="107">
        <f t="shared" si="2068"/>
        <v>0</v>
      </c>
      <c r="AO72" s="107">
        <f t="shared" si="2069"/>
        <v>0</v>
      </c>
      <c r="AP72" s="108">
        <f t="shared" si="1910"/>
        <v>0</v>
      </c>
      <c r="AQ72" s="108">
        <f t="shared" si="1911"/>
        <v>0</v>
      </c>
      <c r="AR72" s="107"/>
      <c r="AS72" s="107"/>
      <c r="AT72" s="107"/>
      <c r="AU72" s="107"/>
      <c r="AV72" s="107">
        <f>VLOOKUP($D72,'факт '!$D$7:$AO$73,11,0)</f>
        <v>1</v>
      </c>
      <c r="AW72" s="107">
        <f>VLOOKUP($D72,'факт '!$D$7:$AO$73,12,0)</f>
        <v>132430.14000000001</v>
      </c>
      <c r="AX72" s="107"/>
      <c r="AY72" s="107"/>
      <c r="AZ72" s="107">
        <f t="shared" si="2070"/>
        <v>1</v>
      </c>
      <c r="BA72" s="107">
        <f t="shared" si="2071"/>
        <v>132430.14000000001</v>
      </c>
      <c r="BB72" s="108">
        <f t="shared" si="1914"/>
        <v>1</v>
      </c>
      <c r="BC72" s="108">
        <f t="shared" si="1915"/>
        <v>132430.14000000001</v>
      </c>
      <c r="BD72" s="107"/>
      <c r="BE72" s="107"/>
      <c r="BF72" s="107"/>
      <c r="BG72" s="107"/>
      <c r="BH72" s="107">
        <f>VLOOKUP($D72,'факт '!$D$7:$AO$73,15,0)</f>
        <v>0</v>
      </c>
      <c r="BI72" s="107">
        <f>VLOOKUP($D72,'факт '!$D$7:$AO$73,16,0)</f>
        <v>0</v>
      </c>
      <c r="BJ72" s="107">
        <f>VLOOKUP($D72,'факт '!$D$7:$AO$73,17,0)</f>
        <v>0</v>
      </c>
      <c r="BK72" s="107">
        <f>VLOOKUP($D72,'факт '!$D$7:$AO$73,18,0)</f>
        <v>0</v>
      </c>
      <c r="BL72" s="107">
        <f t="shared" si="2072"/>
        <v>0</v>
      </c>
      <c r="BM72" s="107">
        <f t="shared" si="2073"/>
        <v>0</v>
      </c>
      <c r="BN72" s="108">
        <f t="shared" si="1920"/>
        <v>0</v>
      </c>
      <c r="BO72" s="108">
        <f t="shared" si="1921"/>
        <v>0</v>
      </c>
      <c r="BP72" s="107"/>
      <c r="BQ72" s="107"/>
      <c r="BR72" s="107"/>
      <c r="BS72" s="107"/>
      <c r="BT72" s="107">
        <f>VLOOKUP($D72,'факт '!$D$7:$AO$73,19,0)</f>
        <v>0</v>
      </c>
      <c r="BU72" s="107">
        <f>VLOOKUP($D72,'факт '!$D$7:$AO$73,20,0)</f>
        <v>0</v>
      </c>
      <c r="BV72" s="107">
        <f>VLOOKUP($D72,'факт '!$D$7:$AO$73,21,0)</f>
        <v>0</v>
      </c>
      <c r="BW72" s="107">
        <f>VLOOKUP($D72,'факт '!$D$7:$AO$73,22,0)</f>
        <v>0</v>
      </c>
      <c r="BX72" s="107">
        <f t="shared" si="2074"/>
        <v>0</v>
      </c>
      <c r="BY72" s="107">
        <f t="shared" si="2075"/>
        <v>0</v>
      </c>
      <c r="BZ72" s="108">
        <f t="shared" si="1926"/>
        <v>0</v>
      </c>
      <c r="CA72" s="108">
        <f t="shared" si="1927"/>
        <v>0</v>
      </c>
      <c r="CB72" s="107"/>
      <c r="CC72" s="107"/>
      <c r="CD72" s="107"/>
      <c r="CE72" s="107"/>
      <c r="CF72" s="107">
        <f>VLOOKUP($D72,'факт '!$D$7:$AO$73,23,0)</f>
        <v>0</v>
      </c>
      <c r="CG72" s="107">
        <f>VLOOKUP($D72,'факт '!$D$7:$AO$73,24,0)</f>
        <v>0</v>
      </c>
      <c r="CH72" s="107">
        <f>VLOOKUP($D72,'факт '!$D$7:$AO$73,25,0)</f>
        <v>0</v>
      </c>
      <c r="CI72" s="107">
        <f>VLOOKUP($D72,'факт '!$D$7:$AO$73,26,0)</f>
        <v>0</v>
      </c>
      <c r="CJ72" s="107">
        <f t="shared" si="2076"/>
        <v>0</v>
      </c>
      <c r="CK72" s="107">
        <f t="shared" si="2077"/>
        <v>0</v>
      </c>
      <c r="CL72" s="108">
        <f t="shared" si="1933"/>
        <v>0</v>
      </c>
      <c r="CM72" s="108">
        <f t="shared" si="1934"/>
        <v>0</v>
      </c>
      <c r="CN72" s="107"/>
      <c r="CO72" s="107"/>
      <c r="CP72" s="107"/>
      <c r="CQ72" s="107"/>
      <c r="CR72" s="107">
        <f>VLOOKUP($D72,'факт '!$D$7:$AO$73,27,0)</f>
        <v>0</v>
      </c>
      <c r="CS72" s="107">
        <f>VLOOKUP($D72,'факт '!$D$7:$AO$73,28,0)</f>
        <v>0</v>
      </c>
      <c r="CT72" s="107">
        <f>VLOOKUP($D72,'факт '!$D$7:$AO$73,29,0)</f>
        <v>0</v>
      </c>
      <c r="CU72" s="107">
        <f>VLOOKUP($D72,'факт '!$D$7:$AO$73,30,0)</f>
        <v>0</v>
      </c>
      <c r="CV72" s="107">
        <f t="shared" si="2078"/>
        <v>0</v>
      </c>
      <c r="CW72" s="107">
        <f t="shared" si="2079"/>
        <v>0</v>
      </c>
      <c r="CX72" s="108">
        <f t="shared" si="1939"/>
        <v>0</v>
      </c>
      <c r="CY72" s="108">
        <f t="shared" si="1940"/>
        <v>0</v>
      </c>
      <c r="CZ72" s="107"/>
      <c r="DA72" s="107"/>
      <c r="DB72" s="107"/>
      <c r="DC72" s="107"/>
      <c r="DD72" s="107">
        <f>VLOOKUP($D72,'факт '!$D$7:$AO$73,31,0)</f>
        <v>0</v>
      </c>
      <c r="DE72" s="107">
        <f>VLOOKUP($D72,'факт '!$D$7:$AO$73,32,0)</f>
        <v>0</v>
      </c>
      <c r="DF72" s="107"/>
      <c r="DG72" s="107"/>
      <c r="DH72" s="107">
        <f t="shared" si="2080"/>
        <v>0</v>
      </c>
      <c r="DI72" s="107">
        <f t="shared" si="2081"/>
        <v>0</v>
      </c>
      <c r="DJ72" s="108">
        <f t="shared" si="1945"/>
        <v>0</v>
      </c>
      <c r="DK72" s="108">
        <f t="shared" si="1946"/>
        <v>0</v>
      </c>
      <c r="DL72" s="107"/>
      <c r="DM72" s="107"/>
      <c r="DN72" s="107"/>
      <c r="DO72" s="107"/>
      <c r="DP72" s="107">
        <f>VLOOKUP($D72,'факт '!$D$7:$AO$73,13,0)</f>
        <v>0</v>
      </c>
      <c r="DQ72" s="107">
        <f>VLOOKUP($D72,'факт '!$D$7:$AO$73,14,0)</f>
        <v>0</v>
      </c>
      <c r="DR72" s="107"/>
      <c r="DS72" s="107"/>
      <c r="DT72" s="107">
        <f t="shared" si="2082"/>
        <v>0</v>
      </c>
      <c r="DU72" s="107">
        <f t="shared" si="2083"/>
        <v>0</v>
      </c>
      <c r="DV72" s="108">
        <f t="shared" si="1951"/>
        <v>0</v>
      </c>
      <c r="DW72" s="108">
        <f t="shared" si="1952"/>
        <v>0</v>
      </c>
      <c r="DX72" s="107"/>
      <c r="DY72" s="107"/>
      <c r="DZ72" s="107"/>
      <c r="EA72" s="107"/>
      <c r="EB72" s="107">
        <f>VLOOKUP($D72,'факт '!$D$7:$AO$73,33,0)</f>
        <v>0</v>
      </c>
      <c r="EC72" s="107">
        <f>VLOOKUP($D72,'факт '!$D$7:$AO$73,34,0)</f>
        <v>0</v>
      </c>
      <c r="ED72" s="107"/>
      <c r="EE72" s="107"/>
      <c r="EF72" s="107">
        <f t="shared" si="2084"/>
        <v>0</v>
      </c>
      <c r="EG72" s="107">
        <f t="shared" si="2085"/>
        <v>0</v>
      </c>
      <c r="EH72" s="108">
        <f t="shared" si="1957"/>
        <v>0</v>
      </c>
      <c r="EI72" s="108">
        <f t="shared" si="1958"/>
        <v>0</v>
      </c>
      <c r="EJ72" s="107"/>
      <c r="EK72" s="107"/>
      <c r="EL72" s="107"/>
      <c r="EM72" s="107"/>
      <c r="EN72" s="107">
        <f>VLOOKUP($D72,'факт '!$D$7:$AO$73,35,0)</f>
        <v>0</v>
      </c>
      <c r="EO72" s="107">
        <f>VLOOKUP($D72,'факт '!$D$7:$AO$73,36,0)</f>
        <v>0</v>
      </c>
      <c r="EP72" s="107">
        <f>VLOOKUP($D72,'факт '!$D$7:$AO$73,37,0)</f>
        <v>0</v>
      </c>
      <c r="EQ72" s="107">
        <f>VLOOKUP($D72,'факт '!$D$7:$AO$73,38,0)</f>
        <v>0</v>
      </c>
      <c r="ER72" s="107">
        <f t="shared" si="2086"/>
        <v>0</v>
      </c>
      <c r="ES72" s="107">
        <f t="shared" si="2087"/>
        <v>0</v>
      </c>
      <c r="ET72" s="108">
        <f t="shared" si="1964"/>
        <v>0</v>
      </c>
      <c r="EU72" s="108">
        <f t="shared" si="1965"/>
        <v>0</v>
      </c>
      <c r="EV72" s="107"/>
      <c r="EW72" s="107"/>
      <c r="EX72" s="107"/>
      <c r="EY72" s="107"/>
      <c r="EZ72" s="107"/>
      <c r="FA72" s="107"/>
      <c r="FB72" s="107"/>
      <c r="FC72" s="107"/>
      <c r="FD72" s="107">
        <f t="shared" si="2088"/>
        <v>0</v>
      </c>
      <c r="FE72" s="107">
        <f t="shared" si="2089"/>
        <v>0</v>
      </c>
      <c r="FF72" s="108">
        <f t="shared" si="1970"/>
        <v>0</v>
      </c>
      <c r="FG72" s="108">
        <f t="shared" si="1971"/>
        <v>0</v>
      </c>
      <c r="FH72" s="107"/>
      <c r="FI72" s="107"/>
      <c r="FJ72" s="107"/>
      <c r="FK72" s="107"/>
      <c r="FL72" s="107"/>
      <c r="FM72" s="107"/>
      <c r="FN72" s="107"/>
      <c r="FO72" s="107"/>
      <c r="FP72" s="107">
        <f t="shared" si="2090"/>
        <v>0</v>
      </c>
      <c r="FQ72" s="107">
        <f t="shared" si="2091"/>
        <v>0</v>
      </c>
      <c r="FR72" s="108">
        <f t="shared" si="1976"/>
        <v>0</v>
      </c>
      <c r="FS72" s="108">
        <f t="shared" si="1977"/>
        <v>0</v>
      </c>
      <c r="FT72" s="107"/>
      <c r="FU72" s="107"/>
      <c r="FV72" s="107"/>
      <c r="FW72" s="107"/>
      <c r="FX72" s="107"/>
      <c r="FY72" s="107"/>
      <c r="FZ72" s="107"/>
      <c r="GA72" s="107"/>
      <c r="GB72" s="107">
        <f t="shared" si="2092"/>
        <v>0</v>
      </c>
      <c r="GC72" s="107">
        <f t="shared" si="2093"/>
        <v>0</v>
      </c>
      <c r="GD72" s="108">
        <f t="shared" si="1982"/>
        <v>0</v>
      </c>
      <c r="GE72" s="108">
        <f t="shared" si="1983"/>
        <v>0</v>
      </c>
      <c r="GF72" s="107">
        <f t="shared" si="2094"/>
        <v>0</v>
      </c>
      <c r="GG72" s="107">
        <f t="shared" si="2095"/>
        <v>0</v>
      </c>
      <c r="GH72" s="107">
        <f t="shared" si="2096"/>
        <v>0</v>
      </c>
      <c r="GI72" s="107">
        <f t="shared" si="2097"/>
        <v>0</v>
      </c>
      <c r="GJ72" s="107">
        <f t="shared" si="2098"/>
        <v>1</v>
      </c>
      <c r="GK72" s="107">
        <f t="shared" si="2099"/>
        <v>132430.14000000001</v>
      </c>
      <c r="GL72" s="107">
        <f t="shared" si="2100"/>
        <v>0</v>
      </c>
      <c r="GM72" s="107">
        <f t="shared" si="2101"/>
        <v>0</v>
      </c>
      <c r="GN72" s="107">
        <f t="shared" si="2102"/>
        <v>1</v>
      </c>
      <c r="GO72" s="107">
        <f t="shared" si="2103"/>
        <v>132430.14000000001</v>
      </c>
      <c r="GP72" s="107"/>
      <c r="GQ72" s="107"/>
      <c r="GR72" s="243"/>
      <c r="GS72" s="86"/>
    </row>
    <row r="73" spans="2:201" ht="23.25" hidden="1" customHeight="1" x14ac:dyDescent="0.2">
      <c r="B73" s="86" t="s">
        <v>171</v>
      </c>
      <c r="C73" s="87" t="s">
        <v>172</v>
      </c>
      <c r="D73" s="94">
        <v>284</v>
      </c>
      <c r="E73" s="91" t="s">
        <v>178</v>
      </c>
      <c r="F73" s="94">
        <v>16</v>
      </c>
      <c r="G73" s="106">
        <v>132430.14440000002</v>
      </c>
      <c r="H73" s="107"/>
      <c r="I73" s="107"/>
      <c r="J73" s="107"/>
      <c r="K73" s="107"/>
      <c r="L73" s="107">
        <f>VLOOKUP($D73,'факт '!$D$7:$AO$73,3,0)</f>
        <v>0</v>
      </c>
      <c r="M73" s="107">
        <f>VLOOKUP($D73,'факт '!$D$7:$AO$73,4,0)</f>
        <v>0</v>
      </c>
      <c r="N73" s="107"/>
      <c r="O73" s="107"/>
      <c r="P73" s="107">
        <f t="shared" si="2064"/>
        <v>0</v>
      </c>
      <c r="Q73" s="107">
        <f t="shared" si="2065"/>
        <v>0</v>
      </c>
      <c r="R73" s="108">
        <f t="shared" si="180"/>
        <v>0</v>
      </c>
      <c r="S73" s="108">
        <f t="shared" si="181"/>
        <v>0</v>
      </c>
      <c r="T73" s="107"/>
      <c r="U73" s="107"/>
      <c r="V73" s="107"/>
      <c r="W73" s="107"/>
      <c r="X73" s="107">
        <f>VLOOKUP($D73,'факт '!$D$7:$AO$73,7,0)</f>
        <v>0</v>
      </c>
      <c r="Y73" s="107">
        <f>VLOOKUP($D73,'факт '!$D$7:$AO$73,8,0)</f>
        <v>0</v>
      </c>
      <c r="Z73" s="107">
        <f>VLOOKUP($D73,'факт '!$D$7:$AO$73,9,0)</f>
        <v>0</v>
      </c>
      <c r="AA73" s="107">
        <f>VLOOKUP($D73,'факт '!$D$7:$AO$73,10,0)</f>
        <v>0</v>
      </c>
      <c r="AB73" s="107">
        <f t="shared" si="2066"/>
        <v>0</v>
      </c>
      <c r="AC73" s="107">
        <f t="shared" si="2067"/>
        <v>0</v>
      </c>
      <c r="AD73" s="108">
        <f t="shared" si="1907"/>
        <v>0</v>
      </c>
      <c r="AE73" s="108">
        <f t="shared" si="1908"/>
        <v>0</v>
      </c>
      <c r="AF73" s="107"/>
      <c r="AG73" s="107"/>
      <c r="AH73" s="107"/>
      <c r="AI73" s="107"/>
      <c r="AJ73" s="107">
        <f>VLOOKUP($D73,'факт '!$D$7:$AO$73,5,0)</f>
        <v>0</v>
      </c>
      <c r="AK73" s="107">
        <f>VLOOKUP($D73,'факт '!$D$7:$AO$73,6,0)</f>
        <v>0</v>
      </c>
      <c r="AL73" s="107"/>
      <c r="AM73" s="107"/>
      <c r="AN73" s="107">
        <f t="shared" si="2068"/>
        <v>0</v>
      </c>
      <c r="AO73" s="107">
        <f t="shared" si="2069"/>
        <v>0</v>
      </c>
      <c r="AP73" s="108">
        <f t="shared" si="1910"/>
        <v>0</v>
      </c>
      <c r="AQ73" s="108">
        <f t="shared" si="1911"/>
        <v>0</v>
      </c>
      <c r="AR73" s="107"/>
      <c r="AS73" s="107"/>
      <c r="AT73" s="107"/>
      <c r="AU73" s="107"/>
      <c r="AV73" s="107">
        <f>VLOOKUP($D73,'факт '!$D$7:$AO$73,11,0)</f>
        <v>1</v>
      </c>
      <c r="AW73" s="107">
        <f>VLOOKUP($D73,'факт '!$D$7:$AO$73,12,0)</f>
        <v>132430.14000000001</v>
      </c>
      <c r="AX73" s="107"/>
      <c r="AY73" s="107"/>
      <c r="AZ73" s="107">
        <f t="shared" si="2070"/>
        <v>1</v>
      </c>
      <c r="BA73" s="107">
        <f t="shared" si="2071"/>
        <v>132430.14000000001</v>
      </c>
      <c r="BB73" s="108">
        <f t="shared" si="1914"/>
        <v>1</v>
      </c>
      <c r="BC73" s="108">
        <f t="shared" si="1915"/>
        <v>132430.14000000001</v>
      </c>
      <c r="BD73" s="107"/>
      <c r="BE73" s="107"/>
      <c r="BF73" s="107"/>
      <c r="BG73" s="107"/>
      <c r="BH73" s="107">
        <f>VLOOKUP($D73,'факт '!$D$7:$AO$73,15,0)</f>
        <v>0</v>
      </c>
      <c r="BI73" s="107">
        <f>VLOOKUP($D73,'факт '!$D$7:$AO$73,16,0)</f>
        <v>0</v>
      </c>
      <c r="BJ73" s="107">
        <f>VLOOKUP($D73,'факт '!$D$7:$AO$73,17,0)</f>
        <v>0</v>
      </c>
      <c r="BK73" s="107">
        <f>VLOOKUP($D73,'факт '!$D$7:$AO$73,18,0)</f>
        <v>0</v>
      </c>
      <c r="BL73" s="107">
        <f t="shared" si="2072"/>
        <v>0</v>
      </c>
      <c r="BM73" s="107">
        <f t="shared" si="2073"/>
        <v>0</v>
      </c>
      <c r="BN73" s="108">
        <f t="shared" si="1920"/>
        <v>0</v>
      </c>
      <c r="BO73" s="108">
        <f t="shared" si="1921"/>
        <v>0</v>
      </c>
      <c r="BP73" s="107"/>
      <c r="BQ73" s="107"/>
      <c r="BR73" s="107"/>
      <c r="BS73" s="107"/>
      <c r="BT73" s="107">
        <f>VLOOKUP($D73,'факт '!$D$7:$AO$73,19,0)</f>
        <v>0</v>
      </c>
      <c r="BU73" s="107">
        <f>VLOOKUP($D73,'факт '!$D$7:$AO$73,20,0)</f>
        <v>0</v>
      </c>
      <c r="BV73" s="107">
        <f>VLOOKUP($D73,'факт '!$D$7:$AO$73,21,0)</f>
        <v>0</v>
      </c>
      <c r="BW73" s="107">
        <f>VLOOKUP($D73,'факт '!$D$7:$AO$73,22,0)</f>
        <v>0</v>
      </c>
      <c r="BX73" s="107">
        <f t="shared" si="2074"/>
        <v>0</v>
      </c>
      <c r="BY73" s="107">
        <f t="shared" si="2075"/>
        <v>0</v>
      </c>
      <c r="BZ73" s="108">
        <f t="shared" si="1926"/>
        <v>0</v>
      </c>
      <c r="CA73" s="108">
        <f t="shared" si="1927"/>
        <v>0</v>
      </c>
      <c r="CB73" s="107"/>
      <c r="CC73" s="107"/>
      <c r="CD73" s="107"/>
      <c r="CE73" s="107"/>
      <c r="CF73" s="107">
        <f>VLOOKUP($D73,'факт '!$D$7:$AO$73,23,0)</f>
        <v>0</v>
      </c>
      <c r="CG73" s="107">
        <f>VLOOKUP($D73,'факт '!$D$7:$AO$73,24,0)</f>
        <v>0</v>
      </c>
      <c r="CH73" s="107">
        <f>VLOOKUP($D73,'факт '!$D$7:$AO$73,25,0)</f>
        <v>0</v>
      </c>
      <c r="CI73" s="107">
        <f>VLOOKUP($D73,'факт '!$D$7:$AO$73,26,0)</f>
        <v>0</v>
      </c>
      <c r="CJ73" s="107">
        <f t="shared" si="2076"/>
        <v>0</v>
      </c>
      <c r="CK73" s="107">
        <f t="shared" si="2077"/>
        <v>0</v>
      </c>
      <c r="CL73" s="108">
        <f t="shared" si="1933"/>
        <v>0</v>
      </c>
      <c r="CM73" s="108">
        <f t="shared" si="1934"/>
        <v>0</v>
      </c>
      <c r="CN73" s="107"/>
      <c r="CO73" s="107"/>
      <c r="CP73" s="107"/>
      <c r="CQ73" s="107"/>
      <c r="CR73" s="107">
        <f>VLOOKUP($D73,'факт '!$D$7:$AO$73,27,0)</f>
        <v>0</v>
      </c>
      <c r="CS73" s="107">
        <f>VLOOKUP($D73,'факт '!$D$7:$AO$73,28,0)</f>
        <v>0</v>
      </c>
      <c r="CT73" s="107">
        <f>VLOOKUP($D73,'факт '!$D$7:$AO$73,29,0)</f>
        <v>0</v>
      </c>
      <c r="CU73" s="107">
        <f>VLOOKUP($D73,'факт '!$D$7:$AO$73,30,0)</f>
        <v>0</v>
      </c>
      <c r="CV73" s="107">
        <f t="shared" si="2078"/>
        <v>0</v>
      </c>
      <c r="CW73" s="107">
        <f t="shared" si="2079"/>
        <v>0</v>
      </c>
      <c r="CX73" s="108">
        <f t="shared" si="1939"/>
        <v>0</v>
      </c>
      <c r="CY73" s="108">
        <f t="shared" si="1940"/>
        <v>0</v>
      </c>
      <c r="CZ73" s="107"/>
      <c r="DA73" s="107"/>
      <c r="DB73" s="107"/>
      <c r="DC73" s="107"/>
      <c r="DD73" s="107">
        <f>VLOOKUP($D73,'факт '!$D$7:$AO$73,31,0)</f>
        <v>0</v>
      </c>
      <c r="DE73" s="107">
        <f>VLOOKUP($D73,'факт '!$D$7:$AO$73,32,0)</f>
        <v>0</v>
      </c>
      <c r="DF73" s="107"/>
      <c r="DG73" s="107"/>
      <c r="DH73" s="107">
        <f t="shared" si="2080"/>
        <v>0</v>
      </c>
      <c r="DI73" s="107">
        <f t="shared" si="2081"/>
        <v>0</v>
      </c>
      <c r="DJ73" s="108">
        <f t="shared" si="1945"/>
        <v>0</v>
      </c>
      <c r="DK73" s="108">
        <f t="shared" si="1946"/>
        <v>0</v>
      </c>
      <c r="DL73" s="107"/>
      <c r="DM73" s="107"/>
      <c r="DN73" s="107"/>
      <c r="DO73" s="107"/>
      <c r="DP73" s="107">
        <f>VLOOKUP($D73,'факт '!$D$7:$AO$73,13,0)</f>
        <v>0</v>
      </c>
      <c r="DQ73" s="107">
        <f>VLOOKUP($D73,'факт '!$D$7:$AO$73,14,0)</f>
        <v>0</v>
      </c>
      <c r="DR73" s="107"/>
      <c r="DS73" s="107"/>
      <c r="DT73" s="107">
        <f t="shared" si="2082"/>
        <v>0</v>
      </c>
      <c r="DU73" s="107">
        <f t="shared" si="2083"/>
        <v>0</v>
      </c>
      <c r="DV73" s="108">
        <f t="shared" si="1951"/>
        <v>0</v>
      </c>
      <c r="DW73" s="108">
        <f t="shared" si="1952"/>
        <v>0</v>
      </c>
      <c r="DX73" s="107"/>
      <c r="DY73" s="107"/>
      <c r="DZ73" s="107"/>
      <c r="EA73" s="107"/>
      <c r="EB73" s="107">
        <f>VLOOKUP($D73,'факт '!$D$7:$AO$73,33,0)</f>
        <v>0</v>
      </c>
      <c r="EC73" s="107">
        <f>VLOOKUP($D73,'факт '!$D$7:$AO$73,34,0)</f>
        <v>0</v>
      </c>
      <c r="ED73" s="107"/>
      <c r="EE73" s="107"/>
      <c r="EF73" s="107">
        <f t="shared" si="2084"/>
        <v>0</v>
      </c>
      <c r="EG73" s="107">
        <f t="shared" si="2085"/>
        <v>0</v>
      </c>
      <c r="EH73" s="108">
        <f t="shared" si="1957"/>
        <v>0</v>
      </c>
      <c r="EI73" s="108">
        <f t="shared" si="1958"/>
        <v>0</v>
      </c>
      <c r="EJ73" s="107"/>
      <c r="EK73" s="107"/>
      <c r="EL73" s="107"/>
      <c r="EM73" s="107"/>
      <c r="EN73" s="107">
        <f>VLOOKUP($D73,'факт '!$D$7:$AO$73,35,0)</f>
        <v>0</v>
      </c>
      <c r="EO73" s="107">
        <f>VLOOKUP($D73,'факт '!$D$7:$AO$73,36,0)</f>
        <v>0</v>
      </c>
      <c r="EP73" s="107">
        <f>VLOOKUP($D73,'факт '!$D$7:$AO$73,37,0)</f>
        <v>0</v>
      </c>
      <c r="EQ73" s="107">
        <f>VLOOKUP($D73,'факт '!$D$7:$AO$73,38,0)</f>
        <v>0</v>
      </c>
      <c r="ER73" s="107">
        <f t="shared" si="2086"/>
        <v>0</v>
      </c>
      <c r="ES73" s="107">
        <f t="shared" si="2087"/>
        <v>0</v>
      </c>
      <c r="ET73" s="108">
        <f t="shared" si="1964"/>
        <v>0</v>
      </c>
      <c r="EU73" s="108">
        <f t="shared" si="1965"/>
        <v>0</v>
      </c>
      <c r="EV73" s="107"/>
      <c r="EW73" s="107"/>
      <c r="EX73" s="107"/>
      <c r="EY73" s="107"/>
      <c r="EZ73" s="107"/>
      <c r="FA73" s="107"/>
      <c r="FB73" s="107"/>
      <c r="FC73" s="107"/>
      <c r="FD73" s="107">
        <f t="shared" si="2088"/>
        <v>0</v>
      </c>
      <c r="FE73" s="107">
        <f t="shared" si="2089"/>
        <v>0</v>
      </c>
      <c r="FF73" s="108">
        <f t="shared" si="1970"/>
        <v>0</v>
      </c>
      <c r="FG73" s="108">
        <f t="shared" si="1971"/>
        <v>0</v>
      </c>
      <c r="FH73" s="107"/>
      <c r="FI73" s="107"/>
      <c r="FJ73" s="107"/>
      <c r="FK73" s="107"/>
      <c r="FL73" s="107"/>
      <c r="FM73" s="107"/>
      <c r="FN73" s="107"/>
      <c r="FO73" s="107"/>
      <c r="FP73" s="107">
        <f t="shared" si="2090"/>
        <v>0</v>
      </c>
      <c r="FQ73" s="107">
        <f t="shared" si="2091"/>
        <v>0</v>
      </c>
      <c r="FR73" s="108">
        <f t="shared" si="1976"/>
        <v>0</v>
      </c>
      <c r="FS73" s="108">
        <f t="shared" si="1977"/>
        <v>0</v>
      </c>
      <c r="FT73" s="107"/>
      <c r="FU73" s="107"/>
      <c r="FV73" s="107"/>
      <c r="FW73" s="107"/>
      <c r="FX73" s="107"/>
      <c r="FY73" s="107"/>
      <c r="FZ73" s="107"/>
      <c r="GA73" s="107"/>
      <c r="GB73" s="107">
        <f t="shared" si="2092"/>
        <v>0</v>
      </c>
      <c r="GC73" s="107">
        <f t="shared" si="2093"/>
        <v>0</v>
      </c>
      <c r="GD73" s="108">
        <f t="shared" si="1982"/>
        <v>0</v>
      </c>
      <c r="GE73" s="108">
        <f t="shared" si="1983"/>
        <v>0</v>
      </c>
      <c r="GF73" s="107">
        <f t="shared" si="2094"/>
        <v>0</v>
      </c>
      <c r="GG73" s="107">
        <f t="shared" si="2095"/>
        <v>0</v>
      </c>
      <c r="GH73" s="107">
        <f t="shared" si="2096"/>
        <v>0</v>
      </c>
      <c r="GI73" s="107">
        <f t="shared" si="2097"/>
        <v>0</v>
      </c>
      <c r="GJ73" s="107">
        <f t="shared" si="2098"/>
        <v>1</v>
      </c>
      <c r="GK73" s="107">
        <f t="shared" si="2099"/>
        <v>132430.14000000001</v>
      </c>
      <c r="GL73" s="107">
        <f t="shared" si="2100"/>
        <v>0</v>
      </c>
      <c r="GM73" s="107">
        <f t="shared" si="2101"/>
        <v>0</v>
      </c>
      <c r="GN73" s="107">
        <f t="shared" si="2102"/>
        <v>1</v>
      </c>
      <c r="GO73" s="107">
        <f t="shared" si="2103"/>
        <v>132430.14000000001</v>
      </c>
      <c r="GP73" s="107"/>
      <c r="GQ73" s="107"/>
      <c r="GR73" s="243"/>
      <c r="GS73" s="86"/>
    </row>
    <row r="74" spans="2:201" ht="23.25" hidden="1" customHeight="1" x14ac:dyDescent="0.2">
      <c r="B74" s="86" t="s">
        <v>171</v>
      </c>
      <c r="C74" s="87" t="s">
        <v>172</v>
      </c>
      <c r="D74" s="94">
        <v>301</v>
      </c>
      <c r="E74" s="91" t="s">
        <v>179</v>
      </c>
      <c r="F74" s="94">
        <v>16</v>
      </c>
      <c r="G74" s="106">
        <v>132430.14440000002</v>
      </c>
      <c r="H74" s="107"/>
      <c r="I74" s="107"/>
      <c r="J74" s="107"/>
      <c r="K74" s="107"/>
      <c r="L74" s="107">
        <f>VLOOKUP($D74,'факт '!$D$7:$AO$73,3,0)</f>
        <v>0</v>
      </c>
      <c r="M74" s="107">
        <f>VLOOKUP($D74,'факт '!$D$7:$AO$73,4,0)</f>
        <v>0</v>
      </c>
      <c r="N74" s="107"/>
      <c r="O74" s="107"/>
      <c r="P74" s="107">
        <f t="shared" si="2064"/>
        <v>0</v>
      </c>
      <c r="Q74" s="107">
        <f t="shared" si="2065"/>
        <v>0</v>
      </c>
      <c r="R74" s="108">
        <f t="shared" si="180"/>
        <v>0</v>
      </c>
      <c r="S74" s="108">
        <f t="shared" si="181"/>
        <v>0</v>
      </c>
      <c r="T74" s="107"/>
      <c r="U74" s="107"/>
      <c r="V74" s="107"/>
      <c r="W74" s="107"/>
      <c r="X74" s="107">
        <f>VLOOKUP($D74,'факт '!$D$7:$AO$73,7,0)</f>
        <v>0</v>
      </c>
      <c r="Y74" s="107">
        <f>VLOOKUP($D74,'факт '!$D$7:$AO$73,8,0)</f>
        <v>0</v>
      </c>
      <c r="Z74" s="107">
        <f>VLOOKUP($D74,'факт '!$D$7:$AO$73,9,0)</f>
        <v>0</v>
      </c>
      <c r="AA74" s="107">
        <f>VLOOKUP($D74,'факт '!$D$7:$AO$73,10,0)</f>
        <v>0</v>
      </c>
      <c r="AB74" s="107">
        <f t="shared" si="2066"/>
        <v>0</v>
      </c>
      <c r="AC74" s="107">
        <f t="shared" si="2067"/>
        <v>0</v>
      </c>
      <c r="AD74" s="108">
        <f t="shared" si="1907"/>
        <v>0</v>
      </c>
      <c r="AE74" s="108">
        <f t="shared" si="1908"/>
        <v>0</v>
      </c>
      <c r="AF74" s="107"/>
      <c r="AG74" s="107"/>
      <c r="AH74" s="107"/>
      <c r="AI74" s="107"/>
      <c r="AJ74" s="107">
        <f>VLOOKUP($D74,'факт '!$D$7:$AO$73,5,0)</f>
        <v>0</v>
      </c>
      <c r="AK74" s="107">
        <f>VLOOKUP($D74,'факт '!$D$7:$AO$73,6,0)</f>
        <v>0</v>
      </c>
      <c r="AL74" s="107"/>
      <c r="AM74" s="107"/>
      <c r="AN74" s="107">
        <f t="shared" si="2068"/>
        <v>0</v>
      </c>
      <c r="AO74" s="107">
        <f t="shared" si="2069"/>
        <v>0</v>
      </c>
      <c r="AP74" s="108">
        <f t="shared" si="1910"/>
        <v>0</v>
      </c>
      <c r="AQ74" s="108">
        <f t="shared" si="1911"/>
        <v>0</v>
      </c>
      <c r="AR74" s="107"/>
      <c r="AS74" s="107"/>
      <c r="AT74" s="107"/>
      <c r="AU74" s="107"/>
      <c r="AV74" s="107">
        <f>VLOOKUP($D74,'факт '!$D$7:$AO$73,11,0)</f>
        <v>2</v>
      </c>
      <c r="AW74" s="107">
        <f>VLOOKUP($D74,'факт '!$D$7:$AO$73,12,0)</f>
        <v>264860.28000000003</v>
      </c>
      <c r="AX74" s="107"/>
      <c r="AY74" s="107"/>
      <c r="AZ74" s="107">
        <f t="shared" si="2070"/>
        <v>2</v>
      </c>
      <c r="BA74" s="107">
        <f t="shared" si="2071"/>
        <v>264860.28000000003</v>
      </c>
      <c r="BB74" s="108">
        <f t="shared" si="1914"/>
        <v>2</v>
      </c>
      <c r="BC74" s="108">
        <f t="shared" si="1915"/>
        <v>264860.28000000003</v>
      </c>
      <c r="BD74" s="107"/>
      <c r="BE74" s="107"/>
      <c r="BF74" s="107"/>
      <c r="BG74" s="107"/>
      <c r="BH74" s="107">
        <f>VLOOKUP($D74,'факт '!$D$7:$AO$73,15,0)</f>
        <v>1</v>
      </c>
      <c r="BI74" s="107">
        <f>VLOOKUP($D74,'факт '!$D$7:$AO$73,16,0)</f>
        <v>132430.14000000001</v>
      </c>
      <c r="BJ74" s="107">
        <f>VLOOKUP($D74,'факт '!$D$7:$AO$73,17,0)</f>
        <v>0</v>
      </c>
      <c r="BK74" s="107">
        <f>VLOOKUP($D74,'факт '!$D$7:$AO$73,18,0)</f>
        <v>0</v>
      </c>
      <c r="BL74" s="107">
        <f t="shared" si="2072"/>
        <v>1</v>
      </c>
      <c r="BM74" s="107">
        <f t="shared" si="2073"/>
        <v>132430.14000000001</v>
      </c>
      <c r="BN74" s="108">
        <f t="shared" si="1920"/>
        <v>1</v>
      </c>
      <c r="BO74" s="108">
        <f t="shared" si="1921"/>
        <v>132430.14000000001</v>
      </c>
      <c r="BP74" s="107"/>
      <c r="BQ74" s="107"/>
      <c r="BR74" s="107"/>
      <c r="BS74" s="107"/>
      <c r="BT74" s="107">
        <f>VLOOKUP($D74,'факт '!$D$7:$AO$73,19,0)</f>
        <v>0</v>
      </c>
      <c r="BU74" s="107">
        <f>VLOOKUP($D74,'факт '!$D$7:$AO$73,20,0)</f>
        <v>0</v>
      </c>
      <c r="BV74" s="107">
        <f>VLOOKUP($D74,'факт '!$D$7:$AO$73,21,0)</f>
        <v>0</v>
      </c>
      <c r="BW74" s="107">
        <f>VLOOKUP($D74,'факт '!$D$7:$AO$73,22,0)</f>
        <v>0</v>
      </c>
      <c r="BX74" s="107">
        <f t="shared" si="2074"/>
        <v>0</v>
      </c>
      <c r="BY74" s="107">
        <f t="shared" si="2075"/>
        <v>0</v>
      </c>
      <c r="BZ74" s="108">
        <f t="shared" si="1926"/>
        <v>0</v>
      </c>
      <c r="CA74" s="108">
        <f t="shared" si="1927"/>
        <v>0</v>
      </c>
      <c r="CB74" s="107"/>
      <c r="CC74" s="107"/>
      <c r="CD74" s="107"/>
      <c r="CE74" s="107"/>
      <c r="CF74" s="107">
        <f>VLOOKUP($D74,'факт '!$D$7:$AO$73,23,0)</f>
        <v>0</v>
      </c>
      <c r="CG74" s="107">
        <f>VLOOKUP($D74,'факт '!$D$7:$AO$73,24,0)</f>
        <v>0</v>
      </c>
      <c r="CH74" s="107">
        <f>VLOOKUP($D74,'факт '!$D$7:$AO$73,25,0)</f>
        <v>0</v>
      </c>
      <c r="CI74" s="107">
        <f>VLOOKUP($D74,'факт '!$D$7:$AO$73,26,0)</f>
        <v>0</v>
      </c>
      <c r="CJ74" s="107">
        <f t="shared" si="2076"/>
        <v>0</v>
      </c>
      <c r="CK74" s="107">
        <f t="shared" si="2077"/>
        <v>0</v>
      </c>
      <c r="CL74" s="108">
        <f t="shared" si="1933"/>
        <v>0</v>
      </c>
      <c r="CM74" s="108">
        <f t="shared" si="1934"/>
        <v>0</v>
      </c>
      <c r="CN74" s="107"/>
      <c r="CO74" s="107"/>
      <c r="CP74" s="107"/>
      <c r="CQ74" s="107"/>
      <c r="CR74" s="107">
        <f>VLOOKUP($D74,'факт '!$D$7:$AO$73,27,0)</f>
        <v>0</v>
      </c>
      <c r="CS74" s="107">
        <f>VLOOKUP($D74,'факт '!$D$7:$AO$73,28,0)</f>
        <v>0</v>
      </c>
      <c r="CT74" s="107">
        <f>VLOOKUP($D74,'факт '!$D$7:$AO$73,29,0)</f>
        <v>0</v>
      </c>
      <c r="CU74" s="107">
        <f>VLOOKUP($D74,'факт '!$D$7:$AO$73,30,0)</f>
        <v>0</v>
      </c>
      <c r="CV74" s="107">
        <f t="shared" si="2078"/>
        <v>0</v>
      </c>
      <c r="CW74" s="107">
        <f t="shared" si="2079"/>
        <v>0</v>
      </c>
      <c r="CX74" s="108">
        <f t="shared" si="1939"/>
        <v>0</v>
      </c>
      <c r="CY74" s="108">
        <f t="shared" si="1940"/>
        <v>0</v>
      </c>
      <c r="CZ74" s="107"/>
      <c r="DA74" s="107"/>
      <c r="DB74" s="107"/>
      <c r="DC74" s="107"/>
      <c r="DD74" s="107">
        <f>VLOOKUP($D74,'факт '!$D$7:$AO$73,31,0)</f>
        <v>0</v>
      </c>
      <c r="DE74" s="107">
        <f>VLOOKUP($D74,'факт '!$D$7:$AO$73,32,0)</f>
        <v>0</v>
      </c>
      <c r="DF74" s="107"/>
      <c r="DG74" s="107"/>
      <c r="DH74" s="107">
        <f t="shared" si="2080"/>
        <v>0</v>
      </c>
      <c r="DI74" s="107">
        <f t="shared" si="2081"/>
        <v>0</v>
      </c>
      <c r="DJ74" s="108">
        <f t="shared" si="1945"/>
        <v>0</v>
      </c>
      <c r="DK74" s="108">
        <f t="shared" si="1946"/>
        <v>0</v>
      </c>
      <c r="DL74" s="107"/>
      <c r="DM74" s="107"/>
      <c r="DN74" s="107"/>
      <c r="DO74" s="107"/>
      <c r="DP74" s="107">
        <f>VLOOKUP($D74,'факт '!$D$7:$AO$73,13,0)</f>
        <v>0</v>
      </c>
      <c r="DQ74" s="107">
        <f>VLOOKUP($D74,'факт '!$D$7:$AO$73,14,0)</f>
        <v>0</v>
      </c>
      <c r="DR74" s="107"/>
      <c r="DS74" s="107"/>
      <c r="DT74" s="107">
        <f t="shared" si="2082"/>
        <v>0</v>
      </c>
      <c r="DU74" s="107">
        <f t="shared" si="2083"/>
        <v>0</v>
      </c>
      <c r="DV74" s="108">
        <f t="shared" si="1951"/>
        <v>0</v>
      </c>
      <c r="DW74" s="108">
        <f t="shared" si="1952"/>
        <v>0</v>
      </c>
      <c r="DX74" s="107"/>
      <c r="DY74" s="107"/>
      <c r="DZ74" s="107"/>
      <c r="EA74" s="107"/>
      <c r="EB74" s="107">
        <f>VLOOKUP($D74,'факт '!$D$7:$AO$73,33,0)</f>
        <v>0</v>
      </c>
      <c r="EC74" s="107">
        <f>VLOOKUP($D74,'факт '!$D$7:$AO$73,34,0)</f>
        <v>0</v>
      </c>
      <c r="ED74" s="107"/>
      <c r="EE74" s="107"/>
      <c r="EF74" s="107">
        <f t="shared" si="2084"/>
        <v>0</v>
      </c>
      <c r="EG74" s="107">
        <f t="shared" si="2085"/>
        <v>0</v>
      </c>
      <c r="EH74" s="108">
        <f t="shared" si="1957"/>
        <v>0</v>
      </c>
      <c r="EI74" s="108">
        <f t="shared" si="1958"/>
        <v>0</v>
      </c>
      <c r="EJ74" s="107"/>
      <c r="EK74" s="107"/>
      <c r="EL74" s="107"/>
      <c r="EM74" s="107"/>
      <c r="EN74" s="107">
        <f>VLOOKUP($D74,'факт '!$D$7:$AO$73,35,0)</f>
        <v>0</v>
      </c>
      <c r="EO74" s="107">
        <f>VLOOKUP($D74,'факт '!$D$7:$AO$73,36,0)</f>
        <v>0</v>
      </c>
      <c r="EP74" s="107">
        <f>VLOOKUP($D74,'факт '!$D$7:$AO$73,37,0)</f>
        <v>0</v>
      </c>
      <c r="EQ74" s="107">
        <f>VLOOKUP($D74,'факт '!$D$7:$AO$73,38,0)</f>
        <v>0</v>
      </c>
      <c r="ER74" s="107">
        <f t="shared" si="2086"/>
        <v>0</v>
      </c>
      <c r="ES74" s="107">
        <f t="shared" si="2087"/>
        <v>0</v>
      </c>
      <c r="ET74" s="108">
        <f t="shared" si="1964"/>
        <v>0</v>
      </c>
      <c r="EU74" s="108">
        <f t="shared" si="1965"/>
        <v>0</v>
      </c>
      <c r="EV74" s="107"/>
      <c r="EW74" s="107"/>
      <c r="EX74" s="107"/>
      <c r="EY74" s="107"/>
      <c r="EZ74" s="107"/>
      <c r="FA74" s="107"/>
      <c r="FB74" s="107"/>
      <c r="FC74" s="107"/>
      <c r="FD74" s="107">
        <f t="shared" si="2088"/>
        <v>0</v>
      </c>
      <c r="FE74" s="107">
        <f t="shared" si="2089"/>
        <v>0</v>
      </c>
      <c r="FF74" s="108">
        <f t="shared" si="1970"/>
        <v>0</v>
      </c>
      <c r="FG74" s="108">
        <f t="shared" si="1971"/>
        <v>0</v>
      </c>
      <c r="FH74" s="107"/>
      <c r="FI74" s="107"/>
      <c r="FJ74" s="107"/>
      <c r="FK74" s="107"/>
      <c r="FL74" s="107"/>
      <c r="FM74" s="107"/>
      <c r="FN74" s="107"/>
      <c r="FO74" s="107"/>
      <c r="FP74" s="107">
        <f t="shared" si="2090"/>
        <v>0</v>
      </c>
      <c r="FQ74" s="107">
        <f t="shared" si="2091"/>
        <v>0</v>
      </c>
      <c r="FR74" s="108">
        <f t="shared" si="1976"/>
        <v>0</v>
      </c>
      <c r="FS74" s="108">
        <f t="shared" si="1977"/>
        <v>0</v>
      </c>
      <c r="FT74" s="107"/>
      <c r="FU74" s="107"/>
      <c r="FV74" s="107"/>
      <c r="FW74" s="107"/>
      <c r="FX74" s="107"/>
      <c r="FY74" s="107"/>
      <c r="FZ74" s="107"/>
      <c r="GA74" s="107"/>
      <c r="GB74" s="107">
        <f t="shared" si="2092"/>
        <v>0</v>
      </c>
      <c r="GC74" s="107">
        <f t="shared" si="2093"/>
        <v>0</v>
      </c>
      <c r="GD74" s="108">
        <f t="shared" si="1982"/>
        <v>0</v>
      </c>
      <c r="GE74" s="108">
        <f t="shared" si="1983"/>
        <v>0</v>
      </c>
      <c r="GF74" s="107">
        <f t="shared" si="2094"/>
        <v>0</v>
      </c>
      <c r="GG74" s="107">
        <f t="shared" si="2095"/>
        <v>0</v>
      </c>
      <c r="GH74" s="107">
        <f t="shared" si="2096"/>
        <v>0</v>
      </c>
      <c r="GI74" s="107">
        <f t="shared" si="2097"/>
        <v>0</v>
      </c>
      <c r="GJ74" s="107">
        <f t="shared" si="2098"/>
        <v>3</v>
      </c>
      <c r="GK74" s="107">
        <f t="shared" si="2099"/>
        <v>397290.42000000004</v>
      </c>
      <c r="GL74" s="107">
        <f t="shared" si="2100"/>
        <v>0</v>
      </c>
      <c r="GM74" s="107">
        <f t="shared" si="2101"/>
        <v>0</v>
      </c>
      <c r="GN74" s="107">
        <f t="shared" si="2102"/>
        <v>3</v>
      </c>
      <c r="GO74" s="107">
        <f t="shared" si="2103"/>
        <v>397290.42000000004</v>
      </c>
      <c r="GP74" s="107"/>
      <c r="GQ74" s="107"/>
      <c r="GR74" s="243"/>
      <c r="GS74" s="86"/>
    </row>
    <row r="75" spans="2:201" ht="23.25" hidden="1" customHeight="1" x14ac:dyDescent="0.2">
      <c r="B75" s="86" t="s">
        <v>171</v>
      </c>
      <c r="C75" s="87" t="s">
        <v>172</v>
      </c>
      <c r="D75" s="94">
        <v>336</v>
      </c>
      <c r="E75" s="91" t="s">
        <v>180</v>
      </c>
      <c r="F75" s="94">
        <v>16</v>
      </c>
      <c r="G75" s="106">
        <v>132430.14440000002</v>
      </c>
      <c r="H75" s="107"/>
      <c r="I75" s="107"/>
      <c r="J75" s="107"/>
      <c r="K75" s="107"/>
      <c r="L75" s="107">
        <f>VLOOKUP($D75,'факт '!$D$7:$AO$73,3,0)</f>
        <v>0</v>
      </c>
      <c r="M75" s="107">
        <f>VLOOKUP($D75,'факт '!$D$7:$AO$73,4,0)</f>
        <v>0</v>
      </c>
      <c r="N75" s="107"/>
      <c r="O75" s="107"/>
      <c r="P75" s="107">
        <f t="shared" si="2064"/>
        <v>0</v>
      </c>
      <c r="Q75" s="107">
        <f t="shared" si="2065"/>
        <v>0</v>
      </c>
      <c r="R75" s="108">
        <f t="shared" si="180"/>
        <v>0</v>
      </c>
      <c r="S75" s="108">
        <f t="shared" si="181"/>
        <v>0</v>
      </c>
      <c r="T75" s="107"/>
      <c r="U75" s="107"/>
      <c r="V75" s="107"/>
      <c r="W75" s="107"/>
      <c r="X75" s="107">
        <f>VLOOKUP($D75,'факт '!$D$7:$AO$73,7,0)</f>
        <v>0</v>
      </c>
      <c r="Y75" s="107">
        <f>VLOOKUP($D75,'факт '!$D$7:$AO$73,8,0)</f>
        <v>0</v>
      </c>
      <c r="Z75" s="107">
        <f>VLOOKUP($D75,'факт '!$D$7:$AO$73,9,0)</f>
        <v>0</v>
      </c>
      <c r="AA75" s="107">
        <f>VLOOKUP($D75,'факт '!$D$7:$AO$73,10,0)</f>
        <v>0</v>
      </c>
      <c r="AB75" s="107">
        <f t="shared" si="2066"/>
        <v>0</v>
      </c>
      <c r="AC75" s="107">
        <f t="shared" si="2067"/>
        <v>0</v>
      </c>
      <c r="AD75" s="108">
        <f t="shared" si="1907"/>
        <v>0</v>
      </c>
      <c r="AE75" s="108">
        <f t="shared" si="1908"/>
        <v>0</v>
      </c>
      <c r="AF75" s="107"/>
      <c r="AG75" s="107"/>
      <c r="AH75" s="107"/>
      <c r="AI75" s="107"/>
      <c r="AJ75" s="107">
        <f>VLOOKUP($D75,'факт '!$D$7:$AO$73,5,0)</f>
        <v>0</v>
      </c>
      <c r="AK75" s="107">
        <f>VLOOKUP($D75,'факт '!$D$7:$AO$73,6,0)</f>
        <v>0</v>
      </c>
      <c r="AL75" s="107"/>
      <c r="AM75" s="107"/>
      <c r="AN75" s="107">
        <f t="shared" si="2068"/>
        <v>0</v>
      </c>
      <c r="AO75" s="107">
        <f t="shared" si="2069"/>
        <v>0</v>
      </c>
      <c r="AP75" s="108">
        <f t="shared" si="1910"/>
        <v>0</v>
      </c>
      <c r="AQ75" s="108">
        <f t="shared" si="1911"/>
        <v>0</v>
      </c>
      <c r="AR75" s="107"/>
      <c r="AS75" s="107"/>
      <c r="AT75" s="107"/>
      <c r="AU75" s="107"/>
      <c r="AV75" s="107">
        <f>VLOOKUP($D75,'факт '!$D$7:$AO$73,11,0)</f>
        <v>2</v>
      </c>
      <c r="AW75" s="107">
        <f>VLOOKUP($D75,'факт '!$D$7:$AO$73,12,0)</f>
        <v>264860.28000000003</v>
      </c>
      <c r="AX75" s="107"/>
      <c r="AY75" s="107"/>
      <c r="AZ75" s="107">
        <f t="shared" si="2070"/>
        <v>2</v>
      </c>
      <c r="BA75" s="107">
        <f t="shared" si="2071"/>
        <v>264860.28000000003</v>
      </c>
      <c r="BB75" s="108">
        <f t="shared" si="1914"/>
        <v>2</v>
      </c>
      <c r="BC75" s="108">
        <f t="shared" si="1915"/>
        <v>264860.28000000003</v>
      </c>
      <c r="BD75" s="107"/>
      <c r="BE75" s="107"/>
      <c r="BF75" s="107"/>
      <c r="BG75" s="107"/>
      <c r="BH75" s="107">
        <f>VLOOKUP($D75,'факт '!$D$7:$AO$73,15,0)</f>
        <v>0</v>
      </c>
      <c r="BI75" s="107">
        <f>VLOOKUP($D75,'факт '!$D$7:$AO$73,16,0)</f>
        <v>0</v>
      </c>
      <c r="BJ75" s="107">
        <f>VLOOKUP($D75,'факт '!$D$7:$AO$73,17,0)</f>
        <v>0</v>
      </c>
      <c r="BK75" s="107">
        <f>VLOOKUP($D75,'факт '!$D$7:$AO$73,18,0)</f>
        <v>0</v>
      </c>
      <c r="BL75" s="107">
        <f t="shared" si="2072"/>
        <v>0</v>
      </c>
      <c r="BM75" s="107">
        <f t="shared" si="2073"/>
        <v>0</v>
      </c>
      <c r="BN75" s="108">
        <f t="shared" si="1920"/>
        <v>0</v>
      </c>
      <c r="BO75" s="108">
        <f t="shared" si="1921"/>
        <v>0</v>
      </c>
      <c r="BP75" s="107"/>
      <c r="BQ75" s="107"/>
      <c r="BR75" s="107"/>
      <c r="BS75" s="107"/>
      <c r="BT75" s="107">
        <f>VLOOKUP($D75,'факт '!$D$7:$AO$73,19,0)</f>
        <v>0</v>
      </c>
      <c r="BU75" s="107">
        <f>VLOOKUP($D75,'факт '!$D$7:$AO$73,20,0)</f>
        <v>0</v>
      </c>
      <c r="BV75" s="107">
        <f>VLOOKUP($D75,'факт '!$D$7:$AO$73,21,0)</f>
        <v>0</v>
      </c>
      <c r="BW75" s="107">
        <f>VLOOKUP($D75,'факт '!$D$7:$AO$73,22,0)</f>
        <v>0</v>
      </c>
      <c r="BX75" s="107">
        <f t="shared" si="2074"/>
        <v>0</v>
      </c>
      <c r="BY75" s="107">
        <f t="shared" si="2075"/>
        <v>0</v>
      </c>
      <c r="BZ75" s="108">
        <f t="shared" si="1926"/>
        <v>0</v>
      </c>
      <c r="CA75" s="108">
        <f t="shared" si="1927"/>
        <v>0</v>
      </c>
      <c r="CB75" s="107"/>
      <c r="CC75" s="107"/>
      <c r="CD75" s="107"/>
      <c r="CE75" s="107"/>
      <c r="CF75" s="107">
        <f>VLOOKUP($D75,'факт '!$D$7:$AO$73,23,0)</f>
        <v>0</v>
      </c>
      <c r="CG75" s="107">
        <f>VLOOKUP($D75,'факт '!$D$7:$AO$73,24,0)</f>
        <v>0</v>
      </c>
      <c r="CH75" s="107">
        <f>VLOOKUP($D75,'факт '!$D$7:$AO$73,25,0)</f>
        <v>0</v>
      </c>
      <c r="CI75" s="107">
        <f>VLOOKUP($D75,'факт '!$D$7:$AO$73,26,0)</f>
        <v>0</v>
      </c>
      <c r="CJ75" s="107">
        <f t="shared" si="2076"/>
        <v>0</v>
      </c>
      <c r="CK75" s="107">
        <f t="shared" si="2077"/>
        <v>0</v>
      </c>
      <c r="CL75" s="108">
        <f t="shared" si="1933"/>
        <v>0</v>
      </c>
      <c r="CM75" s="108">
        <f t="shared" si="1934"/>
        <v>0</v>
      </c>
      <c r="CN75" s="107"/>
      <c r="CO75" s="107"/>
      <c r="CP75" s="107"/>
      <c r="CQ75" s="107"/>
      <c r="CR75" s="107">
        <f>VLOOKUP($D75,'факт '!$D$7:$AO$73,27,0)</f>
        <v>0</v>
      </c>
      <c r="CS75" s="107">
        <f>VLOOKUP($D75,'факт '!$D$7:$AO$73,28,0)</f>
        <v>0</v>
      </c>
      <c r="CT75" s="107">
        <f>VLOOKUP($D75,'факт '!$D$7:$AO$73,29,0)</f>
        <v>0</v>
      </c>
      <c r="CU75" s="107">
        <f>VLOOKUP($D75,'факт '!$D$7:$AO$73,30,0)</f>
        <v>0</v>
      </c>
      <c r="CV75" s="107">
        <f t="shared" si="2078"/>
        <v>0</v>
      </c>
      <c r="CW75" s="107">
        <f t="shared" si="2079"/>
        <v>0</v>
      </c>
      <c r="CX75" s="108">
        <f t="shared" si="1939"/>
        <v>0</v>
      </c>
      <c r="CY75" s="108">
        <f t="shared" si="1940"/>
        <v>0</v>
      </c>
      <c r="CZ75" s="107"/>
      <c r="DA75" s="107"/>
      <c r="DB75" s="107"/>
      <c r="DC75" s="107"/>
      <c r="DD75" s="107">
        <f>VLOOKUP($D75,'факт '!$D$7:$AO$73,31,0)</f>
        <v>0</v>
      </c>
      <c r="DE75" s="107">
        <f>VLOOKUP($D75,'факт '!$D$7:$AO$73,32,0)</f>
        <v>0</v>
      </c>
      <c r="DF75" s="107"/>
      <c r="DG75" s="107"/>
      <c r="DH75" s="107">
        <f t="shared" si="2080"/>
        <v>0</v>
      </c>
      <c r="DI75" s="107">
        <f t="shared" si="2081"/>
        <v>0</v>
      </c>
      <c r="DJ75" s="108">
        <f t="shared" si="1945"/>
        <v>0</v>
      </c>
      <c r="DK75" s="108">
        <f t="shared" si="1946"/>
        <v>0</v>
      </c>
      <c r="DL75" s="107"/>
      <c r="DM75" s="107"/>
      <c r="DN75" s="107"/>
      <c r="DO75" s="107"/>
      <c r="DP75" s="107">
        <f>VLOOKUP($D75,'факт '!$D$7:$AO$73,13,0)</f>
        <v>0</v>
      </c>
      <c r="DQ75" s="107">
        <f>VLOOKUP($D75,'факт '!$D$7:$AO$73,14,0)</f>
        <v>0</v>
      </c>
      <c r="DR75" s="107"/>
      <c r="DS75" s="107"/>
      <c r="DT75" s="107">
        <f t="shared" si="2082"/>
        <v>0</v>
      </c>
      <c r="DU75" s="107">
        <f t="shared" si="2083"/>
        <v>0</v>
      </c>
      <c r="DV75" s="108">
        <f t="shared" si="1951"/>
        <v>0</v>
      </c>
      <c r="DW75" s="108">
        <f t="shared" si="1952"/>
        <v>0</v>
      </c>
      <c r="DX75" s="107"/>
      <c r="DY75" s="107"/>
      <c r="DZ75" s="107"/>
      <c r="EA75" s="107"/>
      <c r="EB75" s="107">
        <f>VLOOKUP($D75,'факт '!$D$7:$AO$73,33,0)</f>
        <v>0</v>
      </c>
      <c r="EC75" s="107">
        <f>VLOOKUP($D75,'факт '!$D$7:$AO$73,34,0)</f>
        <v>0</v>
      </c>
      <c r="ED75" s="107"/>
      <c r="EE75" s="107"/>
      <c r="EF75" s="107">
        <f t="shared" si="2084"/>
        <v>0</v>
      </c>
      <c r="EG75" s="107">
        <f t="shared" si="2085"/>
        <v>0</v>
      </c>
      <c r="EH75" s="108">
        <f t="shared" si="1957"/>
        <v>0</v>
      </c>
      <c r="EI75" s="108">
        <f t="shared" si="1958"/>
        <v>0</v>
      </c>
      <c r="EJ75" s="107"/>
      <c r="EK75" s="107"/>
      <c r="EL75" s="107"/>
      <c r="EM75" s="107"/>
      <c r="EN75" s="107">
        <f>VLOOKUP($D75,'факт '!$D$7:$AO$73,35,0)</f>
        <v>0</v>
      </c>
      <c r="EO75" s="107">
        <f>VLOOKUP($D75,'факт '!$D$7:$AO$73,36,0)</f>
        <v>0</v>
      </c>
      <c r="EP75" s="107">
        <f>VLOOKUP($D75,'факт '!$D$7:$AO$73,37,0)</f>
        <v>0</v>
      </c>
      <c r="EQ75" s="107">
        <f>VLOOKUP($D75,'факт '!$D$7:$AO$73,38,0)</f>
        <v>0</v>
      </c>
      <c r="ER75" s="107">
        <f t="shared" si="2086"/>
        <v>0</v>
      </c>
      <c r="ES75" s="107">
        <f t="shared" si="2087"/>
        <v>0</v>
      </c>
      <c r="ET75" s="108">
        <f t="shared" si="1964"/>
        <v>0</v>
      </c>
      <c r="EU75" s="108">
        <f t="shared" si="1965"/>
        <v>0</v>
      </c>
      <c r="EV75" s="107"/>
      <c r="EW75" s="107"/>
      <c r="EX75" s="107"/>
      <c r="EY75" s="107"/>
      <c r="EZ75" s="107"/>
      <c r="FA75" s="107"/>
      <c r="FB75" s="107"/>
      <c r="FC75" s="107"/>
      <c r="FD75" s="107">
        <f t="shared" si="2088"/>
        <v>0</v>
      </c>
      <c r="FE75" s="107">
        <f t="shared" si="2089"/>
        <v>0</v>
      </c>
      <c r="FF75" s="108">
        <f t="shared" si="1970"/>
        <v>0</v>
      </c>
      <c r="FG75" s="108">
        <f t="shared" si="1971"/>
        <v>0</v>
      </c>
      <c r="FH75" s="107"/>
      <c r="FI75" s="107"/>
      <c r="FJ75" s="107"/>
      <c r="FK75" s="107"/>
      <c r="FL75" s="107"/>
      <c r="FM75" s="107"/>
      <c r="FN75" s="107"/>
      <c r="FO75" s="107"/>
      <c r="FP75" s="107">
        <f t="shared" si="2090"/>
        <v>0</v>
      </c>
      <c r="FQ75" s="107">
        <f t="shared" si="2091"/>
        <v>0</v>
      </c>
      <c r="FR75" s="108">
        <f t="shared" si="1976"/>
        <v>0</v>
      </c>
      <c r="FS75" s="108">
        <f t="shared" si="1977"/>
        <v>0</v>
      </c>
      <c r="FT75" s="107"/>
      <c r="FU75" s="107"/>
      <c r="FV75" s="107"/>
      <c r="FW75" s="107"/>
      <c r="FX75" s="107"/>
      <c r="FY75" s="107"/>
      <c r="FZ75" s="107"/>
      <c r="GA75" s="107"/>
      <c r="GB75" s="107">
        <f t="shared" si="2092"/>
        <v>0</v>
      </c>
      <c r="GC75" s="107">
        <f t="shared" si="2093"/>
        <v>0</v>
      </c>
      <c r="GD75" s="108">
        <f t="shared" si="1982"/>
        <v>0</v>
      </c>
      <c r="GE75" s="108">
        <f t="shared" si="1983"/>
        <v>0</v>
      </c>
      <c r="GF75" s="107">
        <f t="shared" si="2094"/>
        <v>0</v>
      </c>
      <c r="GG75" s="107">
        <f t="shared" si="2095"/>
        <v>0</v>
      </c>
      <c r="GH75" s="107">
        <f t="shared" si="2096"/>
        <v>0</v>
      </c>
      <c r="GI75" s="107">
        <f t="shared" si="2097"/>
        <v>0</v>
      </c>
      <c r="GJ75" s="107">
        <f t="shared" si="2098"/>
        <v>2</v>
      </c>
      <c r="GK75" s="107">
        <f t="shared" si="2099"/>
        <v>264860.28000000003</v>
      </c>
      <c r="GL75" s="107">
        <f t="shared" si="2100"/>
        <v>0</v>
      </c>
      <c r="GM75" s="107">
        <f t="shared" si="2101"/>
        <v>0</v>
      </c>
      <c r="GN75" s="107">
        <f t="shared" si="2102"/>
        <v>2</v>
      </c>
      <c r="GO75" s="107">
        <f t="shared" si="2103"/>
        <v>264860.28000000003</v>
      </c>
      <c r="GP75" s="107"/>
      <c r="GQ75" s="107"/>
      <c r="GR75" s="243"/>
      <c r="GS75" s="86"/>
    </row>
    <row r="76" spans="2:201" ht="23.25" hidden="1" customHeight="1" x14ac:dyDescent="0.2">
      <c r="B76" s="86" t="s">
        <v>171</v>
      </c>
      <c r="C76" s="87" t="s">
        <v>172</v>
      </c>
      <c r="D76" s="94">
        <v>338</v>
      </c>
      <c r="E76" s="91" t="s">
        <v>181</v>
      </c>
      <c r="F76" s="94">
        <v>16</v>
      </c>
      <c r="G76" s="106">
        <v>132430.14440000002</v>
      </c>
      <c r="H76" s="107"/>
      <c r="I76" s="107"/>
      <c r="J76" s="107"/>
      <c r="K76" s="107"/>
      <c r="L76" s="107">
        <f>VLOOKUP($D76,'факт '!$D$7:$AO$73,3,0)</f>
        <v>0</v>
      </c>
      <c r="M76" s="107">
        <f>VLOOKUP($D76,'факт '!$D$7:$AO$73,4,0)</f>
        <v>0</v>
      </c>
      <c r="N76" s="107"/>
      <c r="O76" s="107"/>
      <c r="P76" s="107">
        <f t="shared" si="2064"/>
        <v>0</v>
      </c>
      <c r="Q76" s="107">
        <f t="shared" si="2065"/>
        <v>0</v>
      </c>
      <c r="R76" s="108">
        <f t="shared" si="180"/>
        <v>0</v>
      </c>
      <c r="S76" s="108">
        <f t="shared" si="181"/>
        <v>0</v>
      </c>
      <c r="T76" s="107"/>
      <c r="U76" s="107"/>
      <c r="V76" s="107"/>
      <c r="W76" s="107"/>
      <c r="X76" s="107">
        <f>VLOOKUP($D76,'факт '!$D$7:$AO$73,7,0)</f>
        <v>0</v>
      </c>
      <c r="Y76" s="107">
        <f>VLOOKUP($D76,'факт '!$D$7:$AO$73,8,0)</f>
        <v>0</v>
      </c>
      <c r="Z76" s="107">
        <f>VLOOKUP($D76,'факт '!$D$7:$AO$73,9,0)</f>
        <v>0</v>
      </c>
      <c r="AA76" s="107">
        <f>VLOOKUP($D76,'факт '!$D$7:$AO$73,10,0)</f>
        <v>0</v>
      </c>
      <c r="AB76" s="107">
        <f t="shared" si="2066"/>
        <v>0</v>
      </c>
      <c r="AC76" s="107">
        <f t="shared" si="2067"/>
        <v>0</v>
      </c>
      <c r="AD76" s="108">
        <f t="shared" si="1907"/>
        <v>0</v>
      </c>
      <c r="AE76" s="108">
        <f t="shared" si="1908"/>
        <v>0</v>
      </c>
      <c r="AF76" s="107"/>
      <c r="AG76" s="107"/>
      <c r="AH76" s="107"/>
      <c r="AI76" s="107"/>
      <c r="AJ76" s="107">
        <f>VLOOKUP($D76,'факт '!$D$7:$AO$73,5,0)</f>
        <v>0</v>
      </c>
      <c r="AK76" s="107">
        <f>VLOOKUP($D76,'факт '!$D$7:$AO$73,6,0)</f>
        <v>0</v>
      </c>
      <c r="AL76" s="107"/>
      <c r="AM76" s="107"/>
      <c r="AN76" s="107">
        <f t="shared" si="2068"/>
        <v>0</v>
      </c>
      <c r="AO76" s="107">
        <f t="shared" si="2069"/>
        <v>0</v>
      </c>
      <c r="AP76" s="108">
        <f t="shared" si="1910"/>
        <v>0</v>
      </c>
      <c r="AQ76" s="108">
        <f t="shared" si="1911"/>
        <v>0</v>
      </c>
      <c r="AR76" s="107"/>
      <c r="AS76" s="107"/>
      <c r="AT76" s="107"/>
      <c r="AU76" s="107"/>
      <c r="AV76" s="107">
        <f>VLOOKUP($D76,'факт '!$D$7:$AO$73,11,0)</f>
        <v>5</v>
      </c>
      <c r="AW76" s="107">
        <f>VLOOKUP($D76,'факт '!$D$7:$AO$73,12,0)</f>
        <v>662150.70000000007</v>
      </c>
      <c r="AX76" s="107"/>
      <c r="AY76" s="107"/>
      <c r="AZ76" s="107">
        <f t="shared" si="2070"/>
        <v>5</v>
      </c>
      <c r="BA76" s="107">
        <f t="shared" si="2071"/>
        <v>662150.70000000007</v>
      </c>
      <c r="BB76" s="108">
        <f t="shared" si="1914"/>
        <v>5</v>
      </c>
      <c r="BC76" s="108">
        <f t="shared" si="1915"/>
        <v>662150.70000000007</v>
      </c>
      <c r="BD76" s="107"/>
      <c r="BE76" s="107"/>
      <c r="BF76" s="107"/>
      <c r="BG76" s="107"/>
      <c r="BH76" s="107">
        <f>VLOOKUP($D76,'факт '!$D$7:$AO$73,15,0)</f>
        <v>0</v>
      </c>
      <c r="BI76" s="107">
        <f>VLOOKUP($D76,'факт '!$D$7:$AO$73,16,0)</f>
        <v>0</v>
      </c>
      <c r="BJ76" s="107">
        <f>VLOOKUP($D76,'факт '!$D$7:$AO$73,17,0)</f>
        <v>0</v>
      </c>
      <c r="BK76" s="107">
        <f>VLOOKUP($D76,'факт '!$D$7:$AO$73,18,0)</f>
        <v>0</v>
      </c>
      <c r="BL76" s="107">
        <f t="shared" si="2072"/>
        <v>0</v>
      </c>
      <c r="BM76" s="107">
        <f t="shared" si="2073"/>
        <v>0</v>
      </c>
      <c r="BN76" s="108">
        <f t="shared" si="1920"/>
        <v>0</v>
      </c>
      <c r="BO76" s="108">
        <f t="shared" si="1921"/>
        <v>0</v>
      </c>
      <c r="BP76" s="107"/>
      <c r="BQ76" s="107"/>
      <c r="BR76" s="107"/>
      <c r="BS76" s="107"/>
      <c r="BT76" s="107">
        <f>VLOOKUP($D76,'факт '!$D$7:$AO$73,19,0)</f>
        <v>0</v>
      </c>
      <c r="BU76" s="107">
        <f>VLOOKUP($D76,'факт '!$D$7:$AO$73,20,0)</f>
        <v>0</v>
      </c>
      <c r="BV76" s="107">
        <f>VLOOKUP($D76,'факт '!$D$7:$AO$73,21,0)</f>
        <v>0</v>
      </c>
      <c r="BW76" s="107">
        <f>VLOOKUP($D76,'факт '!$D$7:$AO$73,22,0)</f>
        <v>0</v>
      </c>
      <c r="BX76" s="107">
        <f t="shared" si="2074"/>
        <v>0</v>
      </c>
      <c r="BY76" s="107">
        <f t="shared" si="2075"/>
        <v>0</v>
      </c>
      <c r="BZ76" s="108">
        <f t="shared" si="1926"/>
        <v>0</v>
      </c>
      <c r="CA76" s="108">
        <f t="shared" si="1927"/>
        <v>0</v>
      </c>
      <c r="CB76" s="107"/>
      <c r="CC76" s="107"/>
      <c r="CD76" s="107"/>
      <c r="CE76" s="107"/>
      <c r="CF76" s="107">
        <f>VLOOKUP($D76,'факт '!$D$7:$AO$73,23,0)</f>
        <v>0</v>
      </c>
      <c r="CG76" s="107">
        <f>VLOOKUP($D76,'факт '!$D$7:$AO$73,24,0)</f>
        <v>0</v>
      </c>
      <c r="CH76" s="107">
        <f>VLOOKUP($D76,'факт '!$D$7:$AO$73,25,0)</f>
        <v>0</v>
      </c>
      <c r="CI76" s="107">
        <f>VLOOKUP($D76,'факт '!$D$7:$AO$73,26,0)</f>
        <v>0</v>
      </c>
      <c r="CJ76" s="107">
        <f t="shared" si="2076"/>
        <v>0</v>
      </c>
      <c r="CK76" s="107">
        <f t="shared" si="2077"/>
        <v>0</v>
      </c>
      <c r="CL76" s="108">
        <f t="shared" si="1933"/>
        <v>0</v>
      </c>
      <c r="CM76" s="108">
        <f t="shared" si="1934"/>
        <v>0</v>
      </c>
      <c r="CN76" s="107"/>
      <c r="CO76" s="107"/>
      <c r="CP76" s="107"/>
      <c r="CQ76" s="107"/>
      <c r="CR76" s="107">
        <f>VLOOKUP($D76,'факт '!$D$7:$AO$73,27,0)</f>
        <v>0</v>
      </c>
      <c r="CS76" s="107">
        <f>VLOOKUP($D76,'факт '!$D$7:$AO$73,28,0)</f>
        <v>0</v>
      </c>
      <c r="CT76" s="107">
        <f>VLOOKUP($D76,'факт '!$D$7:$AO$73,29,0)</f>
        <v>0</v>
      </c>
      <c r="CU76" s="107">
        <f>VLOOKUP($D76,'факт '!$D$7:$AO$73,30,0)</f>
        <v>0</v>
      </c>
      <c r="CV76" s="107">
        <f t="shared" si="2078"/>
        <v>0</v>
      </c>
      <c r="CW76" s="107">
        <f t="shared" si="2079"/>
        <v>0</v>
      </c>
      <c r="CX76" s="108">
        <f t="shared" si="1939"/>
        <v>0</v>
      </c>
      <c r="CY76" s="108">
        <f t="shared" si="1940"/>
        <v>0</v>
      </c>
      <c r="CZ76" s="107"/>
      <c r="DA76" s="107"/>
      <c r="DB76" s="107"/>
      <c r="DC76" s="107"/>
      <c r="DD76" s="107">
        <f>VLOOKUP($D76,'факт '!$D$7:$AO$73,31,0)</f>
        <v>0</v>
      </c>
      <c r="DE76" s="107">
        <f>VLOOKUP($D76,'факт '!$D$7:$AO$73,32,0)</f>
        <v>0</v>
      </c>
      <c r="DF76" s="107"/>
      <c r="DG76" s="107"/>
      <c r="DH76" s="107">
        <f t="shared" si="2080"/>
        <v>0</v>
      </c>
      <c r="DI76" s="107">
        <f t="shared" si="2081"/>
        <v>0</v>
      </c>
      <c r="DJ76" s="108">
        <f t="shared" si="1945"/>
        <v>0</v>
      </c>
      <c r="DK76" s="108">
        <f t="shared" si="1946"/>
        <v>0</v>
      </c>
      <c r="DL76" s="107"/>
      <c r="DM76" s="107"/>
      <c r="DN76" s="107"/>
      <c r="DO76" s="107"/>
      <c r="DP76" s="107">
        <f>VLOOKUP($D76,'факт '!$D$7:$AO$73,13,0)</f>
        <v>0</v>
      </c>
      <c r="DQ76" s="107">
        <f>VLOOKUP($D76,'факт '!$D$7:$AO$73,14,0)</f>
        <v>0</v>
      </c>
      <c r="DR76" s="107"/>
      <c r="DS76" s="107"/>
      <c r="DT76" s="107">
        <f t="shared" si="2082"/>
        <v>0</v>
      </c>
      <c r="DU76" s="107">
        <f t="shared" si="2083"/>
        <v>0</v>
      </c>
      <c r="DV76" s="108">
        <f t="shared" si="1951"/>
        <v>0</v>
      </c>
      <c r="DW76" s="108">
        <f t="shared" si="1952"/>
        <v>0</v>
      </c>
      <c r="DX76" s="107"/>
      <c r="DY76" s="107"/>
      <c r="DZ76" s="107"/>
      <c r="EA76" s="107"/>
      <c r="EB76" s="107">
        <f>VLOOKUP($D76,'факт '!$D$7:$AO$73,33,0)</f>
        <v>0</v>
      </c>
      <c r="EC76" s="107">
        <f>VLOOKUP($D76,'факт '!$D$7:$AO$73,34,0)</f>
        <v>0</v>
      </c>
      <c r="ED76" s="107"/>
      <c r="EE76" s="107"/>
      <c r="EF76" s="107">
        <f t="shared" si="2084"/>
        <v>0</v>
      </c>
      <c r="EG76" s="107">
        <f t="shared" si="2085"/>
        <v>0</v>
      </c>
      <c r="EH76" s="108">
        <f t="shared" si="1957"/>
        <v>0</v>
      </c>
      <c r="EI76" s="108">
        <f t="shared" si="1958"/>
        <v>0</v>
      </c>
      <c r="EJ76" s="107"/>
      <c r="EK76" s="107"/>
      <c r="EL76" s="107"/>
      <c r="EM76" s="107"/>
      <c r="EN76" s="107">
        <f>VLOOKUP($D76,'факт '!$D$7:$AO$73,35,0)</f>
        <v>0</v>
      </c>
      <c r="EO76" s="107">
        <f>VLOOKUP($D76,'факт '!$D$7:$AO$73,36,0)</f>
        <v>0</v>
      </c>
      <c r="EP76" s="107">
        <f>VLOOKUP($D76,'факт '!$D$7:$AO$73,37,0)</f>
        <v>0</v>
      </c>
      <c r="EQ76" s="107">
        <f>VLOOKUP($D76,'факт '!$D$7:$AO$73,38,0)</f>
        <v>0</v>
      </c>
      <c r="ER76" s="107">
        <f t="shared" si="2086"/>
        <v>0</v>
      </c>
      <c r="ES76" s="107">
        <f t="shared" si="2087"/>
        <v>0</v>
      </c>
      <c r="ET76" s="108">
        <f t="shared" si="1964"/>
        <v>0</v>
      </c>
      <c r="EU76" s="108">
        <f t="shared" si="1965"/>
        <v>0</v>
      </c>
      <c r="EV76" s="107"/>
      <c r="EW76" s="107"/>
      <c r="EX76" s="107"/>
      <c r="EY76" s="107"/>
      <c r="EZ76" s="107"/>
      <c r="FA76" s="107"/>
      <c r="FB76" s="107"/>
      <c r="FC76" s="107"/>
      <c r="FD76" s="107">
        <f t="shared" si="2088"/>
        <v>0</v>
      </c>
      <c r="FE76" s="107">
        <f t="shared" si="2089"/>
        <v>0</v>
      </c>
      <c r="FF76" s="108">
        <f t="shared" si="1970"/>
        <v>0</v>
      </c>
      <c r="FG76" s="108">
        <f t="shared" si="1971"/>
        <v>0</v>
      </c>
      <c r="FH76" s="107"/>
      <c r="FI76" s="107"/>
      <c r="FJ76" s="107"/>
      <c r="FK76" s="107"/>
      <c r="FL76" s="107"/>
      <c r="FM76" s="107"/>
      <c r="FN76" s="107"/>
      <c r="FO76" s="107"/>
      <c r="FP76" s="107">
        <f t="shared" si="2090"/>
        <v>0</v>
      </c>
      <c r="FQ76" s="107">
        <f t="shared" si="2091"/>
        <v>0</v>
      </c>
      <c r="FR76" s="108">
        <f t="shared" si="1976"/>
        <v>0</v>
      </c>
      <c r="FS76" s="108">
        <f t="shared" si="1977"/>
        <v>0</v>
      </c>
      <c r="FT76" s="107"/>
      <c r="FU76" s="107"/>
      <c r="FV76" s="107"/>
      <c r="FW76" s="107"/>
      <c r="FX76" s="107"/>
      <c r="FY76" s="107"/>
      <c r="FZ76" s="107"/>
      <c r="GA76" s="107"/>
      <c r="GB76" s="107">
        <f t="shared" si="2092"/>
        <v>0</v>
      </c>
      <c r="GC76" s="107">
        <f t="shared" si="2093"/>
        <v>0</v>
      </c>
      <c r="GD76" s="108">
        <f t="shared" si="1982"/>
        <v>0</v>
      </c>
      <c r="GE76" s="108">
        <f t="shared" si="1983"/>
        <v>0</v>
      </c>
      <c r="GF76" s="107">
        <f t="shared" si="2094"/>
        <v>0</v>
      </c>
      <c r="GG76" s="107">
        <f t="shared" si="2095"/>
        <v>0</v>
      </c>
      <c r="GH76" s="107">
        <f t="shared" si="2096"/>
        <v>0</v>
      </c>
      <c r="GI76" s="107">
        <f t="shared" si="2097"/>
        <v>0</v>
      </c>
      <c r="GJ76" s="107">
        <f t="shared" si="2098"/>
        <v>5</v>
      </c>
      <c r="GK76" s="107">
        <f t="shared" si="2099"/>
        <v>662150.70000000007</v>
      </c>
      <c r="GL76" s="107">
        <f t="shared" si="2100"/>
        <v>0</v>
      </c>
      <c r="GM76" s="107">
        <f t="shared" si="2101"/>
        <v>0</v>
      </c>
      <c r="GN76" s="107">
        <f t="shared" si="2102"/>
        <v>5</v>
      </c>
      <c r="GO76" s="107">
        <f t="shared" si="2103"/>
        <v>662150.70000000007</v>
      </c>
      <c r="GP76" s="107"/>
      <c r="GQ76" s="107"/>
      <c r="GR76" s="243"/>
      <c r="GS76" s="86"/>
    </row>
    <row r="77" spans="2:201" hidden="1" x14ac:dyDescent="0.2">
      <c r="B77" s="86"/>
      <c r="C77" s="87"/>
      <c r="D77" s="94"/>
      <c r="E77" s="91"/>
      <c r="F77" s="94"/>
      <c r="G77" s="106"/>
      <c r="H77" s="107"/>
      <c r="I77" s="107"/>
      <c r="J77" s="107"/>
      <c r="K77" s="107"/>
      <c r="L77" s="107"/>
      <c r="M77" s="107"/>
      <c r="N77" s="107"/>
      <c r="O77" s="107"/>
      <c r="P77" s="107">
        <f t="shared" si="2064"/>
        <v>0</v>
      </c>
      <c r="Q77" s="107">
        <f t="shared" si="2065"/>
        <v>0</v>
      </c>
      <c r="R77" s="108">
        <f t="shared" si="180"/>
        <v>0</v>
      </c>
      <c r="S77" s="108">
        <f t="shared" si="181"/>
        <v>0</v>
      </c>
      <c r="T77" s="107"/>
      <c r="U77" s="107"/>
      <c r="V77" s="107"/>
      <c r="W77" s="107"/>
      <c r="X77" s="107"/>
      <c r="Y77" s="107"/>
      <c r="Z77" s="107"/>
      <c r="AA77" s="107"/>
      <c r="AB77" s="107">
        <f t="shared" si="2066"/>
        <v>0</v>
      </c>
      <c r="AC77" s="107">
        <f t="shared" si="2067"/>
        <v>0</v>
      </c>
      <c r="AD77" s="108">
        <f t="shared" si="1907"/>
        <v>0</v>
      </c>
      <c r="AE77" s="108">
        <f t="shared" si="1908"/>
        <v>0</v>
      </c>
      <c r="AF77" s="107"/>
      <c r="AG77" s="107"/>
      <c r="AH77" s="107"/>
      <c r="AI77" s="107"/>
      <c r="AJ77" s="107"/>
      <c r="AK77" s="107"/>
      <c r="AL77" s="107"/>
      <c r="AM77" s="107"/>
      <c r="AN77" s="107">
        <f t="shared" si="2068"/>
        <v>0</v>
      </c>
      <c r="AO77" s="107">
        <f t="shared" si="2069"/>
        <v>0</v>
      </c>
      <c r="AP77" s="108">
        <f t="shared" si="1910"/>
        <v>0</v>
      </c>
      <c r="AQ77" s="108">
        <f t="shared" si="1911"/>
        <v>0</v>
      </c>
      <c r="AR77" s="107"/>
      <c r="AS77" s="107"/>
      <c r="AT77" s="107"/>
      <c r="AU77" s="107"/>
      <c r="AV77" s="107"/>
      <c r="AW77" s="107"/>
      <c r="AX77" s="107"/>
      <c r="AY77" s="107"/>
      <c r="AZ77" s="107">
        <f t="shared" si="2070"/>
        <v>0</v>
      </c>
      <c r="BA77" s="107">
        <f t="shared" si="2071"/>
        <v>0</v>
      </c>
      <c r="BB77" s="108">
        <f t="shared" si="1914"/>
        <v>0</v>
      </c>
      <c r="BC77" s="108">
        <f t="shared" si="1915"/>
        <v>0</v>
      </c>
      <c r="BD77" s="107"/>
      <c r="BE77" s="107"/>
      <c r="BF77" s="107"/>
      <c r="BG77" s="107"/>
      <c r="BH77" s="107"/>
      <c r="BI77" s="107"/>
      <c r="BJ77" s="107"/>
      <c r="BK77" s="107"/>
      <c r="BL77" s="107">
        <f t="shared" si="2072"/>
        <v>0</v>
      </c>
      <c r="BM77" s="107">
        <f t="shared" si="2073"/>
        <v>0</v>
      </c>
      <c r="BN77" s="108">
        <f t="shared" si="1920"/>
        <v>0</v>
      </c>
      <c r="BO77" s="108">
        <f t="shared" si="1921"/>
        <v>0</v>
      </c>
      <c r="BP77" s="107"/>
      <c r="BQ77" s="107"/>
      <c r="BR77" s="107"/>
      <c r="BS77" s="107"/>
      <c r="BT77" s="107"/>
      <c r="BU77" s="107"/>
      <c r="BV77" s="107"/>
      <c r="BW77" s="107"/>
      <c r="BX77" s="107">
        <f t="shared" si="2074"/>
        <v>0</v>
      </c>
      <c r="BY77" s="107">
        <f t="shared" si="2075"/>
        <v>0</v>
      </c>
      <c r="BZ77" s="108">
        <f t="shared" si="1926"/>
        <v>0</v>
      </c>
      <c r="CA77" s="108">
        <f t="shared" si="1927"/>
        <v>0</v>
      </c>
      <c r="CB77" s="107"/>
      <c r="CC77" s="107"/>
      <c r="CD77" s="107"/>
      <c r="CE77" s="107"/>
      <c r="CF77" s="107"/>
      <c r="CG77" s="107"/>
      <c r="CH77" s="107"/>
      <c r="CI77" s="107"/>
      <c r="CJ77" s="107">
        <f t="shared" si="2076"/>
        <v>0</v>
      </c>
      <c r="CK77" s="107">
        <f t="shared" si="2077"/>
        <v>0</v>
      </c>
      <c r="CL77" s="108">
        <f t="shared" si="1933"/>
        <v>0</v>
      </c>
      <c r="CM77" s="108">
        <f t="shared" si="1934"/>
        <v>0</v>
      </c>
      <c r="CN77" s="107"/>
      <c r="CO77" s="107"/>
      <c r="CP77" s="107"/>
      <c r="CQ77" s="107"/>
      <c r="CR77" s="107"/>
      <c r="CS77" s="107"/>
      <c r="CT77" s="107"/>
      <c r="CU77" s="107"/>
      <c r="CV77" s="107">
        <f t="shared" si="2078"/>
        <v>0</v>
      </c>
      <c r="CW77" s="107">
        <f t="shared" si="2079"/>
        <v>0</v>
      </c>
      <c r="CX77" s="108">
        <f t="shared" si="1939"/>
        <v>0</v>
      </c>
      <c r="CY77" s="108">
        <f t="shared" si="1940"/>
        <v>0</v>
      </c>
      <c r="CZ77" s="107"/>
      <c r="DA77" s="107"/>
      <c r="DB77" s="107"/>
      <c r="DC77" s="107"/>
      <c r="DD77" s="107"/>
      <c r="DE77" s="107"/>
      <c r="DF77" s="107"/>
      <c r="DG77" s="107"/>
      <c r="DH77" s="107">
        <f t="shared" si="2080"/>
        <v>0</v>
      </c>
      <c r="DI77" s="107">
        <f t="shared" si="2081"/>
        <v>0</v>
      </c>
      <c r="DJ77" s="108">
        <f t="shared" si="1945"/>
        <v>0</v>
      </c>
      <c r="DK77" s="108">
        <f t="shared" si="1946"/>
        <v>0</v>
      </c>
      <c r="DL77" s="107"/>
      <c r="DM77" s="107"/>
      <c r="DN77" s="107"/>
      <c r="DO77" s="107"/>
      <c r="DP77" s="107"/>
      <c r="DQ77" s="107"/>
      <c r="DR77" s="107"/>
      <c r="DS77" s="107"/>
      <c r="DT77" s="107">
        <f t="shared" si="2082"/>
        <v>0</v>
      </c>
      <c r="DU77" s="107">
        <f t="shared" si="2083"/>
        <v>0</v>
      </c>
      <c r="DV77" s="108">
        <f t="shared" si="1951"/>
        <v>0</v>
      </c>
      <c r="DW77" s="108">
        <f t="shared" si="1952"/>
        <v>0</v>
      </c>
      <c r="DX77" s="107"/>
      <c r="DY77" s="107"/>
      <c r="DZ77" s="107"/>
      <c r="EA77" s="107"/>
      <c r="EB77" s="107"/>
      <c r="EC77" s="107"/>
      <c r="ED77" s="107"/>
      <c r="EE77" s="107"/>
      <c r="EF77" s="107">
        <f t="shared" si="2084"/>
        <v>0</v>
      </c>
      <c r="EG77" s="107">
        <f t="shared" si="2085"/>
        <v>0</v>
      </c>
      <c r="EH77" s="108">
        <f t="shared" si="1957"/>
        <v>0</v>
      </c>
      <c r="EI77" s="108">
        <f t="shared" si="1958"/>
        <v>0</v>
      </c>
      <c r="EJ77" s="107"/>
      <c r="EK77" s="107"/>
      <c r="EL77" s="107"/>
      <c r="EM77" s="107"/>
      <c r="EN77" s="107"/>
      <c r="EO77" s="107"/>
      <c r="EP77" s="107"/>
      <c r="EQ77" s="107"/>
      <c r="ER77" s="107">
        <f t="shared" si="2086"/>
        <v>0</v>
      </c>
      <c r="ES77" s="107">
        <f t="shared" si="2087"/>
        <v>0</v>
      </c>
      <c r="ET77" s="108">
        <f t="shared" si="1964"/>
        <v>0</v>
      </c>
      <c r="EU77" s="108">
        <f t="shared" si="1965"/>
        <v>0</v>
      </c>
      <c r="EV77" s="107"/>
      <c r="EW77" s="107"/>
      <c r="EX77" s="107"/>
      <c r="EY77" s="107"/>
      <c r="EZ77" s="107"/>
      <c r="FA77" s="107"/>
      <c r="FB77" s="107"/>
      <c r="FC77" s="107"/>
      <c r="FD77" s="107">
        <f t="shared" si="2088"/>
        <v>0</v>
      </c>
      <c r="FE77" s="107">
        <f t="shared" si="2089"/>
        <v>0</v>
      </c>
      <c r="FF77" s="108">
        <f t="shared" si="1970"/>
        <v>0</v>
      </c>
      <c r="FG77" s="108">
        <f t="shared" si="1971"/>
        <v>0</v>
      </c>
      <c r="FH77" s="107"/>
      <c r="FI77" s="107"/>
      <c r="FJ77" s="107"/>
      <c r="FK77" s="107"/>
      <c r="FL77" s="107"/>
      <c r="FM77" s="107"/>
      <c r="FN77" s="107"/>
      <c r="FO77" s="107"/>
      <c r="FP77" s="107">
        <f t="shared" si="2090"/>
        <v>0</v>
      </c>
      <c r="FQ77" s="107">
        <f t="shared" si="2091"/>
        <v>0</v>
      </c>
      <c r="FR77" s="108">
        <f t="shared" si="1976"/>
        <v>0</v>
      </c>
      <c r="FS77" s="108">
        <f t="shared" si="1977"/>
        <v>0</v>
      </c>
      <c r="FT77" s="107"/>
      <c r="FU77" s="107"/>
      <c r="FV77" s="107"/>
      <c r="FW77" s="107"/>
      <c r="FX77" s="107"/>
      <c r="FY77" s="107"/>
      <c r="FZ77" s="107"/>
      <c r="GA77" s="107"/>
      <c r="GB77" s="107">
        <f t="shared" si="2092"/>
        <v>0</v>
      </c>
      <c r="GC77" s="107">
        <f t="shared" si="2093"/>
        <v>0</v>
      </c>
      <c r="GD77" s="108">
        <f t="shared" si="1982"/>
        <v>0</v>
      </c>
      <c r="GE77" s="108">
        <f t="shared" si="1983"/>
        <v>0</v>
      </c>
      <c r="GF77" s="107">
        <f t="shared" si="2094"/>
        <v>0</v>
      </c>
      <c r="GG77" s="107">
        <f t="shared" si="2095"/>
        <v>0</v>
      </c>
      <c r="GH77" s="107">
        <f t="shared" si="2096"/>
        <v>0</v>
      </c>
      <c r="GI77" s="107">
        <f t="shared" si="2097"/>
        <v>0</v>
      </c>
      <c r="GJ77" s="107">
        <f t="shared" si="2098"/>
        <v>0</v>
      </c>
      <c r="GK77" s="107">
        <f t="shared" si="2099"/>
        <v>0</v>
      </c>
      <c r="GL77" s="107">
        <f t="shared" si="2100"/>
        <v>0</v>
      </c>
      <c r="GM77" s="107">
        <f t="shared" si="2101"/>
        <v>0</v>
      </c>
      <c r="GN77" s="107">
        <f t="shared" si="2102"/>
        <v>0</v>
      </c>
      <c r="GO77" s="107">
        <f t="shared" si="2103"/>
        <v>0</v>
      </c>
      <c r="GP77" s="107"/>
      <c r="GQ77" s="107"/>
      <c r="GR77" s="243"/>
      <c r="GS77" s="86"/>
    </row>
    <row r="78" spans="2:201" hidden="1" x14ac:dyDescent="0.2">
      <c r="B78" s="110"/>
      <c r="C78" s="111"/>
      <c r="D78" s="112"/>
      <c r="E78" s="132" t="s">
        <v>44</v>
      </c>
      <c r="F78" s="134">
        <v>18</v>
      </c>
      <c r="G78" s="135">
        <v>139077.76940000002</v>
      </c>
      <c r="H78" s="115">
        <v>32</v>
      </c>
      <c r="I78" s="115">
        <v>4450488.6208000006</v>
      </c>
      <c r="J78" s="115">
        <f t="shared" si="223"/>
        <v>5.333333333333333</v>
      </c>
      <c r="K78" s="115">
        <f t="shared" si="224"/>
        <v>741748.10346666677</v>
      </c>
      <c r="L78" s="115">
        <f>SUM(L79:L80)</f>
        <v>6</v>
      </c>
      <c r="M78" s="115">
        <f t="shared" ref="M78:Q78" si="2104">SUM(M79:M80)</f>
        <v>834466.61999999988</v>
      </c>
      <c r="N78" s="115">
        <f t="shared" si="2104"/>
        <v>0</v>
      </c>
      <c r="O78" s="115">
        <f t="shared" si="2104"/>
        <v>0</v>
      </c>
      <c r="P78" s="115">
        <f t="shared" si="2104"/>
        <v>6</v>
      </c>
      <c r="Q78" s="115">
        <f t="shared" si="2104"/>
        <v>834466.61999999988</v>
      </c>
      <c r="R78" s="131">
        <f t="shared" si="180"/>
        <v>0.66666666666666696</v>
      </c>
      <c r="S78" s="131">
        <f t="shared" si="181"/>
        <v>92718.51653333311</v>
      </c>
      <c r="T78" s="115"/>
      <c r="U78" s="115">
        <v>0</v>
      </c>
      <c r="V78" s="115">
        <f t="shared" si="226"/>
        <v>0</v>
      </c>
      <c r="W78" s="115">
        <f t="shared" si="227"/>
        <v>0</v>
      </c>
      <c r="X78" s="115">
        <f>SUM(X79:X80)</f>
        <v>0</v>
      </c>
      <c r="Y78" s="115">
        <f t="shared" ref="Y78" si="2105">SUM(Y79:Y80)</f>
        <v>0</v>
      </c>
      <c r="Z78" s="115">
        <f t="shared" ref="Z78" si="2106">SUM(Z79:Z80)</f>
        <v>0</v>
      </c>
      <c r="AA78" s="115">
        <f t="shared" ref="AA78" si="2107">SUM(AA79:AA80)</f>
        <v>0</v>
      </c>
      <c r="AB78" s="115">
        <f t="shared" ref="AB78" si="2108">SUM(AB79:AB80)</f>
        <v>0</v>
      </c>
      <c r="AC78" s="115">
        <f t="shared" ref="AC78" si="2109">SUM(AC79:AC80)</f>
        <v>0</v>
      </c>
      <c r="AD78" s="131">
        <f t="shared" si="1907"/>
        <v>0</v>
      </c>
      <c r="AE78" s="131">
        <f t="shared" si="1908"/>
        <v>0</v>
      </c>
      <c r="AF78" s="115">
        <f>VLOOKUP($E78,'ВМП план'!$B$8:$AL$43,12,0)</f>
        <v>0</v>
      </c>
      <c r="AG78" s="115">
        <f>VLOOKUP($E78,'ВМП план'!$B$8:$AL$43,13,0)</f>
        <v>0</v>
      </c>
      <c r="AH78" s="115">
        <f t="shared" si="233"/>
        <v>0</v>
      </c>
      <c r="AI78" s="115">
        <f t="shared" si="234"/>
        <v>0</v>
      </c>
      <c r="AJ78" s="115">
        <f>SUM(AJ79:AJ80)</f>
        <v>0</v>
      </c>
      <c r="AK78" s="115">
        <f t="shared" ref="AK78" si="2110">SUM(AK79:AK80)</f>
        <v>0</v>
      </c>
      <c r="AL78" s="115">
        <f t="shared" ref="AL78" si="2111">SUM(AL79:AL80)</f>
        <v>0</v>
      </c>
      <c r="AM78" s="115">
        <f t="shared" ref="AM78" si="2112">SUM(AM79:AM80)</f>
        <v>0</v>
      </c>
      <c r="AN78" s="115">
        <f t="shared" ref="AN78" si="2113">SUM(AN79:AN80)</f>
        <v>0</v>
      </c>
      <c r="AO78" s="115">
        <f t="shared" ref="AO78" si="2114">SUM(AO79:AO80)</f>
        <v>0</v>
      </c>
      <c r="AP78" s="131">
        <f t="shared" si="1910"/>
        <v>0</v>
      </c>
      <c r="AQ78" s="131">
        <f t="shared" si="1911"/>
        <v>0</v>
      </c>
      <c r="AR78" s="115"/>
      <c r="AS78" s="115"/>
      <c r="AT78" s="115">
        <f t="shared" si="240"/>
        <v>0</v>
      </c>
      <c r="AU78" s="115">
        <f t="shared" si="241"/>
        <v>0</v>
      </c>
      <c r="AV78" s="115">
        <f>SUM(AV79:AV80)</f>
        <v>0</v>
      </c>
      <c r="AW78" s="115">
        <f t="shared" ref="AW78" si="2115">SUM(AW79:AW80)</f>
        <v>0</v>
      </c>
      <c r="AX78" s="115">
        <f t="shared" ref="AX78" si="2116">SUM(AX79:AX80)</f>
        <v>0</v>
      </c>
      <c r="AY78" s="115">
        <f t="shared" ref="AY78" si="2117">SUM(AY79:AY80)</f>
        <v>0</v>
      </c>
      <c r="AZ78" s="115">
        <f t="shared" ref="AZ78" si="2118">SUM(AZ79:AZ80)</f>
        <v>0</v>
      </c>
      <c r="BA78" s="115">
        <f t="shared" ref="BA78" si="2119">SUM(BA79:BA80)</f>
        <v>0</v>
      </c>
      <c r="BB78" s="131">
        <f t="shared" si="1914"/>
        <v>0</v>
      </c>
      <c r="BC78" s="131">
        <f t="shared" si="1915"/>
        <v>0</v>
      </c>
      <c r="BD78" s="115">
        <v>100</v>
      </c>
      <c r="BE78" s="115">
        <v>13907776.940000001</v>
      </c>
      <c r="BF78" s="115">
        <f t="shared" si="247"/>
        <v>16.666666666666668</v>
      </c>
      <c r="BG78" s="115">
        <f t="shared" si="248"/>
        <v>2317962.8233333337</v>
      </c>
      <c r="BH78" s="115">
        <f>SUM(BH79:BH80)</f>
        <v>6</v>
      </c>
      <c r="BI78" s="115">
        <f t="shared" ref="BI78" si="2120">SUM(BI79:BI80)</f>
        <v>834466.62</v>
      </c>
      <c r="BJ78" s="115">
        <f t="shared" ref="BJ78" si="2121">SUM(BJ79:BJ80)</f>
        <v>0</v>
      </c>
      <c r="BK78" s="115">
        <f t="shared" ref="BK78" si="2122">SUM(BK79:BK80)</f>
        <v>0</v>
      </c>
      <c r="BL78" s="115">
        <f t="shared" ref="BL78" si="2123">SUM(BL79:BL80)</f>
        <v>6</v>
      </c>
      <c r="BM78" s="115">
        <f t="shared" ref="BM78" si="2124">SUM(BM79:BM80)</f>
        <v>834466.62</v>
      </c>
      <c r="BN78" s="131">
        <f t="shared" si="1920"/>
        <v>-10.666666666666668</v>
      </c>
      <c r="BO78" s="131">
        <f t="shared" si="1921"/>
        <v>-1483496.2033333336</v>
      </c>
      <c r="BP78" s="115"/>
      <c r="BQ78" s="115"/>
      <c r="BR78" s="115">
        <f t="shared" si="254"/>
        <v>0</v>
      </c>
      <c r="BS78" s="115">
        <f t="shared" si="255"/>
        <v>0</v>
      </c>
      <c r="BT78" s="115">
        <f>SUM(BT79:BT80)</f>
        <v>0</v>
      </c>
      <c r="BU78" s="115">
        <f t="shared" ref="BU78" si="2125">SUM(BU79:BU80)</f>
        <v>0</v>
      </c>
      <c r="BV78" s="115">
        <f t="shared" ref="BV78" si="2126">SUM(BV79:BV80)</f>
        <v>0</v>
      </c>
      <c r="BW78" s="115">
        <f t="shared" ref="BW78" si="2127">SUM(BW79:BW80)</f>
        <v>0</v>
      </c>
      <c r="BX78" s="115">
        <f t="shared" ref="BX78" si="2128">SUM(BX79:BX80)</f>
        <v>0</v>
      </c>
      <c r="BY78" s="115">
        <f t="shared" ref="BY78" si="2129">SUM(BY79:BY80)</f>
        <v>0</v>
      </c>
      <c r="BZ78" s="131">
        <f t="shared" si="1926"/>
        <v>0</v>
      </c>
      <c r="CA78" s="131">
        <f t="shared" si="1927"/>
        <v>0</v>
      </c>
      <c r="CB78" s="115"/>
      <c r="CC78" s="115">
        <v>0</v>
      </c>
      <c r="CD78" s="115">
        <f t="shared" si="261"/>
        <v>0</v>
      </c>
      <c r="CE78" s="115">
        <f t="shared" si="262"/>
        <v>0</v>
      </c>
      <c r="CF78" s="115">
        <f>SUM(CF79:CF80)</f>
        <v>0</v>
      </c>
      <c r="CG78" s="115">
        <f t="shared" ref="CG78" si="2130">SUM(CG79:CG80)</f>
        <v>0</v>
      </c>
      <c r="CH78" s="115">
        <f t="shared" ref="CH78" si="2131">SUM(CH79:CH80)</f>
        <v>0</v>
      </c>
      <c r="CI78" s="115">
        <f t="shared" ref="CI78" si="2132">SUM(CI79:CI80)</f>
        <v>0</v>
      </c>
      <c r="CJ78" s="115">
        <f t="shared" ref="CJ78" si="2133">SUM(CJ79:CJ80)</f>
        <v>0</v>
      </c>
      <c r="CK78" s="115">
        <f t="shared" ref="CK78" si="2134">SUM(CK79:CK80)</f>
        <v>0</v>
      </c>
      <c r="CL78" s="131">
        <f t="shared" si="1933"/>
        <v>0</v>
      </c>
      <c r="CM78" s="131">
        <f t="shared" si="1934"/>
        <v>0</v>
      </c>
      <c r="CN78" s="115"/>
      <c r="CO78" s="115"/>
      <c r="CP78" s="115">
        <f t="shared" si="268"/>
        <v>0</v>
      </c>
      <c r="CQ78" s="115">
        <f t="shared" si="269"/>
        <v>0</v>
      </c>
      <c r="CR78" s="115">
        <f>SUM(CR79:CR80)</f>
        <v>0</v>
      </c>
      <c r="CS78" s="115">
        <f t="shared" ref="CS78" si="2135">SUM(CS79:CS80)</f>
        <v>0</v>
      </c>
      <c r="CT78" s="115">
        <f t="shared" ref="CT78" si="2136">SUM(CT79:CT80)</f>
        <v>0</v>
      </c>
      <c r="CU78" s="115">
        <f t="shared" ref="CU78" si="2137">SUM(CU79:CU80)</f>
        <v>0</v>
      </c>
      <c r="CV78" s="115">
        <f t="shared" ref="CV78" si="2138">SUM(CV79:CV80)</f>
        <v>0</v>
      </c>
      <c r="CW78" s="115">
        <f t="shared" ref="CW78" si="2139">SUM(CW79:CW80)</f>
        <v>0</v>
      </c>
      <c r="CX78" s="131">
        <f t="shared" si="1939"/>
        <v>0</v>
      </c>
      <c r="CY78" s="131">
        <f t="shared" si="1940"/>
        <v>0</v>
      </c>
      <c r="CZ78" s="115"/>
      <c r="DA78" s="115"/>
      <c r="DB78" s="115">
        <f t="shared" si="275"/>
        <v>0</v>
      </c>
      <c r="DC78" s="115">
        <f t="shared" si="276"/>
        <v>0</v>
      </c>
      <c r="DD78" s="115">
        <f>SUM(DD79:DD80)</f>
        <v>0</v>
      </c>
      <c r="DE78" s="115">
        <f t="shared" ref="DE78" si="2140">SUM(DE79:DE80)</f>
        <v>0</v>
      </c>
      <c r="DF78" s="115">
        <f t="shared" ref="DF78" si="2141">SUM(DF79:DF80)</f>
        <v>0</v>
      </c>
      <c r="DG78" s="115">
        <f t="shared" ref="DG78" si="2142">SUM(DG79:DG80)</f>
        <v>0</v>
      </c>
      <c r="DH78" s="115">
        <f t="shared" ref="DH78" si="2143">SUM(DH79:DH80)</f>
        <v>0</v>
      </c>
      <c r="DI78" s="115">
        <f t="shared" ref="DI78" si="2144">SUM(DI79:DI80)</f>
        <v>0</v>
      </c>
      <c r="DJ78" s="131">
        <f t="shared" si="1945"/>
        <v>0</v>
      </c>
      <c r="DK78" s="131">
        <f t="shared" si="1946"/>
        <v>0</v>
      </c>
      <c r="DL78" s="115"/>
      <c r="DM78" s="115"/>
      <c r="DN78" s="115">
        <f t="shared" si="282"/>
        <v>0</v>
      </c>
      <c r="DO78" s="115">
        <f t="shared" si="283"/>
        <v>0</v>
      </c>
      <c r="DP78" s="115">
        <f>SUM(DP79:DP80)</f>
        <v>0</v>
      </c>
      <c r="DQ78" s="115">
        <f t="shared" ref="DQ78" si="2145">SUM(DQ79:DQ80)</f>
        <v>0</v>
      </c>
      <c r="DR78" s="115">
        <f t="shared" ref="DR78" si="2146">SUM(DR79:DR80)</f>
        <v>0</v>
      </c>
      <c r="DS78" s="115">
        <f t="shared" ref="DS78" si="2147">SUM(DS79:DS80)</f>
        <v>0</v>
      </c>
      <c r="DT78" s="115">
        <f t="shared" ref="DT78" si="2148">SUM(DT79:DT80)</f>
        <v>0</v>
      </c>
      <c r="DU78" s="115">
        <f t="shared" ref="DU78" si="2149">SUM(DU79:DU80)</f>
        <v>0</v>
      </c>
      <c r="DV78" s="131">
        <f t="shared" si="1951"/>
        <v>0</v>
      </c>
      <c r="DW78" s="131">
        <f t="shared" si="1952"/>
        <v>0</v>
      </c>
      <c r="DX78" s="115"/>
      <c r="DY78" s="115">
        <v>0</v>
      </c>
      <c r="DZ78" s="115">
        <f t="shared" si="289"/>
        <v>0</v>
      </c>
      <c r="EA78" s="115">
        <f t="shared" si="290"/>
        <v>0</v>
      </c>
      <c r="EB78" s="115">
        <f>SUM(EB79:EB80)</f>
        <v>0</v>
      </c>
      <c r="EC78" s="115">
        <f t="shared" ref="EC78" si="2150">SUM(EC79:EC80)</f>
        <v>0</v>
      </c>
      <c r="ED78" s="115">
        <f t="shared" ref="ED78" si="2151">SUM(ED79:ED80)</f>
        <v>0</v>
      </c>
      <c r="EE78" s="115">
        <f t="shared" ref="EE78" si="2152">SUM(EE79:EE80)</f>
        <v>0</v>
      </c>
      <c r="EF78" s="115">
        <f t="shared" ref="EF78" si="2153">SUM(EF79:EF80)</f>
        <v>0</v>
      </c>
      <c r="EG78" s="115">
        <f t="shared" ref="EG78" si="2154">SUM(EG79:EG80)</f>
        <v>0</v>
      </c>
      <c r="EH78" s="131">
        <f t="shared" si="1957"/>
        <v>0</v>
      </c>
      <c r="EI78" s="131">
        <f t="shared" si="1958"/>
        <v>0</v>
      </c>
      <c r="EJ78" s="115"/>
      <c r="EK78" s="115">
        <v>0</v>
      </c>
      <c r="EL78" s="115">
        <f t="shared" si="296"/>
        <v>0</v>
      </c>
      <c r="EM78" s="115">
        <f t="shared" si="297"/>
        <v>0</v>
      </c>
      <c r="EN78" s="115">
        <f>SUM(EN79:EN80)</f>
        <v>0</v>
      </c>
      <c r="EO78" s="115">
        <f t="shared" ref="EO78" si="2155">SUM(EO79:EO80)</f>
        <v>0</v>
      </c>
      <c r="EP78" s="115">
        <f t="shared" ref="EP78" si="2156">SUM(EP79:EP80)</f>
        <v>0</v>
      </c>
      <c r="EQ78" s="115">
        <f t="shared" ref="EQ78" si="2157">SUM(EQ79:EQ80)</f>
        <v>0</v>
      </c>
      <c r="ER78" s="115">
        <f t="shared" ref="ER78" si="2158">SUM(ER79:ER80)</f>
        <v>0</v>
      </c>
      <c r="ES78" s="115">
        <f t="shared" ref="ES78" si="2159">SUM(ES79:ES80)</f>
        <v>0</v>
      </c>
      <c r="ET78" s="131">
        <f t="shared" si="1964"/>
        <v>0</v>
      </c>
      <c r="EU78" s="131">
        <f t="shared" si="1965"/>
        <v>0</v>
      </c>
      <c r="EV78" s="115"/>
      <c r="EW78" s="115"/>
      <c r="EX78" s="115">
        <f t="shared" si="303"/>
        <v>0</v>
      </c>
      <c r="EY78" s="115">
        <f t="shared" si="304"/>
        <v>0</v>
      </c>
      <c r="EZ78" s="115">
        <f>SUM(EZ79:EZ80)</f>
        <v>0</v>
      </c>
      <c r="FA78" s="115">
        <f t="shared" ref="FA78" si="2160">SUM(FA79:FA80)</f>
        <v>0</v>
      </c>
      <c r="FB78" s="115">
        <f t="shared" ref="FB78" si="2161">SUM(FB79:FB80)</f>
        <v>0</v>
      </c>
      <c r="FC78" s="115">
        <f t="shared" ref="FC78" si="2162">SUM(FC79:FC80)</f>
        <v>0</v>
      </c>
      <c r="FD78" s="115">
        <f t="shared" ref="FD78" si="2163">SUM(FD79:FD80)</f>
        <v>0</v>
      </c>
      <c r="FE78" s="115">
        <f t="shared" ref="FE78" si="2164">SUM(FE79:FE80)</f>
        <v>0</v>
      </c>
      <c r="FF78" s="131">
        <f t="shared" si="1970"/>
        <v>0</v>
      </c>
      <c r="FG78" s="131">
        <f t="shared" si="1971"/>
        <v>0</v>
      </c>
      <c r="FH78" s="115">
        <v>60</v>
      </c>
      <c r="FI78" s="115">
        <v>8344666.1640000008</v>
      </c>
      <c r="FJ78" s="115">
        <f t="shared" si="310"/>
        <v>10</v>
      </c>
      <c r="FK78" s="115">
        <f t="shared" si="311"/>
        <v>1390777.6940000001</v>
      </c>
      <c r="FL78" s="115">
        <f>SUM(FL79:FL80)</f>
        <v>0</v>
      </c>
      <c r="FM78" s="115">
        <f t="shared" ref="FM78" si="2165">SUM(FM79:FM80)</f>
        <v>0</v>
      </c>
      <c r="FN78" s="115">
        <f t="shared" ref="FN78" si="2166">SUM(FN79:FN80)</f>
        <v>0</v>
      </c>
      <c r="FO78" s="115">
        <f t="shared" ref="FO78" si="2167">SUM(FO79:FO80)</f>
        <v>0</v>
      </c>
      <c r="FP78" s="115">
        <f t="shared" ref="FP78" si="2168">SUM(FP79:FP80)</f>
        <v>0</v>
      </c>
      <c r="FQ78" s="115">
        <f t="shared" ref="FQ78" si="2169">SUM(FQ79:FQ80)</f>
        <v>0</v>
      </c>
      <c r="FR78" s="131">
        <f t="shared" si="1976"/>
        <v>-10</v>
      </c>
      <c r="FS78" s="131">
        <f t="shared" si="1977"/>
        <v>-1390777.6940000001</v>
      </c>
      <c r="FT78" s="115"/>
      <c r="FU78" s="115"/>
      <c r="FV78" s="115">
        <f t="shared" si="317"/>
        <v>0</v>
      </c>
      <c r="FW78" s="115">
        <f t="shared" si="318"/>
        <v>0</v>
      </c>
      <c r="FX78" s="115">
        <f>SUM(FX79:FX80)</f>
        <v>0</v>
      </c>
      <c r="FY78" s="115">
        <f t="shared" ref="FY78" si="2170">SUM(FY79:FY80)</f>
        <v>0</v>
      </c>
      <c r="FZ78" s="115">
        <f t="shared" ref="FZ78" si="2171">SUM(FZ79:FZ80)</f>
        <v>0</v>
      </c>
      <c r="GA78" s="115">
        <f t="shared" ref="GA78" si="2172">SUM(GA79:GA80)</f>
        <v>0</v>
      </c>
      <c r="GB78" s="115">
        <f t="shared" ref="GB78" si="2173">SUM(GB79:GB80)</f>
        <v>0</v>
      </c>
      <c r="GC78" s="115">
        <f t="shared" ref="GC78" si="2174">SUM(GC79:GC80)</f>
        <v>0</v>
      </c>
      <c r="GD78" s="131">
        <f t="shared" si="1982"/>
        <v>0</v>
      </c>
      <c r="GE78" s="131">
        <f t="shared" si="1983"/>
        <v>0</v>
      </c>
      <c r="GF78" s="115">
        <f t="shared" si="2056"/>
        <v>192</v>
      </c>
      <c r="GG78" s="115">
        <f t="shared" si="2056"/>
        <v>26702931.724800002</v>
      </c>
      <c r="GH78" s="115">
        <f t="shared" si="2056"/>
        <v>32</v>
      </c>
      <c r="GI78" s="115">
        <f t="shared" si="2056"/>
        <v>4450488.6208000006</v>
      </c>
      <c r="GJ78" s="115">
        <f>SUM(GJ79:GJ80)</f>
        <v>12</v>
      </c>
      <c r="GK78" s="115">
        <f t="shared" ref="GK78" si="2175">SUM(GK79:GK80)</f>
        <v>1668933.2399999998</v>
      </c>
      <c r="GL78" s="115">
        <f t="shared" ref="GL78" si="2176">SUM(GL79:GL80)</f>
        <v>0</v>
      </c>
      <c r="GM78" s="115">
        <f t="shared" ref="GM78" si="2177">SUM(GM79:GM80)</f>
        <v>0</v>
      </c>
      <c r="GN78" s="115">
        <f t="shared" ref="GN78" si="2178">SUM(GN79:GN80)</f>
        <v>12</v>
      </c>
      <c r="GO78" s="115">
        <f t="shared" ref="GO78" si="2179">SUM(GO79:GO80)</f>
        <v>1668933.2399999998</v>
      </c>
      <c r="GP78" s="115">
        <f t="shared" si="2062"/>
        <v>-20</v>
      </c>
      <c r="GQ78" s="115">
        <f t="shared" si="2063"/>
        <v>-2781555.3808000009</v>
      </c>
      <c r="GR78" s="243"/>
      <c r="GS78" s="86"/>
    </row>
    <row r="79" spans="2:201" ht="66" hidden="1" customHeight="1" x14ac:dyDescent="0.2">
      <c r="B79" s="86" t="s">
        <v>182</v>
      </c>
      <c r="C79" s="89" t="s">
        <v>183</v>
      </c>
      <c r="D79" s="90">
        <v>356</v>
      </c>
      <c r="E79" s="91" t="s">
        <v>184</v>
      </c>
      <c r="F79" s="94">
        <v>18</v>
      </c>
      <c r="G79" s="106">
        <v>139077.76940000002</v>
      </c>
      <c r="H79" s="107"/>
      <c r="I79" s="107"/>
      <c r="J79" s="107"/>
      <c r="K79" s="107"/>
      <c r="L79" s="107">
        <f>VLOOKUP($D79,'факт '!$D$7:$AO$73,3,0)</f>
        <v>6</v>
      </c>
      <c r="M79" s="107">
        <f>VLOOKUP($D79,'факт '!$D$7:$AO$73,4,0)</f>
        <v>834466.61999999988</v>
      </c>
      <c r="N79" s="107"/>
      <c r="O79" s="107"/>
      <c r="P79" s="107">
        <f t="shared" si="2064"/>
        <v>6</v>
      </c>
      <c r="Q79" s="107">
        <f t="shared" si="2065"/>
        <v>834466.61999999988</v>
      </c>
      <c r="R79" s="108">
        <f t="shared" si="180"/>
        <v>6</v>
      </c>
      <c r="S79" s="108">
        <f t="shared" si="181"/>
        <v>834466.61999999988</v>
      </c>
      <c r="T79" s="107"/>
      <c r="U79" s="107"/>
      <c r="V79" s="107"/>
      <c r="W79" s="107"/>
      <c r="X79" s="107">
        <f>VLOOKUP($D79,'факт '!$D$7:$AO$73,7,0)</f>
        <v>0</v>
      </c>
      <c r="Y79" s="107">
        <f>VLOOKUP($D79,'факт '!$D$7:$AO$73,8,0)</f>
        <v>0</v>
      </c>
      <c r="Z79" s="107">
        <f>VLOOKUP($D79,'факт '!$D$7:$AO$73,9,0)</f>
        <v>0</v>
      </c>
      <c r="AA79" s="107">
        <f>VLOOKUP($D79,'факт '!$D$7:$AO$73,10,0)</f>
        <v>0</v>
      </c>
      <c r="AB79" s="107">
        <f t="shared" ref="AB79:AB80" si="2180">SUM(X79+Z79)</f>
        <v>0</v>
      </c>
      <c r="AC79" s="107">
        <f t="shared" ref="AC79:AC80" si="2181">SUM(Y79+AA79)</f>
        <v>0</v>
      </c>
      <c r="AD79" s="108">
        <f t="shared" si="1907"/>
        <v>0</v>
      </c>
      <c r="AE79" s="108">
        <f t="shared" si="1908"/>
        <v>0</v>
      </c>
      <c r="AF79" s="107"/>
      <c r="AG79" s="107"/>
      <c r="AH79" s="107"/>
      <c r="AI79" s="107"/>
      <c r="AJ79" s="107">
        <f>VLOOKUP($D79,'факт '!$D$7:$AO$73,5,0)</f>
        <v>0</v>
      </c>
      <c r="AK79" s="107">
        <f>VLOOKUP($D79,'факт '!$D$7:$AO$73,6,0)</f>
        <v>0</v>
      </c>
      <c r="AL79" s="107"/>
      <c r="AM79" s="107"/>
      <c r="AN79" s="107">
        <f t="shared" ref="AN79:AN80" si="2182">SUM(AJ79+AL79)</f>
        <v>0</v>
      </c>
      <c r="AO79" s="107">
        <f t="shared" ref="AO79:AO80" si="2183">SUM(AK79+AM79)</f>
        <v>0</v>
      </c>
      <c r="AP79" s="108">
        <f t="shared" si="1910"/>
        <v>0</v>
      </c>
      <c r="AQ79" s="108">
        <f t="shared" si="1911"/>
        <v>0</v>
      </c>
      <c r="AR79" s="107"/>
      <c r="AS79" s="107"/>
      <c r="AT79" s="107"/>
      <c r="AU79" s="107"/>
      <c r="AV79" s="107">
        <f>VLOOKUP($D79,'факт '!$D$7:$AO$73,11,0)</f>
        <v>0</v>
      </c>
      <c r="AW79" s="107">
        <f>VLOOKUP($D79,'факт '!$D$7:$AO$73,12,0)</f>
        <v>0</v>
      </c>
      <c r="AX79" s="107"/>
      <c r="AY79" s="107"/>
      <c r="AZ79" s="107">
        <f t="shared" ref="AZ79:AZ80" si="2184">SUM(AV79+AX79)</f>
        <v>0</v>
      </c>
      <c r="BA79" s="107">
        <f t="shared" ref="BA79:BA80" si="2185">SUM(AW79+AY79)</f>
        <v>0</v>
      </c>
      <c r="BB79" s="108">
        <f t="shared" si="1914"/>
        <v>0</v>
      </c>
      <c r="BC79" s="108">
        <f t="shared" si="1915"/>
        <v>0</v>
      </c>
      <c r="BD79" s="107"/>
      <c r="BE79" s="107"/>
      <c r="BF79" s="107"/>
      <c r="BG79" s="107"/>
      <c r="BH79" s="107">
        <f>VLOOKUP($D79,'факт '!$D$7:$AO$73,15,0)</f>
        <v>6</v>
      </c>
      <c r="BI79" s="107">
        <f>VLOOKUP($D79,'факт '!$D$7:$AO$73,16,0)</f>
        <v>834466.62</v>
      </c>
      <c r="BJ79" s="107">
        <f>VLOOKUP($D79,'факт '!$D$7:$AO$73,17,0)</f>
        <v>0</v>
      </c>
      <c r="BK79" s="107">
        <f>VLOOKUP($D79,'факт '!$D$7:$AO$73,18,0)</f>
        <v>0</v>
      </c>
      <c r="BL79" s="107">
        <f t="shared" ref="BL79:BL80" si="2186">SUM(BH79+BJ79)</f>
        <v>6</v>
      </c>
      <c r="BM79" s="107">
        <f t="shared" ref="BM79:BM80" si="2187">SUM(BI79+BK79)</f>
        <v>834466.62</v>
      </c>
      <c r="BN79" s="108">
        <f t="shared" si="1920"/>
        <v>6</v>
      </c>
      <c r="BO79" s="108">
        <f t="shared" si="1921"/>
        <v>834466.62</v>
      </c>
      <c r="BP79" s="107"/>
      <c r="BQ79" s="107"/>
      <c r="BR79" s="107"/>
      <c r="BS79" s="107"/>
      <c r="BT79" s="107">
        <f>VLOOKUP($D79,'факт '!$D$7:$AO$73,19,0)</f>
        <v>0</v>
      </c>
      <c r="BU79" s="107">
        <f>VLOOKUP($D79,'факт '!$D$7:$AO$73,20,0)</f>
        <v>0</v>
      </c>
      <c r="BV79" s="107">
        <f>VLOOKUP($D79,'факт '!$D$7:$AO$73,21,0)</f>
        <v>0</v>
      </c>
      <c r="BW79" s="107">
        <f>VLOOKUP($D79,'факт '!$D$7:$AO$73,22,0)</f>
        <v>0</v>
      </c>
      <c r="BX79" s="107">
        <f t="shared" ref="BX79:BX80" si="2188">SUM(BT79+BV79)</f>
        <v>0</v>
      </c>
      <c r="BY79" s="107">
        <f t="shared" ref="BY79:BY80" si="2189">SUM(BU79+BW79)</f>
        <v>0</v>
      </c>
      <c r="BZ79" s="108">
        <f t="shared" si="1926"/>
        <v>0</v>
      </c>
      <c r="CA79" s="108">
        <f t="shared" si="1927"/>
        <v>0</v>
      </c>
      <c r="CB79" s="107"/>
      <c r="CC79" s="107"/>
      <c r="CD79" s="107"/>
      <c r="CE79" s="107"/>
      <c r="CF79" s="107">
        <f>VLOOKUP($D79,'факт '!$D$7:$AO$73,23,0)</f>
        <v>0</v>
      </c>
      <c r="CG79" s="107">
        <f>VLOOKUP($D79,'факт '!$D$7:$AO$73,24,0)</f>
        <v>0</v>
      </c>
      <c r="CH79" s="107">
        <f>VLOOKUP($D79,'факт '!$D$7:$AO$73,25,0)</f>
        <v>0</v>
      </c>
      <c r="CI79" s="107">
        <f>VLOOKUP($D79,'факт '!$D$7:$AO$73,26,0)</f>
        <v>0</v>
      </c>
      <c r="CJ79" s="107">
        <f t="shared" ref="CJ79:CJ80" si="2190">SUM(CF79+CH79)</f>
        <v>0</v>
      </c>
      <c r="CK79" s="107">
        <f t="shared" ref="CK79:CK80" si="2191">SUM(CG79+CI79)</f>
        <v>0</v>
      </c>
      <c r="CL79" s="108">
        <f t="shared" si="1933"/>
        <v>0</v>
      </c>
      <c r="CM79" s="108">
        <f t="shared" si="1934"/>
        <v>0</v>
      </c>
      <c r="CN79" s="107"/>
      <c r="CO79" s="107"/>
      <c r="CP79" s="107"/>
      <c r="CQ79" s="107"/>
      <c r="CR79" s="107">
        <f>VLOOKUP($D79,'факт '!$D$7:$AO$73,27,0)</f>
        <v>0</v>
      </c>
      <c r="CS79" s="107">
        <f>VLOOKUP($D79,'факт '!$D$7:$AO$73,28,0)</f>
        <v>0</v>
      </c>
      <c r="CT79" s="107">
        <f>VLOOKUP($D79,'факт '!$D$7:$AO$73,29,0)</f>
        <v>0</v>
      </c>
      <c r="CU79" s="107">
        <f>VLOOKUP($D79,'факт '!$D$7:$AO$73,30,0)</f>
        <v>0</v>
      </c>
      <c r="CV79" s="107">
        <f t="shared" ref="CV79:CV80" si="2192">SUM(CR79+CT79)</f>
        <v>0</v>
      </c>
      <c r="CW79" s="107">
        <f t="shared" ref="CW79:CW80" si="2193">SUM(CS79+CU79)</f>
        <v>0</v>
      </c>
      <c r="CX79" s="108">
        <f t="shared" si="1939"/>
        <v>0</v>
      </c>
      <c r="CY79" s="108">
        <f t="shared" si="1940"/>
        <v>0</v>
      </c>
      <c r="CZ79" s="107"/>
      <c r="DA79" s="107"/>
      <c r="DB79" s="107"/>
      <c r="DC79" s="107"/>
      <c r="DD79" s="107">
        <f>VLOOKUP($D79,'факт '!$D$7:$AO$73,31,0)</f>
        <v>0</v>
      </c>
      <c r="DE79" s="107">
        <f>VLOOKUP($D79,'факт '!$D$7:$AO$73,32,0)</f>
        <v>0</v>
      </c>
      <c r="DF79" s="107"/>
      <c r="DG79" s="107"/>
      <c r="DH79" s="107">
        <f t="shared" ref="DH79:DH80" si="2194">SUM(DD79+DF79)</f>
        <v>0</v>
      </c>
      <c r="DI79" s="107">
        <f t="shared" ref="DI79:DI80" si="2195">SUM(DE79+DG79)</f>
        <v>0</v>
      </c>
      <c r="DJ79" s="108">
        <f t="shared" si="1945"/>
        <v>0</v>
      </c>
      <c r="DK79" s="108">
        <f t="shared" si="1946"/>
        <v>0</v>
      </c>
      <c r="DL79" s="107"/>
      <c r="DM79" s="107"/>
      <c r="DN79" s="107"/>
      <c r="DO79" s="107"/>
      <c r="DP79" s="107">
        <f>VLOOKUP($D79,'факт '!$D$7:$AO$73,13,0)</f>
        <v>0</v>
      </c>
      <c r="DQ79" s="107">
        <f>VLOOKUP($D79,'факт '!$D$7:$AO$73,14,0)</f>
        <v>0</v>
      </c>
      <c r="DR79" s="107"/>
      <c r="DS79" s="107"/>
      <c r="DT79" s="107">
        <f t="shared" ref="DT79:DT80" si="2196">SUM(DP79+DR79)</f>
        <v>0</v>
      </c>
      <c r="DU79" s="107">
        <f t="shared" ref="DU79:DU80" si="2197">SUM(DQ79+DS79)</f>
        <v>0</v>
      </c>
      <c r="DV79" s="108">
        <f t="shared" si="1951"/>
        <v>0</v>
      </c>
      <c r="DW79" s="108">
        <f t="shared" si="1952"/>
        <v>0</v>
      </c>
      <c r="DX79" s="107"/>
      <c r="DY79" s="107"/>
      <c r="DZ79" s="107"/>
      <c r="EA79" s="107"/>
      <c r="EB79" s="107">
        <f>VLOOKUP($D79,'факт '!$D$7:$AO$73,33,0)</f>
        <v>0</v>
      </c>
      <c r="EC79" s="107">
        <f>VLOOKUP($D79,'факт '!$D$7:$AO$73,34,0)</f>
        <v>0</v>
      </c>
      <c r="ED79" s="107"/>
      <c r="EE79" s="107"/>
      <c r="EF79" s="107">
        <f t="shared" ref="EF79:EF80" si="2198">SUM(EB79+ED79)</f>
        <v>0</v>
      </c>
      <c r="EG79" s="107">
        <f t="shared" ref="EG79:EG80" si="2199">SUM(EC79+EE79)</f>
        <v>0</v>
      </c>
      <c r="EH79" s="108">
        <f t="shared" si="1957"/>
        <v>0</v>
      </c>
      <c r="EI79" s="108">
        <f t="shared" si="1958"/>
        <v>0</v>
      </c>
      <c r="EJ79" s="107"/>
      <c r="EK79" s="107"/>
      <c r="EL79" s="107"/>
      <c r="EM79" s="107"/>
      <c r="EN79" s="107">
        <f>VLOOKUP($D79,'факт '!$D$7:$AO$73,35,0)</f>
        <v>0</v>
      </c>
      <c r="EO79" s="107">
        <f>VLOOKUP($D79,'факт '!$D$7:$AO$73,36,0)</f>
        <v>0</v>
      </c>
      <c r="EP79" s="107">
        <f>VLOOKUP($D79,'факт '!$D$7:$AO$73,37,0)</f>
        <v>0</v>
      </c>
      <c r="EQ79" s="107">
        <f>VLOOKUP($D79,'факт '!$D$7:$AO$73,38,0)</f>
        <v>0</v>
      </c>
      <c r="ER79" s="107">
        <f t="shared" ref="ER79:ER80" si="2200">SUM(EN79+EP79)</f>
        <v>0</v>
      </c>
      <c r="ES79" s="107">
        <f t="shared" ref="ES79:ES80" si="2201">SUM(EO79+EQ79)</f>
        <v>0</v>
      </c>
      <c r="ET79" s="108">
        <f t="shared" si="1964"/>
        <v>0</v>
      </c>
      <c r="EU79" s="108">
        <f t="shared" si="1965"/>
        <v>0</v>
      </c>
      <c r="EV79" s="107"/>
      <c r="EW79" s="107"/>
      <c r="EX79" s="107"/>
      <c r="EY79" s="107"/>
      <c r="EZ79" s="107"/>
      <c r="FA79" s="107"/>
      <c r="FB79" s="107"/>
      <c r="FC79" s="107"/>
      <c r="FD79" s="107">
        <f t="shared" ref="FD79:FD80" si="2202">SUM(EZ79+FB79)</f>
        <v>0</v>
      </c>
      <c r="FE79" s="107">
        <f t="shared" ref="FE79:FE80" si="2203">SUM(FA79+FC79)</f>
        <v>0</v>
      </c>
      <c r="FF79" s="108">
        <f t="shared" si="1970"/>
        <v>0</v>
      </c>
      <c r="FG79" s="108">
        <f t="shared" si="1971"/>
        <v>0</v>
      </c>
      <c r="FH79" s="107"/>
      <c r="FI79" s="107"/>
      <c r="FJ79" s="107"/>
      <c r="FK79" s="107"/>
      <c r="FL79" s="107"/>
      <c r="FM79" s="107"/>
      <c r="FN79" s="107"/>
      <c r="FO79" s="107"/>
      <c r="FP79" s="107">
        <f t="shared" ref="FP79:FP80" si="2204">SUM(FL79+FN79)</f>
        <v>0</v>
      </c>
      <c r="FQ79" s="107">
        <f t="shared" ref="FQ79:FQ80" si="2205">SUM(FM79+FO79)</f>
        <v>0</v>
      </c>
      <c r="FR79" s="108">
        <f t="shared" si="1976"/>
        <v>0</v>
      </c>
      <c r="FS79" s="108">
        <f t="shared" si="1977"/>
        <v>0</v>
      </c>
      <c r="FT79" s="107"/>
      <c r="FU79" s="107"/>
      <c r="FV79" s="107"/>
      <c r="FW79" s="107"/>
      <c r="FX79" s="107"/>
      <c r="FY79" s="107"/>
      <c r="FZ79" s="107"/>
      <c r="GA79" s="107"/>
      <c r="GB79" s="107">
        <f t="shared" ref="GB79:GB80" si="2206">SUM(FX79+FZ79)</f>
        <v>0</v>
      </c>
      <c r="GC79" s="107">
        <f t="shared" ref="GC79:GC80" si="2207">SUM(FY79+GA79)</f>
        <v>0</v>
      </c>
      <c r="GD79" s="108">
        <f t="shared" si="1982"/>
        <v>0</v>
      </c>
      <c r="GE79" s="108">
        <f t="shared" si="1983"/>
        <v>0</v>
      </c>
      <c r="GF79" s="107">
        <f t="shared" ref="GF79:GF80" si="2208">SUM(H79,T79,AF79,AR79,BD79,BP79,CB79,CN79,CZ79,DL79,DX79,EJ79,EV79)</f>
        <v>0</v>
      </c>
      <c r="GG79" s="107">
        <f t="shared" ref="GG79:GG80" si="2209">SUM(I79,U79,AG79,AS79,BE79,BQ79,CC79,CO79,DA79,DM79,DY79,EK79,EW79)</f>
        <v>0</v>
      </c>
      <c r="GH79" s="107">
        <f t="shared" ref="GH79:GH80" si="2210">SUM(J79,V79,AH79,AT79,BF79,BR79,CD79,CP79,DB79,DN79,DZ79,EL79,EX79)</f>
        <v>0</v>
      </c>
      <c r="GI79" s="107">
        <f t="shared" ref="GI79:GI80" si="2211">SUM(K79,W79,AI79,AU79,BG79,BS79,CE79,CQ79,DC79,DO79,EA79,EM79,EY79)</f>
        <v>0</v>
      </c>
      <c r="GJ79" s="107">
        <f t="shared" ref="GJ79:GJ80" si="2212">SUM(L79,X79,AJ79,AV79,BH79,BT79,CF79,CR79,DD79,DP79,EB79,EN79,EZ79)</f>
        <v>12</v>
      </c>
      <c r="GK79" s="107">
        <f t="shared" ref="GK79:GK80" si="2213">SUM(M79,Y79,AK79,AW79,BI79,BU79,CG79,CS79,DE79,DQ79,EC79,EO79,FA79)</f>
        <v>1668933.2399999998</v>
      </c>
      <c r="GL79" s="107">
        <f t="shared" ref="GL79:GL80" si="2214">SUM(N79,Z79,AL79,AX79,BJ79,BV79,CH79,CT79,DF79,DR79,ED79,EP79,FB79)</f>
        <v>0</v>
      </c>
      <c r="GM79" s="107">
        <f t="shared" ref="GM79:GM80" si="2215">SUM(O79,AA79,AM79,AY79,BK79,BW79,CI79,CU79,DG79,DS79,EE79,EQ79,FC79)</f>
        <v>0</v>
      </c>
      <c r="GN79" s="107">
        <f t="shared" ref="GN79:GN80" si="2216">SUM(P79,AB79,AN79,AZ79,BL79,BX79,CJ79,CV79,DH79,DT79,EF79,ER79,FD79)</f>
        <v>12</v>
      </c>
      <c r="GO79" s="107">
        <f t="shared" ref="GO79:GO80" si="2217">SUM(Q79,AC79,AO79,BA79,BM79,BY79,CK79,CW79,DI79,DU79,EG79,ES79,FE79)</f>
        <v>1668933.2399999998</v>
      </c>
      <c r="GP79" s="107"/>
      <c r="GQ79" s="107"/>
      <c r="GR79" s="243"/>
      <c r="GS79" s="86"/>
    </row>
    <row r="80" spans="2:201" hidden="1" x14ac:dyDescent="0.2">
      <c r="B80" s="86"/>
      <c r="C80" s="89"/>
      <c r="D80" s="90"/>
      <c r="E80" s="91"/>
      <c r="F80" s="94"/>
      <c r="G80" s="106"/>
      <c r="H80" s="107"/>
      <c r="I80" s="107"/>
      <c r="J80" s="107"/>
      <c r="K80" s="107"/>
      <c r="L80" s="107"/>
      <c r="M80" s="107"/>
      <c r="N80" s="107"/>
      <c r="O80" s="107"/>
      <c r="P80" s="107">
        <f t="shared" si="2064"/>
        <v>0</v>
      </c>
      <c r="Q80" s="107">
        <f t="shared" si="2065"/>
        <v>0</v>
      </c>
      <c r="R80" s="108">
        <f t="shared" ref="R80:R144" si="2218">SUM(L80-J80)</f>
        <v>0</v>
      </c>
      <c r="S80" s="108">
        <f t="shared" ref="S80:S144" si="2219">SUM(M80-K80)</f>
        <v>0</v>
      </c>
      <c r="T80" s="107"/>
      <c r="U80" s="107"/>
      <c r="V80" s="107"/>
      <c r="W80" s="107"/>
      <c r="X80" s="107"/>
      <c r="Y80" s="107"/>
      <c r="Z80" s="107"/>
      <c r="AA80" s="107"/>
      <c r="AB80" s="107">
        <f t="shared" si="2180"/>
        <v>0</v>
      </c>
      <c r="AC80" s="107">
        <f t="shared" si="2181"/>
        <v>0</v>
      </c>
      <c r="AD80" s="108">
        <f t="shared" si="1907"/>
        <v>0</v>
      </c>
      <c r="AE80" s="108">
        <f t="shared" si="1908"/>
        <v>0</v>
      </c>
      <c r="AF80" s="107"/>
      <c r="AG80" s="107"/>
      <c r="AH80" s="107"/>
      <c r="AI80" s="107"/>
      <c r="AJ80" s="107"/>
      <c r="AK80" s="107"/>
      <c r="AL80" s="107"/>
      <c r="AM80" s="107"/>
      <c r="AN80" s="107">
        <f t="shared" si="2182"/>
        <v>0</v>
      </c>
      <c r="AO80" s="107">
        <f t="shared" si="2183"/>
        <v>0</v>
      </c>
      <c r="AP80" s="108">
        <f t="shared" si="1910"/>
        <v>0</v>
      </c>
      <c r="AQ80" s="108">
        <f t="shared" si="1911"/>
        <v>0</v>
      </c>
      <c r="AR80" s="107"/>
      <c r="AS80" s="107"/>
      <c r="AT80" s="107"/>
      <c r="AU80" s="107"/>
      <c r="AV80" s="107"/>
      <c r="AW80" s="107"/>
      <c r="AX80" s="107"/>
      <c r="AY80" s="107"/>
      <c r="AZ80" s="107">
        <f t="shared" si="2184"/>
        <v>0</v>
      </c>
      <c r="BA80" s="107">
        <f t="shared" si="2185"/>
        <v>0</v>
      </c>
      <c r="BB80" s="108">
        <f t="shared" si="1914"/>
        <v>0</v>
      </c>
      <c r="BC80" s="108">
        <f t="shared" si="1915"/>
        <v>0</v>
      </c>
      <c r="BD80" s="107"/>
      <c r="BE80" s="107"/>
      <c r="BF80" s="107"/>
      <c r="BG80" s="107"/>
      <c r="BH80" s="107"/>
      <c r="BI80" s="107"/>
      <c r="BJ80" s="107"/>
      <c r="BK80" s="107"/>
      <c r="BL80" s="107">
        <f t="shared" si="2186"/>
        <v>0</v>
      </c>
      <c r="BM80" s="107">
        <f t="shared" si="2187"/>
        <v>0</v>
      </c>
      <c r="BN80" s="108">
        <f t="shared" si="1920"/>
        <v>0</v>
      </c>
      <c r="BO80" s="108">
        <f t="shared" si="1921"/>
        <v>0</v>
      </c>
      <c r="BP80" s="107"/>
      <c r="BQ80" s="107"/>
      <c r="BR80" s="107"/>
      <c r="BS80" s="107"/>
      <c r="BT80" s="107"/>
      <c r="BU80" s="107"/>
      <c r="BV80" s="107"/>
      <c r="BW80" s="107"/>
      <c r="BX80" s="107">
        <f t="shared" si="2188"/>
        <v>0</v>
      </c>
      <c r="BY80" s="107">
        <f t="shared" si="2189"/>
        <v>0</v>
      </c>
      <c r="BZ80" s="108">
        <f t="shared" si="1926"/>
        <v>0</v>
      </c>
      <c r="CA80" s="108">
        <f t="shared" si="1927"/>
        <v>0</v>
      </c>
      <c r="CB80" s="107"/>
      <c r="CC80" s="107"/>
      <c r="CD80" s="107"/>
      <c r="CE80" s="107"/>
      <c r="CF80" s="107"/>
      <c r="CG80" s="107"/>
      <c r="CH80" s="107"/>
      <c r="CI80" s="107"/>
      <c r="CJ80" s="107">
        <f t="shared" si="2190"/>
        <v>0</v>
      </c>
      <c r="CK80" s="107">
        <f t="shared" si="2191"/>
        <v>0</v>
      </c>
      <c r="CL80" s="108">
        <f t="shared" si="1933"/>
        <v>0</v>
      </c>
      <c r="CM80" s="108">
        <f t="shared" si="1934"/>
        <v>0</v>
      </c>
      <c r="CN80" s="107"/>
      <c r="CO80" s="107"/>
      <c r="CP80" s="107"/>
      <c r="CQ80" s="107"/>
      <c r="CR80" s="107"/>
      <c r="CS80" s="107"/>
      <c r="CT80" s="107"/>
      <c r="CU80" s="107"/>
      <c r="CV80" s="107">
        <f t="shared" si="2192"/>
        <v>0</v>
      </c>
      <c r="CW80" s="107">
        <f t="shared" si="2193"/>
        <v>0</v>
      </c>
      <c r="CX80" s="108">
        <f t="shared" si="1939"/>
        <v>0</v>
      </c>
      <c r="CY80" s="108">
        <f t="shared" si="1940"/>
        <v>0</v>
      </c>
      <c r="CZ80" s="107"/>
      <c r="DA80" s="107"/>
      <c r="DB80" s="107"/>
      <c r="DC80" s="107"/>
      <c r="DD80" s="107"/>
      <c r="DE80" s="107"/>
      <c r="DF80" s="107"/>
      <c r="DG80" s="107"/>
      <c r="DH80" s="107">
        <f t="shared" si="2194"/>
        <v>0</v>
      </c>
      <c r="DI80" s="107">
        <f t="shared" si="2195"/>
        <v>0</v>
      </c>
      <c r="DJ80" s="108">
        <f t="shared" si="1945"/>
        <v>0</v>
      </c>
      <c r="DK80" s="108">
        <f t="shared" si="1946"/>
        <v>0</v>
      </c>
      <c r="DL80" s="107"/>
      <c r="DM80" s="107"/>
      <c r="DN80" s="107"/>
      <c r="DO80" s="107"/>
      <c r="DP80" s="107"/>
      <c r="DQ80" s="107"/>
      <c r="DR80" s="107"/>
      <c r="DS80" s="107"/>
      <c r="DT80" s="107">
        <f t="shared" si="2196"/>
        <v>0</v>
      </c>
      <c r="DU80" s="107">
        <f t="shared" si="2197"/>
        <v>0</v>
      </c>
      <c r="DV80" s="108">
        <f t="shared" si="1951"/>
        <v>0</v>
      </c>
      <c r="DW80" s="108">
        <f t="shared" si="1952"/>
        <v>0</v>
      </c>
      <c r="DX80" s="107"/>
      <c r="DY80" s="107"/>
      <c r="DZ80" s="107"/>
      <c r="EA80" s="107"/>
      <c r="EB80" s="107"/>
      <c r="EC80" s="107"/>
      <c r="ED80" s="107"/>
      <c r="EE80" s="107"/>
      <c r="EF80" s="107">
        <f t="shared" si="2198"/>
        <v>0</v>
      </c>
      <c r="EG80" s="107">
        <f t="shared" si="2199"/>
        <v>0</v>
      </c>
      <c r="EH80" s="108">
        <f t="shared" si="1957"/>
        <v>0</v>
      </c>
      <c r="EI80" s="108">
        <f t="shared" si="1958"/>
        <v>0</v>
      </c>
      <c r="EJ80" s="107"/>
      <c r="EK80" s="107"/>
      <c r="EL80" s="107"/>
      <c r="EM80" s="107"/>
      <c r="EN80" s="107"/>
      <c r="EO80" s="107"/>
      <c r="EP80" s="107"/>
      <c r="EQ80" s="107"/>
      <c r="ER80" s="107">
        <f t="shared" si="2200"/>
        <v>0</v>
      </c>
      <c r="ES80" s="107">
        <f t="shared" si="2201"/>
        <v>0</v>
      </c>
      <c r="ET80" s="108">
        <f t="shared" si="1964"/>
        <v>0</v>
      </c>
      <c r="EU80" s="108">
        <f t="shared" si="1965"/>
        <v>0</v>
      </c>
      <c r="EV80" s="107"/>
      <c r="EW80" s="107"/>
      <c r="EX80" s="107"/>
      <c r="EY80" s="107"/>
      <c r="EZ80" s="107"/>
      <c r="FA80" s="107"/>
      <c r="FB80" s="107"/>
      <c r="FC80" s="107"/>
      <c r="FD80" s="107">
        <f t="shared" si="2202"/>
        <v>0</v>
      </c>
      <c r="FE80" s="107">
        <f t="shared" si="2203"/>
        <v>0</v>
      </c>
      <c r="FF80" s="108">
        <f t="shared" si="1970"/>
        <v>0</v>
      </c>
      <c r="FG80" s="108">
        <f t="shared" si="1971"/>
        <v>0</v>
      </c>
      <c r="FH80" s="107"/>
      <c r="FI80" s="107"/>
      <c r="FJ80" s="107"/>
      <c r="FK80" s="107"/>
      <c r="FL80" s="107"/>
      <c r="FM80" s="107"/>
      <c r="FN80" s="107"/>
      <c r="FO80" s="107"/>
      <c r="FP80" s="107">
        <f t="shared" si="2204"/>
        <v>0</v>
      </c>
      <c r="FQ80" s="107">
        <f t="shared" si="2205"/>
        <v>0</v>
      </c>
      <c r="FR80" s="108">
        <f t="shared" si="1976"/>
        <v>0</v>
      </c>
      <c r="FS80" s="108">
        <f t="shared" si="1977"/>
        <v>0</v>
      </c>
      <c r="FT80" s="107"/>
      <c r="FU80" s="107"/>
      <c r="FV80" s="107"/>
      <c r="FW80" s="107"/>
      <c r="FX80" s="107"/>
      <c r="FY80" s="107"/>
      <c r="FZ80" s="107"/>
      <c r="GA80" s="107"/>
      <c r="GB80" s="107">
        <f t="shared" si="2206"/>
        <v>0</v>
      </c>
      <c r="GC80" s="107">
        <f t="shared" si="2207"/>
        <v>0</v>
      </c>
      <c r="GD80" s="108">
        <f t="shared" si="1982"/>
        <v>0</v>
      </c>
      <c r="GE80" s="108">
        <f t="shared" si="1983"/>
        <v>0</v>
      </c>
      <c r="GF80" s="107">
        <f t="shared" si="2208"/>
        <v>0</v>
      </c>
      <c r="GG80" s="107">
        <f t="shared" si="2209"/>
        <v>0</v>
      </c>
      <c r="GH80" s="107">
        <f t="shared" si="2210"/>
        <v>0</v>
      </c>
      <c r="GI80" s="107">
        <f t="shared" si="2211"/>
        <v>0</v>
      </c>
      <c r="GJ80" s="107">
        <f t="shared" si="2212"/>
        <v>0</v>
      </c>
      <c r="GK80" s="107">
        <f t="shared" si="2213"/>
        <v>0</v>
      </c>
      <c r="GL80" s="107">
        <f t="shared" si="2214"/>
        <v>0</v>
      </c>
      <c r="GM80" s="107">
        <f t="shared" si="2215"/>
        <v>0</v>
      </c>
      <c r="GN80" s="107">
        <f t="shared" si="2216"/>
        <v>0</v>
      </c>
      <c r="GO80" s="107">
        <f t="shared" si="2217"/>
        <v>0</v>
      </c>
      <c r="GP80" s="107"/>
      <c r="GQ80" s="107"/>
      <c r="GR80" s="243"/>
      <c r="GS80" s="86"/>
    </row>
    <row r="81" spans="2:201" hidden="1" x14ac:dyDescent="0.2">
      <c r="B81" s="110"/>
      <c r="C81" s="111"/>
      <c r="D81" s="112"/>
      <c r="E81" s="113" t="s">
        <v>45</v>
      </c>
      <c r="F81" s="117"/>
      <c r="G81" s="114"/>
      <c r="H81" s="115">
        <f>SUM(H82:H85)</f>
        <v>0</v>
      </c>
      <c r="I81" s="115">
        <f t="shared" ref="I81:BS81" si="2220">SUM(I82:I85)</f>
        <v>0</v>
      </c>
      <c r="J81" s="115">
        <f t="shared" si="2220"/>
        <v>0</v>
      </c>
      <c r="K81" s="115">
        <f t="shared" si="2220"/>
        <v>0</v>
      </c>
      <c r="L81" s="115">
        <f>SUM(L85,L82)</f>
        <v>0</v>
      </c>
      <c r="M81" s="115">
        <f t="shared" ref="M81:Q81" si="2221">SUM(M85,M82)</f>
        <v>0</v>
      </c>
      <c r="N81" s="115">
        <f t="shared" si="2221"/>
        <v>0</v>
      </c>
      <c r="O81" s="115">
        <f t="shared" si="2221"/>
        <v>0</v>
      </c>
      <c r="P81" s="115">
        <f t="shared" si="2221"/>
        <v>0</v>
      </c>
      <c r="Q81" s="115">
        <f t="shared" si="2221"/>
        <v>0</v>
      </c>
      <c r="R81" s="108">
        <f t="shared" si="2218"/>
        <v>0</v>
      </c>
      <c r="S81" s="108">
        <f t="shared" si="2219"/>
        <v>0</v>
      </c>
      <c r="T81" s="115">
        <f t="shared" si="2220"/>
        <v>0</v>
      </c>
      <c r="U81" s="115">
        <f t="shared" si="2220"/>
        <v>0</v>
      </c>
      <c r="V81" s="115">
        <f t="shared" si="2220"/>
        <v>0</v>
      </c>
      <c r="W81" s="115">
        <f t="shared" si="2220"/>
        <v>0</v>
      </c>
      <c r="X81" s="115">
        <f>SUM(X85,X82)</f>
        <v>0</v>
      </c>
      <c r="Y81" s="115">
        <f t="shared" ref="Y81" si="2222">SUM(Y85,Y82)</f>
        <v>0</v>
      </c>
      <c r="Z81" s="115">
        <f t="shared" ref="Z81" si="2223">SUM(Z85,Z82)</f>
        <v>0</v>
      </c>
      <c r="AA81" s="115">
        <f t="shared" ref="AA81" si="2224">SUM(AA85,AA82)</f>
        <v>0</v>
      </c>
      <c r="AB81" s="115">
        <f t="shared" ref="AB81" si="2225">SUM(AB85,AB82)</f>
        <v>0</v>
      </c>
      <c r="AC81" s="115">
        <f t="shared" ref="AC81" si="2226">SUM(AC85,AC82)</f>
        <v>0</v>
      </c>
      <c r="AD81" s="108">
        <f t="shared" si="1907"/>
        <v>0</v>
      </c>
      <c r="AE81" s="108">
        <f t="shared" si="1908"/>
        <v>0</v>
      </c>
      <c r="AF81" s="115">
        <f t="shared" si="2220"/>
        <v>0</v>
      </c>
      <c r="AG81" s="115">
        <f t="shared" si="2220"/>
        <v>0</v>
      </c>
      <c r="AH81" s="115">
        <f t="shared" si="2220"/>
        <v>0</v>
      </c>
      <c r="AI81" s="115">
        <f t="shared" si="2220"/>
        <v>0</v>
      </c>
      <c r="AJ81" s="115">
        <f>SUM(AJ85,AJ82)</f>
        <v>0</v>
      </c>
      <c r="AK81" s="115">
        <f t="shared" ref="AK81" si="2227">SUM(AK85,AK82)</f>
        <v>0</v>
      </c>
      <c r="AL81" s="115">
        <f t="shared" ref="AL81" si="2228">SUM(AL85,AL82)</f>
        <v>0</v>
      </c>
      <c r="AM81" s="115">
        <f t="shared" ref="AM81" si="2229">SUM(AM85,AM82)</f>
        <v>0</v>
      </c>
      <c r="AN81" s="115">
        <f t="shared" ref="AN81" si="2230">SUM(AN85,AN82)</f>
        <v>0</v>
      </c>
      <c r="AO81" s="115">
        <f t="shared" ref="AO81" si="2231">SUM(AO85,AO82)</f>
        <v>0</v>
      </c>
      <c r="AP81" s="108">
        <f t="shared" si="1910"/>
        <v>0</v>
      </c>
      <c r="AQ81" s="108">
        <f t="shared" si="1911"/>
        <v>0</v>
      </c>
      <c r="AR81" s="115">
        <f t="shared" si="2220"/>
        <v>0</v>
      </c>
      <c r="AS81" s="115">
        <f t="shared" si="2220"/>
        <v>0</v>
      </c>
      <c r="AT81" s="115">
        <f t="shared" si="2220"/>
        <v>0</v>
      </c>
      <c r="AU81" s="115">
        <f t="shared" si="2220"/>
        <v>0</v>
      </c>
      <c r="AV81" s="115">
        <f>SUM(AV85,AV82)</f>
        <v>0</v>
      </c>
      <c r="AW81" s="115">
        <f t="shared" ref="AW81" si="2232">SUM(AW85,AW82)</f>
        <v>0</v>
      </c>
      <c r="AX81" s="115">
        <f t="shared" ref="AX81" si="2233">SUM(AX85,AX82)</f>
        <v>0</v>
      </c>
      <c r="AY81" s="115">
        <f t="shared" ref="AY81" si="2234">SUM(AY85,AY82)</f>
        <v>0</v>
      </c>
      <c r="AZ81" s="115">
        <f t="shared" ref="AZ81" si="2235">SUM(AZ85,AZ82)</f>
        <v>0</v>
      </c>
      <c r="BA81" s="115">
        <f t="shared" ref="BA81" si="2236">SUM(BA85,BA82)</f>
        <v>0</v>
      </c>
      <c r="BB81" s="108">
        <f t="shared" si="1914"/>
        <v>0</v>
      </c>
      <c r="BC81" s="108">
        <f t="shared" si="1915"/>
        <v>0</v>
      </c>
      <c r="BD81" s="115">
        <f t="shared" si="2220"/>
        <v>50</v>
      </c>
      <c r="BE81" s="115">
        <f t="shared" si="2220"/>
        <v>4024548.9920000006</v>
      </c>
      <c r="BF81" s="115">
        <f t="shared" si="2220"/>
        <v>8.3333333333333339</v>
      </c>
      <c r="BG81" s="115">
        <f t="shared" si="2220"/>
        <v>670758.16533333343</v>
      </c>
      <c r="BH81" s="115">
        <f>SUM(BH85,BH82)</f>
        <v>9</v>
      </c>
      <c r="BI81" s="115">
        <f t="shared" ref="BI81" si="2237">SUM(BI85,BI82)</f>
        <v>733926.2</v>
      </c>
      <c r="BJ81" s="115">
        <f t="shared" ref="BJ81" si="2238">SUM(BJ85,BJ82)</f>
        <v>0</v>
      </c>
      <c r="BK81" s="115">
        <f t="shared" ref="BK81" si="2239">SUM(BK85,BK82)</f>
        <v>0</v>
      </c>
      <c r="BL81" s="115">
        <f t="shared" ref="BL81" si="2240">SUM(BL85,BL82)</f>
        <v>9</v>
      </c>
      <c r="BM81" s="115">
        <f t="shared" ref="BM81" si="2241">SUM(BM85,BM82)</f>
        <v>733926.2</v>
      </c>
      <c r="BN81" s="108">
        <f t="shared" si="1920"/>
        <v>0.66666666666666607</v>
      </c>
      <c r="BO81" s="108">
        <f t="shared" si="1921"/>
        <v>63168.034666666528</v>
      </c>
      <c r="BP81" s="115">
        <f t="shared" si="2220"/>
        <v>0</v>
      </c>
      <c r="BQ81" s="115">
        <f t="shared" si="2220"/>
        <v>0</v>
      </c>
      <c r="BR81" s="115">
        <f t="shared" si="2220"/>
        <v>0</v>
      </c>
      <c r="BS81" s="115">
        <f t="shared" si="2220"/>
        <v>0</v>
      </c>
      <c r="BT81" s="115">
        <f>SUM(BT85,BT82)</f>
        <v>0</v>
      </c>
      <c r="BU81" s="115">
        <f t="shared" ref="BU81" si="2242">SUM(BU85,BU82)</f>
        <v>0</v>
      </c>
      <c r="BV81" s="115">
        <f t="shared" ref="BV81" si="2243">SUM(BV85,BV82)</f>
        <v>0</v>
      </c>
      <c r="BW81" s="115">
        <f t="shared" ref="BW81" si="2244">SUM(BW85,BW82)</f>
        <v>0</v>
      </c>
      <c r="BX81" s="115">
        <f t="shared" ref="BX81" si="2245">SUM(BX85,BX82)</f>
        <v>0</v>
      </c>
      <c r="BY81" s="115">
        <f t="shared" ref="BY81" si="2246">SUM(BY85,BY82)</f>
        <v>0</v>
      </c>
      <c r="BZ81" s="108">
        <f t="shared" si="1926"/>
        <v>0</v>
      </c>
      <c r="CA81" s="108">
        <f t="shared" si="1927"/>
        <v>0</v>
      </c>
      <c r="CB81" s="115">
        <f t="shared" ref="CB81:EA81" si="2247">SUM(CB82:CB85)</f>
        <v>148</v>
      </c>
      <c r="CC81" s="115">
        <f t="shared" si="2247"/>
        <v>14070832.249599999</v>
      </c>
      <c r="CD81" s="115">
        <f t="shared" si="2247"/>
        <v>24.666666666666664</v>
      </c>
      <c r="CE81" s="115">
        <f t="shared" si="2247"/>
        <v>2345138.7082666662</v>
      </c>
      <c r="CF81" s="115">
        <f>SUM(CF85,CF82)</f>
        <v>17</v>
      </c>
      <c r="CG81" s="115">
        <f t="shared" ref="CG81" si="2248">SUM(CG85,CG82)</f>
        <v>1729625.7999999998</v>
      </c>
      <c r="CH81" s="115">
        <f t="shared" ref="CH81" si="2249">SUM(CH85,CH82)</f>
        <v>5</v>
      </c>
      <c r="CI81" s="115">
        <f t="shared" ref="CI81" si="2250">SUM(CI85,CI82)</f>
        <v>497528.36</v>
      </c>
      <c r="CJ81" s="115">
        <f t="shared" ref="CJ81" si="2251">SUM(CJ85,CJ82)</f>
        <v>22</v>
      </c>
      <c r="CK81" s="115">
        <f t="shared" ref="CK81" si="2252">SUM(CK85,CK82)</f>
        <v>2227154.16</v>
      </c>
      <c r="CL81" s="108">
        <f t="shared" si="1933"/>
        <v>-7.6666666666666643</v>
      </c>
      <c r="CM81" s="108">
        <f t="shared" si="1934"/>
        <v>-615512.90826666635</v>
      </c>
      <c r="CN81" s="115">
        <f t="shared" si="2247"/>
        <v>0</v>
      </c>
      <c r="CO81" s="115">
        <f t="shared" si="2247"/>
        <v>0</v>
      </c>
      <c r="CP81" s="115">
        <f t="shared" si="2247"/>
        <v>0</v>
      </c>
      <c r="CQ81" s="115">
        <f t="shared" si="2247"/>
        <v>0</v>
      </c>
      <c r="CR81" s="115">
        <f>SUM(CR85,CR82)</f>
        <v>0</v>
      </c>
      <c r="CS81" s="115">
        <f t="shared" ref="CS81" si="2253">SUM(CS85,CS82)</f>
        <v>0</v>
      </c>
      <c r="CT81" s="115">
        <f t="shared" ref="CT81" si="2254">SUM(CT85,CT82)</f>
        <v>0</v>
      </c>
      <c r="CU81" s="115">
        <f t="shared" ref="CU81" si="2255">SUM(CU85,CU82)</f>
        <v>0</v>
      </c>
      <c r="CV81" s="115">
        <f t="shared" ref="CV81" si="2256">SUM(CV85,CV82)</f>
        <v>0</v>
      </c>
      <c r="CW81" s="115">
        <f t="shared" ref="CW81" si="2257">SUM(CW85,CW82)</f>
        <v>0</v>
      </c>
      <c r="CX81" s="108">
        <f t="shared" si="1939"/>
        <v>0</v>
      </c>
      <c r="CY81" s="108">
        <f t="shared" si="1940"/>
        <v>0</v>
      </c>
      <c r="CZ81" s="115">
        <f t="shared" si="2247"/>
        <v>5</v>
      </c>
      <c r="DA81" s="115">
        <f t="shared" si="2247"/>
        <v>354918.17600000004</v>
      </c>
      <c r="DB81" s="115">
        <f t="shared" si="2247"/>
        <v>0.83333333333333337</v>
      </c>
      <c r="DC81" s="115">
        <f t="shared" si="2247"/>
        <v>59153.029333333339</v>
      </c>
      <c r="DD81" s="115">
        <f>SUM(DD85,DD82)</f>
        <v>3</v>
      </c>
      <c r="DE81" s="115">
        <f t="shared" ref="DE81" si="2258">SUM(DE85,DE82)</f>
        <v>212950.91999999998</v>
      </c>
      <c r="DF81" s="115">
        <f t="shared" ref="DF81" si="2259">SUM(DF85,DF82)</f>
        <v>0</v>
      </c>
      <c r="DG81" s="115">
        <f t="shared" ref="DG81" si="2260">SUM(DG85,DG82)</f>
        <v>0</v>
      </c>
      <c r="DH81" s="115">
        <f t="shared" ref="DH81" si="2261">SUM(DH85,DH82)</f>
        <v>3</v>
      </c>
      <c r="DI81" s="115">
        <f t="shared" ref="DI81" si="2262">SUM(DI85,DI82)</f>
        <v>212950.91999999998</v>
      </c>
      <c r="DJ81" s="108">
        <f t="shared" si="1945"/>
        <v>2.1666666666666665</v>
      </c>
      <c r="DK81" s="108">
        <f t="shared" si="1946"/>
        <v>153797.89066666664</v>
      </c>
      <c r="DL81" s="115">
        <f t="shared" si="2247"/>
        <v>0</v>
      </c>
      <c r="DM81" s="115">
        <f t="shared" si="2247"/>
        <v>0</v>
      </c>
      <c r="DN81" s="115">
        <f t="shared" si="2247"/>
        <v>0</v>
      </c>
      <c r="DO81" s="115">
        <f t="shared" si="2247"/>
        <v>0</v>
      </c>
      <c r="DP81" s="115">
        <f>SUM(DP85,DP82)</f>
        <v>0</v>
      </c>
      <c r="DQ81" s="115">
        <f t="shared" ref="DQ81" si="2263">SUM(DQ85,DQ82)</f>
        <v>0</v>
      </c>
      <c r="DR81" s="115">
        <f t="shared" ref="DR81" si="2264">SUM(DR85,DR82)</f>
        <v>0</v>
      </c>
      <c r="DS81" s="115">
        <f t="shared" ref="DS81" si="2265">SUM(DS85,DS82)</f>
        <v>0</v>
      </c>
      <c r="DT81" s="115">
        <f t="shared" ref="DT81" si="2266">SUM(DT85,DT82)</f>
        <v>0</v>
      </c>
      <c r="DU81" s="115">
        <f t="shared" ref="DU81" si="2267">SUM(DU85,DU82)</f>
        <v>0</v>
      </c>
      <c r="DV81" s="108">
        <f t="shared" si="1951"/>
        <v>0</v>
      </c>
      <c r="DW81" s="108">
        <f t="shared" si="1952"/>
        <v>0</v>
      </c>
      <c r="DX81" s="115">
        <f t="shared" si="2247"/>
        <v>0</v>
      </c>
      <c r="DY81" s="115">
        <f t="shared" si="2247"/>
        <v>0</v>
      </c>
      <c r="DZ81" s="115">
        <f t="shared" si="2247"/>
        <v>0</v>
      </c>
      <c r="EA81" s="115">
        <f t="shared" si="2247"/>
        <v>0</v>
      </c>
      <c r="EB81" s="115">
        <f>SUM(EB85,EB82)</f>
        <v>0</v>
      </c>
      <c r="EC81" s="115">
        <f t="shared" ref="EC81" si="2268">SUM(EC85,EC82)</f>
        <v>0</v>
      </c>
      <c r="ED81" s="115">
        <f t="shared" ref="ED81" si="2269">SUM(ED85,ED82)</f>
        <v>0</v>
      </c>
      <c r="EE81" s="115">
        <f t="shared" ref="EE81" si="2270">SUM(EE85,EE82)</f>
        <v>0</v>
      </c>
      <c r="EF81" s="115">
        <f t="shared" ref="EF81" si="2271">SUM(EF85,EF82)</f>
        <v>0</v>
      </c>
      <c r="EG81" s="115">
        <f t="shared" ref="EG81" si="2272">SUM(EG85,EG82)</f>
        <v>0</v>
      </c>
      <c r="EH81" s="108">
        <f t="shared" si="1957"/>
        <v>0</v>
      </c>
      <c r="EI81" s="108">
        <f t="shared" si="1958"/>
        <v>0</v>
      </c>
      <c r="EJ81" s="115">
        <f t="shared" ref="EJ81:GQ81" si="2273">SUM(EJ82:EJ85)</f>
        <v>0</v>
      </c>
      <c r="EK81" s="115">
        <f t="shared" si="2273"/>
        <v>0</v>
      </c>
      <c r="EL81" s="115">
        <f t="shared" si="2273"/>
        <v>0</v>
      </c>
      <c r="EM81" s="115">
        <f t="shared" si="2273"/>
        <v>0</v>
      </c>
      <c r="EN81" s="115">
        <f>SUM(EN85,EN82)</f>
        <v>0</v>
      </c>
      <c r="EO81" s="115">
        <f t="shared" ref="EO81" si="2274">SUM(EO85,EO82)</f>
        <v>0</v>
      </c>
      <c r="EP81" s="115">
        <f t="shared" ref="EP81" si="2275">SUM(EP85,EP82)</f>
        <v>0</v>
      </c>
      <c r="EQ81" s="115">
        <f t="shared" ref="EQ81" si="2276">SUM(EQ85,EQ82)</f>
        <v>0</v>
      </c>
      <c r="ER81" s="115">
        <f t="shared" ref="ER81" si="2277">SUM(ER85,ER82)</f>
        <v>0</v>
      </c>
      <c r="ES81" s="115">
        <f t="shared" ref="ES81" si="2278">SUM(ES85,ES82)</f>
        <v>0</v>
      </c>
      <c r="ET81" s="108">
        <f t="shared" si="1964"/>
        <v>0</v>
      </c>
      <c r="EU81" s="108">
        <f t="shared" si="1965"/>
        <v>0</v>
      </c>
      <c r="EV81" s="115">
        <f t="shared" si="2273"/>
        <v>0</v>
      </c>
      <c r="EW81" s="115">
        <f t="shared" si="2273"/>
        <v>0</v>
      </c>
      <c r="EX81" s="115">
        <f t="shared" si="2273"/>
        <v>0</v>
      </c>
      <c r="EY81" s="115">
        <f t="shared" si="2273"/>
        <v>0</v>
      </c>
      <c r="EZ81" s="115">
        <f>SUM(EZ85,EZ82)</f>
        <v>0</v>
      </c>
      <c r="FA81" s="115">
        <f t="shared" ref="FA81" si="2279">SUM(FA85,FA82)</f>
        <v>0</v>
      </c>
      <c r="FB81" s="115">
        <f t="shared" ref="FB81" si="2280">SUM(FB85,FB82)</f>
        <v>0</v>
      </c>
      <c r="FC81" s="115">
        <f t="shared" ref="FC81" si="2281">SUM(FC85,FC82)</f>
        <v>0</v>
      </c>
      <c r="FD81" s="115">
        <f t="shared" ref="FD81" si="2282">SUM(FD85,FD82)</f>
        <v>0</v>
      </c>
      <c r="FE81" s="115">
        <f t="shared" ref="FE81" si="2283">SUM(FE85,FE82)</f>
        <v>0</v>
      </c>
      <c r="FF81" s="108">
        <f t="shared" si="1970"/>
        <v>0</v>
      </c>
      <c r="FG81" s="108">
        <f t="shared" si="1971"/>
        <v>0</v>
      </c>
      <c r="FH81" s="115">
        <f t="shared" si="2273"/>
        <v>0</v>
      </c>
      <c r="FI81" s="115">
        <f t="shared" si="2273"/>
        <v>0</v>
      </c>
      <c r="FJ81" s="115">
        <f t="shared" si="2273"/>
        <v>0</v>
      </c>
      <c r="FK81" s="115">
        <f t="shared" si="2273"/>
        <v>0</v>
      </c>
      <c r="FL81" s="115">
        <f>SUM(FL85,FL82)</f>
        <v>0</v>
      </c>
      <c r="FM81" s="115">
        <f t="shared" ref="FM81" si="2284">SUM(FM85,FM82)</f>
        <v>0</v>
      </c>
      <c r="FN81" s="115">
        <f t="shared" ref="FN81" si="2285">SUM(FN85,FN82)</f>
        <v>0</v>
      </c>
      <c r="FO81" s="115">
        <f t="shared" ref="FO81" si="2286">SUM(FO85,FO82)</f>
        <v>0</v>
      </c>
      <c r="FP81" s="115">
        <f t="shared" ref="FP81" si="2287">SUM(FP85,FP82)</f>
        <v>0</v>
      </c>
      <c r="FQ81" s="115">
        <f t="shared" ref="FQ81" si="2288">SUM(FQ85,FQ82)</f>
        <v>0</v>
      </c>
      <c r="FR81" s="108">
        <f t="shared" si="1976"/>
        <v>0</v>
      </c>
      <c r="FS81" s="108">
        <f t="shared" si="1977"/>
        <v>0</v>
      </c>
      <c r="FT81" s="115">
        <f t="shared" si="2273"/>
        <v>0</v>
      </c>
      <c r="FU81" s="115">
        <f t="shared" si="2273"/>
        <v>0</v>
      </c>
      <c r="FV81" s="115">
        <f t="shared" si="2273"/>
        <v>0</v>
      </c>
      <c r="FW81" s="115">
        <f t="shared" si="2273"/>
        <v>0</v>
      </c>
      <c r="FX81" s="115">
        <f>SUM(FX85,FX82)</f>
        <v>0</v>
      </c>
      <c r="FY81" s="115">
        <f t="shared" ref="FY81" si="2289">SUM(FY85,FY82)</f>
        <v>0</v>
      </c>
      <c r="FZ81" s="115">
        <f t="shared" ref="FZ81" si="2290">SUM(FZ85,FZ82)</f>
        <v>0</v>
      </c>
      <c r="GA81" s="115">
        <f t="shared" ref="GA81" si="2291">SUM(GA85,GA82)</f>
        <v>0</v>
      </c>
      <c r="GB81" s="115">
        <f t="shared" ref="GB81" si="2292">SUM(GB85,GB82)</f>
        <v>0</v>
      </c>
      <c r="GC81" s="115">
        <f t="shared" ref="GC81" si="2293">SUM(GC85,GC82)</f>
        <v>0</v>
      </c>
      <c r="GD81" s="108">
        <f t="shared" si="1982"/>
        <v>0</v>
      </c>
      <c r="GE81" s="108">
        <f t="shared" si="1983"/>
        <v>0</v>
      </c>
      <c r="GF81" s="115">
        <f>SUM(GF82,GF85)</f>
        <v>203</v>
      </c>
      <c r="GG81" s="115">
        <f t="shared" ref="GG81:GO81" si="2294">SUM(GG82,GG85)</f>
        <v>18450299.417599998</v>
      </c>
      <c r="GH81" s="115">
        <f t="shared" si="2294"/>
        <v>33.833333333333329</v>
      </c>
      <c r="GI81" s="115">
        <f t="shared" si="2294"/>
        <v>3075049.9029333331</v>
      </c>
      <c r="GJ81" s="115">
        <f t="shared" si="2294"/>
        <v>29</v>
      </c>
      <c r="GK81" s="115">
        <f t="shared" si="2294"/>
        <v>2676502.92</v>
      </c>
      <c r="GL81" s="115">
        <f t="shared" si="2294"/>
        <v>5</v>
      </c>
      <c r="GM81" s="115">
        <f t="shared" si="2294"/>
        <v>497528.36</v>
      </c>
      <c r="GN81" s="115">
        <f t="shared" si="2294"/>
        <v>34</v>
      </c>
      <c r="GO81" s="115">
        <f t="shared" si="2294"/>
        <v>3174031.28</v>
      </c>
      <c r="GP81" s="115">
        <f t="shared" si="2273"/>
        <v>-4.8333333333333304</v>
      </c>
      <c r="GQ81" s="115">
        <f t="shared" si="2273"/>
        <v>-398546.98293333314</v>
      </c>
      <c r="GR81" s="243"/>
      <c r="GS81" s="86"/>
    </row>
    <row r="82" spans="2:201" hidden="1" x14ac:dyDescent="0.2">
      <c r="B82" s="110"/>
      <c r="C82" s="116"/>
      <c r="D82" s="117"/>
      <c r="E82" s="132" t="s">
        <v>46</v>
      </c>
      <c r="F82" s="134">
        <v>19</v>
      </c>
      <c r="G82" s="135">
        <v>118520.3584</v>
      </c>
      <c r="H82" s="115"/>
      <c r="I82" s="115">
        <v>0</v>
      </c>
      <c r="J82" s="115">
        <f t="shared" si="223"/>
        <v>0</v>
      </c>
      <c r="K82" s="115">
        <f t="shared" si="224"/>
        <v>0</v>
      </c>
      <c r="L82" s="115">
        <f>SUM(L83:L84)</f>
        <v>0</v>
      </c>
      <c r="M82" s="115">
        <f t="shared" ref="M82:Q82" si="2295">SUM(M83:M84)</f>
        <v>0</v>
      </c>
      <c r="N82" s="115">
        <f t="shared" si="2295"/>
        <v>0</v>
      </c>
      <c r="O82" s="115">
        <f t="shared" si="2295"/>
        <v>0</v>
      </c>
      <c r="P82" s="115">
        <f t="shared" si="2295"/>
        <v>0</v>
      </c>
      <c r="Q82" s="115">
        <f t="shared" si="2295"/>
        <v>0</v>
      </c>
      <c r="R82" s="131">
        <f t="shared" si="2218"/>
        <v>0</v>
      </c>
      <c r="S82" s="131">
        <f t="shared" si="2219"/>
        <v>0</v>
      </c>
      <c r="T82" s="115"/>
      <c r="U82" s="115">
        <v>0</v>
      </c>
      <c r="V82" s="115">
        <f t="shared" si="226"/>
        <v>0</v>
      </c>
      <c r="W82" s="115">
        <f t="shared" si="227"/>
        <v>0</v>
      </c>
      <c r="X82" s="115">
        <f>SUM(X83:X84)</f>
        <v>0</v>
      </c>
      <c r="Y82" s="115">
        <f t="shared" ref="Y82" si="2296">SUM(Y83:Y84)</f>
        <v>0</v>
      </c>
      <c r="Z82" s="115">
        <f t="shared" ref="Z82" si="2297">SUM(Z83:Z84)</f>
        <v>0</v>
      </c>
      <c r="AA82" s="115">
        <f t="shared" ref="AA82" si="2298">SUM(AA83:AA84)</f>
        <v>0</v>
      </c>
      <c r="AB82" s="115">
        <f t="shared" ref="AB82" si="2299">SUM(AB83:AB84)</f>
        <v>0</v>
      </c>
      <c r="AC82" s="115">
        <f t="shared" ref="AC82" si="2300">SUM(AC83:AC84)</f>
        <v>0</v>
      </c>
      <c r="AD82" s="131">
        <f t="shared" si="1907"/>
        <v>0</v>
      </c>
      <c r="AE82" s="131">
        <f t="shared" si="1908"/>
        <v>0</v>
      </c>
      <c r="AF82" s="115">
        <f>VLOOKUP($E82,'ВМП план'!$B$8:$AL$43,12,0)</f>
        <v>0</v>
      </c>
      <c r="AG82" s="115">
        <f>VLOOKUP($E82,'ВМП план'!$B$8:$AL$43,13,0)</f>
        <v>0</v>
      </c>
      <c r="AH82" s="115">
        <f t="shared" si="233"/>
        <v>0</v>
      </c>
      <c r="AI82" s="115">
        <f t="shared" si="234"/>
        <v>0</v>
      </c>
      <c r="AJ82" s="115">
        <f>SUM(AJ83:AJ84)</f>
        <v>0</v>
      </c>
      <c r="AK82" s="115">
        <f t="shared" ref="AK82" si="2301">SUM(AK83:AK84)</f>
        <v>0</v>
      </c>
      <c r="AL82" s="115">
        <f t="shared" ref="AL82" si="2302">SUM(AL83:AL84)</f>
        <v>0</v>
      </c>
      <c r="AM82" s="115">
        <f t="shared" ref="AM82" si="2303">SUM(AM83:AM84)</f>
        <v>0</v>
      </c>
      <c r="AN82" s="115">
        <f t="shared" ref="AN82" si="2304">SUM(AN83:AN84)</f>
        <v>0</v>
      </c>
      <c r="AO82" s="115">
        <f t="shared" ref="AO82" si="2305">SUM(AO83:AO84)</f>
        <v>0</v>
      </c>
      <c r="AP82" s="131">
        <f t="shared" si="1910"/>
        <v>0</v>
      </c>
      <c r="AQ82" s="131">
        <f t="shared" si="1911"/>
        <v>0</v>
      </c>
      <c r="AR82" s="115"/>
      <c r="AS82" s="115"/>
      <c r="AT82" s="115">
        <f t="shared" si="240"/>
        <v>0</v>
      </c>
      <c r="AU82" s="115">
        <f t="shared" si="241"/>
        <v>0</v>
      </c>
      <c r="AV82" s="115">
        <f>SUM(AV83:AV84)</f>
        <v>0</v>
      </c>
      <c r="AW82" s="115">
        <f t="shared" ref="AW82" si="2306">SUM(AW83:AW84)</f>
        <v>0</v>
      </c>
      <c r="AX82" s="115">
        <f t="shared" ref="AX82" si="2307">SUM(AX83:AX84)</f>
        <v>0</v>
      </c>
      <c r="AY82" s="115">
        <f t="shared" ref="AY82" si="2308">SUM(AY83:AY84)</f>
        <v>0</v>
      </c>
      <c r="AZ82" s="115">
        <f t="shared" ref="AZ82" si="2309">SUM(AZ83:AZ84)</f>
        <v>0</v>
      </c>
      <c r="BA82" s="115">
        <f t="shared" ref="BA82" si="2310">SUM(BA83:BA84)</f>
        <v>0</v>
      </c>
      <c r="BB82" s="131">
        <f t="shared" si="1914"/>
        <v>0</v>
      </c>
      <c r="BC82" s="131">
        <f t="shared" si="1915"/>
        <v>0</v>
      </c>
      <c r="BD82" s="115">
        <v>10</v>
      </c>
      <c r="BE82" s="115">
        <v>1185203.584</v>
      </c>
      <c r="BF82" s="115">
        <f t="shared" si="247"/>
        <v>1.6666666666666667</v>
      </c>
      <c r="BG82" s="115">
        <f t="shared" si="248"/>
        <v>197533.93066666668</v>
      </c>
      <c r="BH82" s="115">
        <f>SUM(BH83:BH84)</f>
        <v>2</v>
      </c>
      <c r="BI82" s="115">
        <f t="shared" ref="BI82" si="2311">SUM(BI83:BI84)</f>
        <v>237040.72</v>
      </c>
      <c r="BJ82" s="115">
        <f t="shared" ref="BJ82" si="2312">SUM(BJ83:BJ84)</f>
        <v>0</v>
      </c>
      <c r="BK82" s="115">
        <f t="shared" ref="BK82" si="2313">SUM(BK83:BK84)</f>
        <v>0</v>
      </c>
      <c r="BL82" s="115">
        <f t="shared" ref="BL82" si="2314">SUM(BL83:BL84)</f>
        <v>2</v>
      </c>
      <c r="BM82" s="115">
        <f t="shared" ref="BM82" si="2315">SUM(BM83:BM84)</f>
        <v>237040.72</v>
      </c>
      <c r="BN82" s="131">
        <f t="shared" si="1920"/>
        <v>0.33333333333333326</v>
      </c>
      <c r="BO82" s="131">
        <f t="shared" si="1921"/>
        <v>39506.78933333332</v>
      </c>
      <c r="BP82" s="115"/>
      <c r="BQ82" s="115"/>
      <c r="BR82" s="115">
        <f t="shared" si="254"/>
        <v>0</v>
      </c>
      <c r="BS82" s="115">
        <f t="shared" si="255"/>
        <v>0</v>
      </c>
      <c r="BT82" s="115">
        <f>SUM(BT83:BT84)</f>
        <v>0</v>
      </c>
      <c r="BU82" s="115">
        <f t="shared" ref="BU82" si="2316">SUM(BU83:BU84)</f>
        <v>0</v>
      </c>
      <c r="BV82" s="115">
        <f t="shared" ref="BV82" si="2317">SUM(BV83:BV84)</f>
        <v>0</v>
      </c>
      <c r="BW82" s="115">
        <f t="shared" ref="BW82" si="2318">SUM(BW83:BW84)</f>
        <v>0</v>
      </c>
      <c r="BX82" s="115">
        <f t="shared" ref="BX82" si="2319">SUM(BX83:BX84)</f>
        <v>0</v>
      </c>
      <c r="BY82" s="115">
        <f t="shared" ref="BY82" si="2320">SUM(BY83:BY84)</f>
        <v>0</v>
      </c>
      <c r="BZ82" s="131">
        <f t="shared" si="1926"/>
        <v>0</v>
      </c>
      <c r="CA82" s="131">
        <f t="shared" si="1927"/>
        <v>0</v>
      </c>
      <c r="CB82" s="115">
        <v>75</v>
      </c>
      <c r="CC82" s="115">
        <v>8889026.879999999</v>
      </c>
      <c r="CD82" s="115">
        <f t="shared" si="261"/>
        <v>12.5</v>
      </c>
      <c r="CE82" s="115">
        <f t="shared" si="262"/>
        <v>1481504.4799999997</v>
      </c>
      <c r="CF82" s="115">
        <f>SUM(CF83:CF84)</f>
        <v>11</v>
      </c>
      <c r="CG82" s="115">
        <f t="shared" ref="CG82" si="2321">SUM(CG83:CG84)</f>
        <v>1303723.96</v>
      </c>
      <c r="CH82" s="115">
        <f t="shared" ref="CH82" si="2322">SUM(CH83:CH84)</f>
        <v>3</v>
      </c>
      <c r="CI82" s="115">
        <f t="shared" ref="CI82" si="2323">SUM(CI83:CI84)</f>
        <v>355561.08</v>
      </c>
      <c r="CJ82" s="115">
        <f t="shared" ref="CJ82" si="2324">SUM(CJ83:CJ84)</f>
        <v>14</v>
      </c>
      <c r="CK82" s="115">
        <f t="shared" ref="CK82" si="2325">SUM(CK83:CK84)</f>
        <v>1659285.04</v>
      </c>
      <c r="CL82" s="131">
        <f t="shared" si="1933"/>
        <v>-1.5</v>
      </c>
      <c r="CM82" s="131">
        <f t="shared" si="1934"/>
        <v>-177780.51999999979</v>
      </c>
      <c r="CN82" s="115"/>
      <c r="CO82" s="115"/>
      <c r="CP82" s="115">
        <f t="shared" si="268"/>
        <v>0</v>
      </c>
      <c r="CQ82" s="115">
        <f t="shared" si="269"/>
        <v>0</v>
      </c>
      <c r="CR82" s="115">
        <f>SUM(CR83:CR84)</f>
        <v>0</v>
      </c>
      <c r="CS82" s="115">
        <f t="shared" ref="CS82" si="2326">SUM(CS83:CS84)</f>
        <v>0</v>
      </c>
      <c r="CT82" s="115">
        <f t="shared" ref="CT82" si="2327">SUM(CT83:CT84)</f>
        <v>0</v>
      </c>
      <c r="CU82" s="115">
        <f t="shared" ref="CU82" si="2328">SUM(CU83:CU84)</f>
        <v>0</v>
      </c>
      <c r="CV82" s="115">
        <f t="shared" ref="CV82" si="2329">SUM(CV83:CV84)</f>
        <v>0</v>
      </c>
      <c r="CW82" s="115">
        <f t="shared" ref="CW82" si="2330">SUM(CW83:CW84)</f>
        <v>0</v>
      </c>
      <c r="CX82" s="131">
        <f t="shared" si="1939"/>
        <v>0</v>
      </c>
      <c r="CY82" s="131">
        <f t="shared" si="1940"/>
        <v>0</v>
      </c>
      <c r="CZ82" s="115"/>
      <c r="DA82" s="115">
        <v>0</v>
      </c>
      <c r="DB82" s="115">
        <f t="shared" si="275"/>
        <v>0</v>
      </c>
      <c r="DC82" s="115">
        <f t="shared" si="276"/>
        <v>0</v>
      </c>
      <c r="DD82" s="115">
        <f>SUM(DD83:DD84)</f>
        <v>0</v>
      </c>
      <c r="DE82" s="115">
        <f t="shared" ref="DE82" si="2331">SUM(DE83:DE84)</f>
        <v>0</v>
      </c>
      <c r="DF82" s="115">
        <f t="shared" ref="DF82" si="2332">SUM(DF83:DF84)</f>
        <v>0</v>
      </c>
      <c r="DG82" s="115">
        <f t="shared" ref="DG82" si="2333">SUM(DG83:DG84)</f>
        <v>0</v>
      </c>
      <c r="DH82" s="115">
        <f t="shared" ref="DH82" si="2334">SUM(DH83:DH84)</f>
        <v>0</v>
      </c>
      <c r="DI82" s="115">
        <f t="shared" ref="DI82" si="2335">SUM(DI83:DI84)</f>
        <v>0</v>
      </c>
      <c r="DJ82" s="131">
        <f t="shared" si="1945"/>
        <v>0</v>
      </c>
      <c r="DK82" s="131">
        <f t="shared" si="1946"/>
        <v>0</v>
      </c>
      <c r="DL82" s="115"/>
      <c r="DM82" s="115"/>
      <c r="DN82" s="115">
        <f t="shared" si="282"/>
        <v>0</v>
      </c>
      <c r="DO82" s="115">
        <f t="shared" si="283"/>
        <v>0</v>
      </c>
      <c r="DP82" s="115">
        <f>SUM(DP83:DP84)</f>
        <v>0</v>
      </c>
      <c r="DQ82" s="115">
        <f t="shared" ref="DQ82" si="2336">SUM(DQ83:DQ84)</f>
        <v>0</v>
      </c>
      <c r="DR82" s="115">
        <f t="shared" ref="DR82" si="2337">SUM(DR83:DR84)</f>
        <v>0</v>
      </c>
      <c r="DS82" s="115">
        <f t="shared" ref="DS82" si="2338">SUM(DS83:DS84)</f>
        <v>0</v>
      </c>
      <c r="DT82" s="115">
        <f t="shared" ref="DT82" si="2339">SUM(DT83:DT84)</f>
        <v>0</v>
      </c>
      <c r="DU82" s="115">
        <f t="shared" ref="DU82" si="2340">SUM(DU83:DU84)</f>
        <v>0</v>
      </c>
      <c r="DV82" s="131">
        <f t="shared" si="1951"/>
        <v>0</v>
      </c>
      <c r="DW82" s="131">
        <f t="shared" si="1952"/>
        <v>0</v>
      </c>
      <c r="DX82" s="115"/>
      <c r="DY82" s="115">
        <v>0</v>
      </c>
      <c r="DZ82" s="115">
        <f t="shared" si="289"/>
        <v>0</v>
      </c>
      <c r="EA82" s="115">
        <f t="shared" si="290"/>
        <v>0</v>
      </c>
      <c r="EB82" s="115">
        <f>SUM(EB83:EB84)</f>
        <v>0</v>
      </c>
      <c r="EC82" s="115">
        <f t="shared" ref="EC82" si="2341">SUM(EC83:EC84)</f>
        <v>0</v>
      </c>
      <c r="ED82" s="115">
        <f t="shared" ref="ED82" si="2342">SUM(ED83:ED84)</f>
        <v>0</v>
      </c>
      <c r="EE82" s="115">
        <f t="shared" ref="EE82" si="2343">SUM(EE83:EE84)</f>
        <v>0</v>
      </c>
      <c r="EF82" s="115">
        <f t="shared" ref="EF82" si="2344">SUM(EF83:EF84)</f>
        <v>0</v>
      </c>
      <c r="EG82" s="115">
        <f t="shared" ref="EG82" si="2345">SUM(EG83:EG84)</f>
        <v>0</v>
      </c>
      <c r="EH82" s="131">
        <f t="shared" si="1957"/>
        <v>0</v>
      </c>
      <c r="EI82" s="131">
        <f t="shared" si="1958"/>
        <v>0</v>
      </c>
      <c r="EJ82" s="115"/>
      <c r="EK82" s="115">
        <v>0</v>
      </c>
      <c r="EL82" s="115">
        <f t="shared" si="296"/>
        <v>0</v>
      </c>
      <c r="EM82" s="115">
        <f t="shared" si="297"/>
        <v>0</v>
      </c>
      <c r="EN82" s="115">
        <f>SUM(EN83:EN84)</f>
        <v>0</v>
      </c>
      <c r="EO82" s="115">
        <f t="shared" ref="EO82" si="2346">SUM(EO83:EO84)</f>
        <v>0</v>
      </c>
      <c r="EP82" s="115">
        <f t="shared" ref="EP82" si="2347">SUM(EP83:EP84)</f>
        <v>0</v>
      </c>
      <c r="EQ82" s="115">
        <f t="shared" ref="EQ82" si="2348">SUM(EQ83:EQ84)</f>
        <v>0</v>
      </c>
      <c r="ER82" s="115">
        <f t="shared" ref="ER82" si="2349">SUM(ER83:ER84)</f>
        <v>0</v>
      </c>
      <c r="ES82" s="115">
        <f t="shared" ref="ES82" si="2350">SUM(ES83:ES84)</f>
        <v>0</v>
      </c>
      <c r="ET82" s="131">
        <f t="shared" si="1964"/>
        <v>0</v>
      </c>
      <c r="EU82" s="131">
        <f t="shared" si="1965"/>
        <v>0</v>
      </c>
      <c r="EV82" s="115"/>
      <c r="EW82" s="115"/>
      <c r="EX82" s="115">
        <f t="shared" si="303"/>
        <v>0</v>
      </c>
      <c r="EY82" s="115">
        <f t="shared" si="304"/>
        <v>0</v>
      </c>
      <c r="EZ82" s="115">
        <f>SUM(EZ83:EZ84)</f>
        <v>0</v>
      </c>
      <c r="FA82" s="115">
        <f t="shared" ref="FA82" si="2351">SUM(FA83:FA84)</f>
        <v>0</v>
      </c>
      <c r="FB82" s="115">
        <f t="shared" ref="FB82" si="2352">SUM(FB83:FB84)</f>
        <v>0</v>
      </c>
      <c r="FC82" s="115">
        <f t="shared" ref="FC82" si="2353">SUM(FC83:FC84)</f>
        <v>0</v>
      </c>
      <c r="FD82" s="115">
        <f t="shared" ref="FD82" si="2354">SUM(FD83:FD84)</f>
        <v>0</v>
      </c>
      <c r="FE82" s="115">
        <f t="shared" ref="FE82" si="2355">SUM(FE83:FE84)</f>
        <v>0</v>
      </c>
      <c r="FF82" s="131">
        <f t="shared" si="1970"/>
        <v>0</v>
      </c>
      <c r="FG82" s="131">
        <f t="shared" si="1971"/>
        <v>0</v>
      </c>
      <c r="FH82" s="115"/>
      <c r="FI82" s="115"/>
      <c r="FJ82" s="115">
        <f t="shared" si="310"/>
        <v>0</v>
      </c>
      <c r="FK82" s="115">
        <f t="shared" si="311"/>
        <v>0</v>
      </c>
      <c r="FL82" s="115">
        <f>SUM(FL83:FL84)</f>
        <v>0</v>
      </c>
      <c r="FM82" s="115">
        <f t="shared" ref="FM82" si="2356">SUM(FM83:FM84)</f>
        <v>0</v>
      </c>
      <c r="FN82" s="115">
        <f t="shared" ref="FN82" si="2357">SUM(FN83:FN84)</f>
        <v>0</v>
      </c>
      <c r="FO82" s="115">
        <f t="shared" ref="FO82" si="2358">SUM(FO83:FO84)</f>
        <v>0</v>
      </c>
      <c r="FP82" s="115">
        <f t="shared" ref="FP82" si="2359">SUM(FP83:FP84)</f>
        <v>0</v>
      </c>
      <c r="FQ82" s="115">
        <f t="shared" ref="FQ82" si="2360">SUM(FQ83:FQ84)</f>
        <v>0</v>
      </c>
      <c r="FR82" s="131">
        <f t="shared" si="1976"/>
        <v>0</v>
      </c>
      <c r="FS82" s="131">
        <f t="shared" si="1977"/>
        <v>0</v>
      </c>
      <c r="FT82" s="115"/>
      <c r="FU82" s="115"/>
      <c r="FV82" s="115">
        <f t="shared" si="317"/>
        <v>0</v>
      </c>
      <c r="FW82" s="115">
        <f t="shared" si="318"/>
        <v>0</v>
      </c>
      <c r="FX82" s="115">
        <f>SUM(FX83:FX84)</f>
        <v>0</v>
      </c>
      <c r="FY82" s="115">
        <f t="shared" ref="FY82" si="2361">SUM(FY83:FY84)</f>
        <v>0</v>
      </c>
      <c r="FZ82" s="115">
        <f t="shared" ref="FZ82" si="2362">SUM(FZ83:FZ84)</f>
        <v>0</v>
      </c>
      <c r="GA82" s="115">
        <f t="shared" ref="GA82" si="2363">SUM(GA83:GA84)</f>
        <v>0</v>
      </c>
      <c r="GB82" s="115">
        <f t="shared" ref="GB82" si="2364">SUM(GB83:GB84)</f>
        <v>0</v>
      </c>
      <c r="GC82" s="115">
        <f t="shared" ref="GC82" si="2365">SUM(GC83:GC84)</f>
        <v>0</v>
      </c>
      <c r="GD82" s="131">
        <f t="shared" si="1982"/>
        <v>0</v>
      </c>
      <c r="GE82" s="131">
        <f t="shared" si="1983"/>
        <v>0</v>
      </c>
      <c r="GF82" s="115">
        <f t="shared" ref="GF82:GI85" si="2366">H82+T82+AF82+AR82+BD82+BP82+CB82+CN82+CZ82+DL82+DX82+EJ82+EV82+FH82+FT82</f>
        <v>85</v>
      </c>
      <c r="GG82" s="115">
        <f t="shared" si="2366"/>
        <v>10074230.464</v>
      </c>
      <c r="GH82" s="115">
        <f t="shared" si="2366"/>
        <v>14.166666666666666</v>
      </c>
      <c r="GI82" s="115">
        <f t="shared" si="2366"/>
        <v>1679038.4106666665</v>
      </c>
      <c r="GJ82" s="115">
        <f>SUM(GJ83:GJ84)</f>
        <v>13</v>
      </c>
      <c r="GK82" s="115">
        <f t="shared" ref="GK82" si="2367">SUM(GK83:GK84)</f>
        <v>1540764.68</v>
      </c>
      <c r="GL82" s="115">
        <f t="shared" ref="GL82" si="2368">SUM(GL83:GL84)</f>
        <v>3</v>
      </c>
      <c r="GM82" s="115">
        <f t="shared" ref="GM82" si="2369">SUM(GM83:GM84)</f>
        <v>355561.08</v>
      </c>
      <c r="GN82" s="115">
        <f t="shared" ref="GN82" si="2370">SUM(GN83:GN84)</f>
        <v>16</v>
      </c>
      <c r="GO82" s="115">
        <f t="shared" ref="GO82" si="2371">SUM(GO83:GO84)</f>
        <v>1896325.76</v>
      </c>
      <c r="GP82" s="115">
        <f t="shared" ref="GP82:GP85" si="2372">SUM(GJ82-GH82)</f>
        <v>-1.1666666666666661</v>
      </c>
      <c r="GQ82" s="115">
        <f t="shared" ref="GQ82:GQ85" si="2373">SUM(GK82-GI82)</f>
        <v>-138273.73066666652</v>
      </c>
      <c r="GR82" s="243"/>
      <c r="GS82" s="86"/>
    </row>
    <row r="83" spans="2:201" ht="59.25" hidden="1" customHeight="1" x14ac:dyDescent="0.2">
      <c r="B83" s="86" t="s">
        <v>185</v>
      </c>
      <c r="C83" s="87" t="s">
        <v>186</v>
      </c>
      <c r="D83" s="94">
        <v>357</v>
      </c>
      <c r="E83" s="91" t="s">
        <v>187</v>
      </c>
      <c r="F83" s="94">
        <v>19</v>
      </c>
      <c r="G83" s="106">
        <v>118520.3584</v>
      </c>
      <c r="H83" s="107"/>
      <c r="I83" s="107"/>
      <c r="J83" s="107"/>
      <c r="K83" s="107"/>
      <c r="L83" s="107">
        <f>VLOOKUP($D83,'факт '!$D$7:$AO$73,3,0)</f>
        <v>0</v>
      </c>
      <c r="M83" s="107">
        <f>VLOOKUP($D83,'факт '!$D$7:$AO$73,4,0)</f>
        <v>0</v>
      </c>
      <c r="N83" s="107"/>
      <c r="O83" s="107"/>
      <c r="P83" s="107">
        <f t="shared" ref="P83:P90" si="2374">SUM(L83+N83)</f>
        <v>0</v>
      </c>
      <c r="Q83" s="107">
        <f t="shared" ref="Q83:Q90" si="2375">SUM(M83+O83)</f>
        <v>0</v>
      </c>
      <c r="R83" s="108">
        <f t="shared" si="2218"/>
        <v>0</v>
      </c>
      <c r="S83" s="108">
        <f t="shared" si="2219"/>
        <v>0</v>
      </c>
      <c r="T83" s="107"/>
      <c r="U83" s="107"/>
      <c r="V83" s="107"/>
      <c r="W83" s="107"/>
      <c r="X83" s="107">
        <f>VLOOKUP($D83,'факт '!$D$7:$AO$73,7,0)</f>
        <v>0</v>
      </c>
      <c r="Y83" s="107">
        <f>VLOOKUP($D83,'факт '!$D$7:$AO$73,8,0)</f>
        <v>0</v>
      </c>
      <c r="Z83" s="107">
        <f>VLOOKUP($D83,'факт '!$D$7:$AO$73,9,0)</f>
        <v>0</v>
      </c>
      <c r="AA83" s="107">
        <f>VLOOKUP($D83,'факт '!$D$7:$AO$73,10,0)</f>
        <v>0</v>
      </c>
      <c r="AB83" s="107">
        <f t="shared" ref="AB83:AB84" si="2376">SUM(X83+Z83)</f>
        <v>0</v>
      </c>
      <c r="AC83" s="107">
        <f t="shared" ref="AC83:AC84" si="2377">SUM(Y83+AA83)</f>
        <v>0</v>
      </c>
      <c r="AD83" s="108">
        <f t="shared" si="1907"/>
        <v>0</v>
      </c>
      <c r="AE83" s="108">
        <f t="shared" si="1908"/>
        <v>0</v>
      </c>
      <c r="AF83" s="107"/>
      <c r="AG83" s="107"/>
      <c r="AH83" s="107"/>
      <c r="AI83" s="107"/>
      <c r="AJ83" s="107">
        <f>VLOOKUP($D83,'факт '!$D$7:$AO$73,5,0)</f>
        <v>0</v>
      </c>
      <c r="AK83" s="107">
        <f>VLOOKUP($D83,'факт '!$D$7:$AO$73,6,0)</f>
        <v>0</v>
      </c>
      <c r="AL83" s="107"/>
      <c r="AM83" s="107"/>
      <c r="AN83" s="107">
        <f t="shared" ref="AN83:AN84" si="2378">SUM(AJ83+AL83)</f>
        <v>0</v>
      </c>
      <c r="AO83" s="107">
        <f t="shared" ref="AO83:AO84" si="2379">SUM(AK83+AM83)</f>
        <v>0</v>
      </c>
      <c r="AP83" s="108">
        <f t="shared" si="1910"/>
        <v>0</v>
      </c>
      <c r="AQ83" s="108">
        <f t="shared" si="1911"/>
        <v>0</v>
      </c>
      <c r="AR83" s="107"/>
      <c r="AS83" s="107"/>
      <c r="AT83" s="107"/>
      <c r="AU83" s="107"/>
      <c r="AV83" s="107">
        <f>VLOOKUP($D83,'факт '!$D$7:$AO$73,11,0)</f>
        <v>0</v>
      </c>
      <c r="AW83" s="107">
        <f>VLOOKUP($D83,'факт '!$D$7:$AO$73,12,0)</f>
        <v>0</v>
      </c>
      <c r="AX83" s="107"/>
      <c r="AY83" s="107"/>
      <c r="AZ83" s="107">
        <f t="shared" ref="AZ83:AZ84" si="2380">SUM(AV83+AX83)</f>
        <v>0</v>
      </c>
      <c r="BA83" s="107">
        <f t="shared" ref="BA83:BA84" si="2381">SUM(AW83+AY83)</f>
        <v>0</v>
      </c>
      <c r="BB83" s="108">
        <f t="shared" si="1914"/>
        <v>0</v>
      </c>
      <c r="BC83" s="108">
        <f t="shared" si="1915"/>
        <v>0</v>
      </c>
      <c r="BD83" s="107"/>
      <c r="BE83" s="107"/>
      <c r="BF83" s="107"/>
      <c r="BG83" s="107"/>
      <c r="BH83" s="107">
        <f>VLOOKUP($D83,'факт '!$D$7:$AO$73,15,0)</f>
        <v>2</v>
      </c>
      <c r="BI83" s="107">
        <f>VLOOKUP($D83,'факт '!$D$7:$AO$73,16,0)</f>
        <v>237040.72</v>
      </c>
      <c r="BJ83" s="107">
        <f>VLOOKUP($D83,'факт '!$D$7:$AO$73,17,0)</f>
        <v>0</v>
      </c>
      <c r="BK83" s="107">
        <f>VLOOKUP($D83,'факт '!$D$7:$AO$73,18,0)</f>
        <v>0</v>
      </c>
      <c r="BL83" s="107">
        <f t="shared" ref="BL83:BL84" si="2382">SUM(BH83+BJ83)</f>
        <v>2</v>
      </c>
      <c r="BM83" s="107">
        <f t="shared" ref="BM83:BM84" si="2383">SUM(BI83+BK83)</f>
        <v>237040.72</v>
      </c>
      <c r="BN83" s="108">
        <f t="shared" si="1920"/>
        <v>2</v>
      </c>
      <c r="BO83" s="108">
        <f t="shared" si="1921"/>
        <v>237040.72</v>
      </c>
      <c r="BP83" s="107"/>
      <c r="BQ83" s="107"/>
      <c r="BR83" s="107"/>
      <c r="BS83" s="107"/>
      <c r="BT83" s="107">
        <f>VLOOKUP($D83,'факт '!$D$7:$AO$73,19,0)</f>
        <v>0</v>
      </c>
      <c r="BU83" s="107">
        <f>VLOOKUP($D83,'факт '!$D$7:$AO$73,20,0)</f>
        <v>0</v>
      </c>
      <c r="BV83" s="107">
        <f>VLOOKUP($D83,'факт '!$D$7:$AO$73,21,0)</f>
        <v>0</v>
      </c>
      <c r="BW83" s="107">
        <f>VLOOKUP($D83,'факт '!$D$7:$AO$73,22,0)</f>
        <v>0</v>
      </c>
      <c r="BX83" s="107">
        <f t="shared" ref="BX83:BX84" si="2384">SUM(BT83+BV83)</f>
        <v>0</v>
      </c>
      <c r="BY83" s="107">
        <f t="shared" ref="BY83:BY84" si="2385">SUM(BU83+BW83)</f>
        <v>0</v>
      </c>
      <c r="BZ83" s="108">
        <f t="shared" si="1926"/>
        <v>0</v>
      </c>
      <c r="CA83" s="108">
        <f t="shared" si="1927"/>
        <v>0</v>
      </c>
      <c r="CB83" s="107"/>
      <c r="CC83" s="107"/>
      <c r="CD83" s="107"/>
      <c r="CE83" s="107"/>
      <c r="CF83" s="107">
        <f>VLOOKUP($D83,'факт '!$D$7:$AO$73,23,0)</f>
        <v>11</v>
      </c>
      <c r="CG83" s="107">
        <f>VLOOKUP($D83,'факт '!$D$7:$AO$73,24,0)</f>
        <v>1303723.96</v>
      </c>
      <c r="CH83" s="107">
        <f>VLOOKUP($D83,'факт '!$D$7:$AO$73,25,0)</f>
        <v>3</v>
      </c>
      <c r="CI83" s="107">
        <f>VLOOKUP($D83,'факт '!$D$7:$AO$73,26,0)</f>
        <v>355561.08</v>
      </c>
      <c r="CJ83" s="107">
        <f t="shared" ref="CJ83:CJ84" si="2386">SUM(CF83+CH83)</f>
        <v>14</v>
      </c>
      <c r="CK83" s="107">
        <f t="shared" ref="CK83:CK84" si="2387">SUM(CG83+CI83)</f>
        <v>1659285.04</v>
      </c>
      <c r="CL83" s="108">
        <f t="shared" si="1933"/>
        <v>11</v>
      </c>
      <c r="CM83" s="108">
        <f t="shared" si="1934"/>
        <v>1303723.96</v>
      </c>
      <c r="CN83" s="107"/>
      <c r="CO83" s="107"/>
      <c r="CP83" s="107"/>
      <c r="CQ83" s="107"/>
      <c r="CR83" s="107">
        <f>VLOOKUP($D83,'факт '!$D$7:$AO$73,27,0)</f>
        <v>0</v>
      </c>
      <c r="CS83" s="107">
        <f>VLOOKUP($D83,'факт '!$D$7:$AO$73,28,0)</f>
        <v>0</v>
      </c>
      <c r="CT83" s="107">
        <f>VLOOKUP($D83,'факт '!$D$7:$AO$73,29,0)</f>
        <v>0</v>
      </c>
      <c r="CU83" s="107">
        <f>VLOOKUP($D83,'факт '!$D$7:$AO$73,30,0)</f>
        <v>0</v>
      </c>
      <c r="CV83" s="107">
        <f t="shared" ref="CV83:CV84" si="2388">SUM(CR83+CT83)</f>
        <v>0</v>
      </c>
      <c r="CW83" s="107">
        <f t="shared" ref="CW83:CW84" si="2389">SUM(CS83+CU83)</f>
        <v>0</v>
      </c>
      <c r="CX83" s="108">
        <f t="shared" si="1939"/>
        <v>0</v>
      </c>
      <c r="CY83" s="108">
        <f t="shared" si="1940"/>
        <v>0</v>
      </c>
      <c r="CZ83" s="107"/>
      <c r="DA83" s="107"/>
      <c r="DB83" s="107"/>
      <c r="DC83" s="107"/>
      <c r="DD83" s="107">
        <f>VLOOKUP($D83,'факт '!$D$7:$AO$73,31,0)</f>
        <v>0</v>
      </c>
      <c r="DE83" s="107">
        <f>VLOOKUP($D83,'факт '!$D$7:$AO$73,32,0)</f>
        <v>0</v>
      </c>
      <c r="DF83" s="107"/>
      <c r="DG83" s="107"/>
      <c r="DH83" s="107">
        <f t="shared" ref="DH83:DH84" si="2390">SUM(DD83+DF83)</f>
        <v>0</v>
      </c>
      <c r="DI83" s="107">
        <f t="shared" ref="DI83:DI84" si="2391">SUM(DE83+DG83)</f>
        <v>0</v>
      </c>
      <c r="DJ83" s="108">
        <f t="shared" si="1945"/>
        <v>0</v>
      </c>
      <c r="DK83" s="108">
        <f t="shared" si="1946"/>
        <v>0</v>
      </c>
      <c r="DL83" s="107"/>
      <c r="DM83" s="107"/>
      <c r="DN83" s="107"/>
      <c r="DO83" s="107"/>
      <c r="DP83" s="107">
        <f>VLOOKUP($D83,'факт '!$D$7:$AO$73,13,0)</f>
        <v>0</v>
      </c>
      <c r="DQ83" s="107">
        <f>VLOOKUP($D83,'факт '!$D$7:$AO$73,14,0)</f>
        <v>0</v>
      </c>
      <c r="DR83" s="107"/>
      <c r="DS83" s="107"/>
      <c r="DT83" s="107">
        <f t="shared" ref="DT83:DT84" si="2392">SUM(DP83+DR83)</f>
        <v>0</v>
      </c>
      <c r="DU83" s="107">
        <f t="shared" ref="DU83:DU84" si="2393">SUM(DQ83+DS83)</f>
        <v>0</v>
      </c>
      <c r="DV83" s="108">
        <f t="shared" si="1951"/>
        <v>0</v>
      </c>
      <c r="DW83" s="108">
        <f t="shared" si="1952"/>
        <v>0</v>
      </c>
      <c r="DX83" s="107"/>
      <c r="DY83" s="107"/>
      <c r="DZ83" s="107"/>
      <c r="EA83" s="107"/>
      <c r="EB83" s="107">
        <f>VLOOKUP($D83,'факт '!$D$7:$AO$73,33,0)</f>
        <v>0</v>
      </c>
      <c r="EC83" s="107">
        <f>VLOOKUP($D83,'факт '!$D$7:$AO$73,34,0)</f>
        <v>0</v>
      </c>
      <c r="ED83" s="107"/>
      <c r="EE83" s="107"/>
      <c r="EF83" s="107">
        <f t="shared" ref="EF83:EF84" si="2394">SUM(EB83+ED83)</f>
        <v>0</v>
      </c>
      <c r="EG83" s="107">
        <f t="shared" ref="EG83:EG84" si="2395">SUM(EC83+EE83)</f>
        <v>0</v>
      </c>
      <c r="EH83" s="108">
        <f t="shared" si="1957"/>
        <v>0</v>
      </c>
      <c r="EI83" s="108">
        <f t="shared" si="1958"/>
        <v>0</v>
      </c>
      <c r="EJ83" s="107"/>
      <c r="EK83" s="107"/>
      <c r="EL83" s="107"/>
      <c r="EM83" s="107"/>
      <c r="EN83" s="107">
        <f>VLOOKUP($D83,'факт '!$D$7:$AO$73,35,0)</f>
        <v>0</v>
      </c>
      <c r="EO83" s="107">
        <f>VLOOKUP($D83,'факт '!$D$7:$AO$73,36,0)</f>
        <v>0</v>
      </c>
      <c r="EP83" s="107">
        <f>VLOOKUP($D83,'факт '!$D$7:$AO$73,37,0)</f>
        <v>0</v>
      </c>
      <c r="EQ83" s="107">
        <f>VLOOKUP($D83,'факт '!$D$7:$AO$73,38,0)</f>
        <v>0</v>
      </c>
      <c r="ER83" s="107">
        <f t="shared" ref="ER83:ER84" si="2396">SUM(EN83+EP83)</f>
        <v>0</v>
      </c>
      <c r="ES83" s="107">
        <f t="shared" ref="ES83:ES84" si="2397">SUM(EO83+EQ83)</f>
        <v>0</v>
      </c>
      <c r="ET83" s="108">
        <f t="shared" si="1964"/>
        <v>0</v>
      </c>
      <c r="EU83" s="108">
        <f t="shared" si="1965"/>
        <v>0</v>
      </c>
      <c r="EV83" s="107"/>
      <c r="EW83" s="107"/>
      <c r="EX83" s="107"/>
      <c r="EY83" s="107"/>
      <c r="EZ83" s="107"/>
      <c r="FA83" s="107"/>
      <c r="FB83" s="107"/>
      <c r="FC83" s="107"/>
      <c r="FD83" s="107">
        <f t="shared" ref="FD83:FD84" si="2398">SUM(EZ83+FB83)</f>
        <v>0</v>
      </c>
      <c r="FE83" s="107">
        <f t="shared" ref="FE83:FE84" si="2399">SUM(FA83+FC83)</f>
        <v>0</v>
      </c>
      <c r="FF83" s="108">
        <f t="shared" si="1970"/>
        <v>0</v>
      </c>
      <c r="FG83" s="108">
        <f t="shared" si="1971"/>
        <v>0</v>
      </c>
      <c r="FH83" s="107"/>
      <c r="FI83" s="107"/>
      <c r="FJ83" s="107"/>
      <c r="FK83" s="107"/>
      <c r="FL83" s="107"/>
      <c r="FM83" s="107"/>
      <c r="FN83" s="107"/>
      <c r="FO83" s="107"/>
      <c r="FP83" s="107">
        <f t="shared" ref="FP83:FP84" si="2400">SUM(FL83+FN83)</f>
        <v>0</v>
      </c>
      <c r="FQ83" s="107">
        <f t="shared" ref="FQ83:FQ84" si="2401">SUM(FM83+FO83)</f>
        <v>0</v>
      </c>
      <c r="FR83" s="108">
        <f t="shared" si="1976"/>
        <v>0</v>
      </c>
      <c r="FS83" s="108">
        <f t="shared" si="1977"/>
        <v>0</v>
      </c>
      <c r="FT83" s="107"/>
      <c r="FU83" s="107"/>
      <c r="FV83" s="107"/>
      <c r="FW83" s="107"/>
      <c r="FX83" s="107"/>
      <c r="FY83" s="107"/>
      <c r="FZ83" s="107"/>
      <c r="GA83" s="107"/>
      <c r="GB83" s="107">
        <f t="shared" ref="GB83:GB84" si="2402">SUM(FX83+FZ83)</f>
        <v>0</v>
      </c>
      <c r="GC83" s="107">
        <f t="shared" ref="GC83:GC84" si="2403">SUM(FY83+GA83)</f>
        <v>0</v>
      </c>
      <c r="GD83" s="108">
        <f t="shared" si="1982"/>
        <v>0</v>
      </c>
      <c r="GE83" s="108">
        <f t="shared" si="1983"/>
        <v>0</v>
      </c>
      <c r="GF83" s="107">
        <f t="shared" ref="GF83:GF84" si="2404">SUM(H83,T83,AF83,AR83,BD83,BP83,CB83,CN83,CZ83,DL83,DX83,EJ83,EV83)</f>
        <v>0</v>
      </c>
      <c r="GG83" s="107">
        <f t="shared" ref="GG83:GG84" si="2405">SUM(I83,U83,AG83,AS83,BE83,BQ83,CC83,CO83,DA83,DM83,DY83,EK83,EW83)</f>
        <v>0</v>
      </c>
      <c r="GH83" s="107">
        <f t="shared" ref="GH83:GH84" si="2406">SUM(J83,V83,AH83,AT83,BF83,BR83,CD83,CP83,DB83,DN83,DZ83,EL83,EX83)</f>
        <v>0</v>
      </c>
      <c r="GI83" s="107">
        <f t="shared" ref="GI83:GI84" si="2407">SUM(K83,W83,AI83,AU83,BG83,BS83,CE83,CQ83,DC83,DO83,EA83,EM83,EY83)</f>
        <v>0</v>
      </c>
      <c r="GJ83" s="107">
        <f t="shared" ref="GJ83:GJ84" si="2408">SUM(L83,X83,AJ83,AV83,BH83,BT83,CF83,CR83,DD83,DP83,EB83,EN83,EZ83)</f>
        <v>13</v>
      </c>
      <c r="GK83" s="107">
        <f t="shared" ref="GK83:GK84" si="2409">SUM(M83,Y83,AK83,AW83,BI83,BU83,CG83,CS83,DE83,DQ83,EC83,EO83,FA83)</f>
        <v>1540764.68</v>
      </c>
      <c r="GL83" s="107">
        <f t="shared" ref="GL83:GL84" si="2410">SUM(N83,Z83,AL83,AX83,BJ83,BV83,CH83,CT83,DF83,DR83,ED83,EP83,FB83)</f>
        <v>3</v>
      </c>
      <c r="GM83" s="107">
        <f t="shared" ref="GM83:GM84" si="2411">SUM(O83,AA83,AM83,AY83,BK83,BW83,CI83,CU83,DG83,DS83,EE83,EQ83,FC83)</f>
        <v>355561.08</v>
      </c>
      <c r="GN83" s="107">
        <f t="shared" ref="GN83:GN84" si="2412">SUM(P83,AB83,AN83,AZ83,BL83,BX83,CJ83,CV83,DH83,DT83,EF83,ER83,FD83)</f>
        <v>16</v>
      </c>
      <c r="GO83" s="107">
        <f t="shared" ref="GO83:GO84" si="2413">SUM(Q83,AC83,AO83,BA83,BM83,BY83,CK83,CW83,DI83,DU83,EG83,ES83,FE83)</f>
        <v>1896325.76</v>
      </c>
      <c r="GP83" s="107"/>
      <c r="GQ83" s="107"/>
      <c r="GR83" s="243"/>
      <c r="GS83" s="86"/>
    </row>
    <row r="84" spans="2:201" hidden="1" x14ac:dyDescent="0.2">
      <c r="B84" s="86"/>
      <c r="C84" s="87"/>
      <c r="D84" s="94"/>
      <c r="E84" s="93"/>
      <c r="F84" s="94"/>
      <c r="G84" s="106"/>
      <c r="H84" s="107"/>
      <c r="I84" s="107"/>
      <c r="J84" s="107"/>
      <c r="K84" s="107"/>
      <c r="L84" s="107"/>
      <c r="M84" s="107"/>
      <c r="N84" s="107"/>
      <c r="O84" s="107"/>
      <c r="P84" s="107">
        <f t="shared" si="2374"/>
        <v>0</v>
      </c>
      <c r="Q84" s="107">
        <f t="shared" si="2375"/>
        <v>0</v>
      </c>
      <c r="R84" s="108">
        <f t="shared" si="2218"/>
        <v>0</v>
      </c>
      <c r="S84" s="108">
        <f t="shared" si="2219"/>
        <v>0</v>
      </c>
      <c r="T84" s="107"/>
      <c r="U84" s="107"/>
      <c r="V84" s="107"/>
      <c r="W84" s="107"/>
      <c r="X84" s="107"/>
      <c r="Y84" s="107"/>
      <c r="Z84" s="107"/>
      <c r="AA84" s="107"/>
      <c r="AB84" s="107">
        <f t="shared" si="2376"/>
        <v>0</v>
      </c>
      <c r="AC84" s="107">
        <f t="shared" si="2377"/>
        <v>0</v>
      </c>
      <c r="AD84" s="108">
        <f t="shared" si="1907"/>
        <v>0</v>
      </c>
      <c r="AE84" s="108">
        <f t="shared" si="1908"/>
        <v>0</v>
      </c>
      <c r="AF84" s="107"/>
      <c r="AG84" s="107"/>
      <c r="AH84" s="107"/>
      <c r="AI84" s="107"/>
      <c r="AJ84" s="107"/>
      <c r="AK84" s="107"/>
      <c r="AL84" s="107"/>
      <c r="AM84" s="107"/>
      <c r="AN84" s="107">
        <f t="shared" si="2378"/>
        <v>0</v>
      </c>
      <c r="AO84" s="107">
        <f t="shared" si="2379"/>
        <v>0</v>
      </c>
      <c r="AP84" s="108">
        <f t="shared" si="1910"/>
        <v>0</v>
      </c>
      <c r="AQ84" s="108">
        <f t="shared" si="1911"/>
        <v>0</v>
      </c>
      <c r="AR84" s="107"/>
      <c r="AS84" s="107"/>
      <c r="AT84" s="107"/>
      <c r="AU84" s="107"/>
      <c r="AV84" s="107"/>
      <c r="AW84" s="107"/>
      <c r="AX84" s="107"/>
      <c r="AY84" s="107"/>
      <c r="AZ84" s="107">
        <f t="shared" si="2380"/>
        <v>0</v>
      </c>
      <c r="BA84" s="107">
        <f t="shared" si="2381"/>
        <v>0</v>
      </c>
      <c r="BB84" s="108">
        <f t="shared" si="1914"/>
        <v>0</v>
      </c>
      <c r="BC84" s="108">
        <f t="shared" si="1915"/>
        <v>0</v>
      </c>
      <c r="BD84" s="107"/>
      <c r="BE84" s="107"/>
      <c r="BF84" s="107"/>
      <c r="BG84" s="107"/>
      <c r="BH84" s="107"/>
      <c r="BI84" s="107"/>
      <c r="BJ84" s="107"/>
      <c r="BK84" s="107"/>
      <c r="BL84" s="107">
        <f t="shared" si="2382"/>
        <v>0</v>
      </c>
      <c r="BM84" s="107">
        <f t="shared" si="2383"/>
        <v>0</v>
      </c>
      <c r="BN84" s="108">
        <f t="shared" si="1920"/>
        <v>0</v>
      </c>
      <c r="BO84" s="108">
        <f t="shared" si="1921"/>
        <v>0</v>
      </c>
      <c r="BP84" s="107"/>
      <c r="BQ84" s="107"/>
      <c r="BR84" s="107"/>
      <c r="BS84" s="107"/>
      <c r="BT84" s="107"/>
      <c r="BU84" s="107"/>
      <c r="BV84" s="107"/>
      <c r="BW84" s="107"/>
      <c r="BX84" s="107">
        <f t="shared" si="2384"/>
        <v>0</v>
      </c>
      <c r="BY84" s="107">
        <f t="shared" si="2385"/>
        <v>0</v>
      </c>
      <c r="BZ84" s="108">
        <f t="shared" si="1926"/>
        <v>0</v>
      </c>
      <c r="CA84" s="108">
        <f t="shared" si="1927"/>
        <v>0</v>
      </c>
      <c r="CB84" s="107"/>
      <c r="CC84" s="107"/>
      <c r="CD84" s="107"/>
      <c r="CE84" s="107"/>
      <c r="CF84" s="107"/>
      <c r="CG84" s="107"/>
      <c r="CH84" s="107"/>
      <c r="CI84" s="107"/>
      <c r="CJ84" s="107">
        <f t="shared" si="2386"/>
        <v>0</v>
      </c>
      <c r="CK84" s="107">
        <f t="shared" si="2387"/>
        <v>0</v>
      </c>
      <c r="CL84" s="108">
        <f t="shared" si="1933"/>
        <v>0</v>
      </c>
      <c r="CM84" s="108">
        <f t="shared" si="1934"/>
        <v>0</v>
      </c>
      <c r="CN84" s="107"/>
      <c r="CO84" s="107"/>
      <c r="CP84" s="107"/>
      <c r="CQ84" s="107"/>
      <c r="CR84" s="107"/>
      <c r="CS84" s="107"/>
      <c r="CT84" s="107"/>
      <c r="CU84" s="107"/>
      <c r="CV84" s="107">
        <f t="shared" si="2388"/>
        <v>0</v>
      </c>
      <c r="CW84" s="107">
        <f t="shared" si="2389"/>
        <v>0</v>
      </c>
      <c r="CX84" s="108">
        <f t="shared" si="1939"/>
        <v>0</v>
      </c>
      <c r="CY84" s="108">
        <f t="shared" si="1940"/>
        <v>0</v>
      </c>
      <c r="CZ84" s="107"/>
      <c r="DA84" s="107"/>
      <c r="DB84" s="107"/>
      <c r="DC84" s="107"/>
      <c r="DD84" s="107"/>
      <c r="DE84" s="107"/>
      <c r="DF84" s="107"/>
      <c r="DG84" s="107"/>
      <c r="DH84" s="107">
        <f t="shared" si="2390"/>
        <v>0</v>
      </c>
      <c r="DI84" s="107">
        <f t="shared" si="2391"/>
        <v>0</v>
      </c>
      <c r="DJ84" s="108">
        <f t="shared" si="1945"/>
        <v>0</v>
      </c>
      <c r="DK84" s="108">
        <f t="shared" si="1946"/>
        <v>0</v>
      </c>
      <c r="DL84" s="107"/>
      <c r="DM84" s="107"/>
      <c r="DN84" s="107"/>
      <c r="DO84" s="107"/>
      <c r="DP84" s="107"/>
      <c r="DQ84" s="107"/>
      <c r="DR84" s="107"/>
      <c r="DS84" s="107"/>
      <c r="DT84" s="107">
        <f t="shared" si="2392"/>
        <v>0</v>
      </c>
      <c r="DU84" s="107">
        <f t="shared" si="2393"/>
        <v>0</v>
      </c>
      <c r="DV84" s="108">
        <f t="shared" si="1951"/>
        <v>0</v>
      </c>
      <c r="DW84" s="108">
        <f t="shared" si="1952"/>
        <v>0</v>
      </c>
      <c r="DX84" s="107"/>
      <c r="DY84" s="107"/>
      <c r="DZ84" s="107"/>
      <c r="EA84" s="107"/>
      <c r="EB84" s="107"/>
      <c r="EC84" s="107"/>
      <c r="ED84" s="107"/>
      <c r="EE84" s="107"/>
      <c r="EF84" s="107">
        <f t="shared" si="2394"/>
        <v>0</v>
      </c>
      <c r="EG84" s="107">
        <f t="shared" si="2395"/>
        <v>0</v>
      </c>
      <c r="EH84" s="108">
        <f t="shared" si="1957"/>
        <v>0</v>
      </c>
      <c r="EI84" s="108">
        <f t="shared" si="1958"/>
        <v>0</v>
      </c>
      <c r="EJ84" s="107"/>
      <c r="EK84" s="107"/>
      <c r="EL84" s="107"/>
      <c r="EM84" s="107"/>
      <c r="EN84" s="107"/>
      <c r="EO84" s="107"/>
      <c r="EP84" s="107"/>
      <c r="EQ84" s="107"/>
      <c r="ER84" s="107">
        <f t="shared" si="2396"/>
        <v>0</v>
      </c>
      <c r="ES84" s="107">
        <f t="shared" si="2397"/>
        <v>0</v>
      </c>
      <c r="ET84" s="108">
        <f t="shared" si="1964"/>
        <v>0</v>
      </c>
      <c r="EU84" s="108">
        <f t="shared" si="1965"/>
        <v>0</v>
      </c>
      <c r="EV84" s="107"/>
      <c r="EW84" s="107"/>
      <c r="EX84" s="107"/>
      <c r="EY84" s="107"/>
      <c r="EZ84" s="107"/>
      <c r="FA84" s="107"/>
      <c r="FB84" s="107"/>
      <c r="FC84" s="107"/>
      <c r="FD84" s="107">
        <f t="shared" si="2398"/>
        <v>0</v>
      </c>
      <c r="FE84" s="107">
        <f t="shared" si="2399"/>
        <v>0</v>
      </c>
      <c r="FF84" s="108">
        <f t="shared" si="1970"/>
        <v>0</v>
      </c>
      <c r="FG84" s="108">
        <f t="shared" si="1971"/>
        <v>0</v>
      </c>
      <c r="FH84" s="107"/>
      <c r="FI84" s="107"/>
      <c r="FJ84" s="107"/>
      <c r="FK84" s="107"/>
      <c r="FL84" s="107"/>
      <c r="FM84" s="107"/>
      <c r="FN84" s="107"/>
      <c r="FO84" s="107"/>
      <c r="FP84" s="107">
        <f t="shared" si="2400"/>
        <v>0</v>
      </c>
      <c r="FQ84" s="107">
        <f t="shared" si="2401"/>
        <v>0</v>
      </c>
      <c r="FR84" s="108">
        <f t="shared" si="1976"/>
        <v>0</v>
      </c>
      <c r="FS84" s="108">
        <f t="shared" si="1977"/>
        <v>0</v>
      </c>
      <c r="FT84" s="107"/>
      <c r="FU84" s="107"/>
      <c r="FV84" s="107"/>
      <c r="FW84" s="107"/>
      <c r="FX84" s="107"/>
      <c r="FY84" s="107"/>
      <c r="FZ84" s="107"/>
      <c r="GA84" s="107"/>
      <c r="GB84" s="107">
        <f t="shared" si="2402"/>
        <v>0</v>
      </c>
      <c r="GC84" s="107">
        <f t="shared" si="2403"/>
        <v>0</v>
      </c>
      <c r="GD84" s="108">
        <f t="shared" si="1982"/>
        <v>0</v>
      </c>
      <c r="GE84" s="108">
        <f t="shared" si="1983"/>
        <v>0</v>
      </c>
      <c r="GF84" s="107">
        <f t="shared" si="2404"/>
        <v>0</v>
      </c>
      <c r="GG84" s="107">
        <f t="shared" si="2405"/>
        <v>0</v>
      </c>
      <c r="GH84" s="107">
        <f t="shared" si="2406"/>
        <v>0</v>
      </c>
      <c r="GI84" s="107">
        <f t="shared" si="2407"/>
        <v>0</v>
      </c>
      <c r="GJ84" s="107">
        <f t="shared" si="2408"/>
        <v>0</v>
      </c>
      <c r="GK84" s="107">
        <f t="shared" si="2409"/>
        <v>0</v>
      </c>
      <c r="GL84" s="107">
        <f t="shared" si="2410"/>
        <v>0</v>
      </c>
      <c r="GM84" s="107">
        <f t="shared" si="2411"/>
        <v>0</v>
      </c>
      <c r="GN84" s="107">
        <f t="shared" si="2412"/>
        <v>0</v>
      </c>
      <c r="GO84" s="107">
        <f t="shared" si="2413"/>
        <v>0</v>
      </c>
      <c r="GP84" s="107"/>
      <c r="GQ84" s="107"/>
      <c r="GR84" s="243"/>
      <c r="GS84" s="86"/>
    </row>
    <row r="85" spans="2:201" hidden="1" x14ac:dyDescent="0.2">
      <c r="B85" s="110"/>
      <c r="C85" s="111"/>
      <c r="D85" s="112"/>
      <c r="E85" s="132" t="s">
        <v>47</v>
      </c>
      <c r="F85" s="134">
        <v>20</v>
      </c>
      <c r="G85" s="135">
        <v>70983.635200000004</v>
      </c>
      <c r="H85" s="115"/>
      <c r="I85" s="115">
        <v>0</v>
      </c>
      <c r="J85" s="115">
        <f t="shared" si="223"/>
        <v>0</v>
      </c>
      <c r="K85" s="115">
        <f t="shared" si="224"/>
        <v>0</v>
      </c>
      <c r="L85" s="115">
        <f>SUM(L86:L90)</f>
        <v>0</v>
      </c>
      <c r="M85" s="115">
        <f t="shared" ref="M85:P85" si="2414">SUM(M86:M90)</f>
        <v>0</v>
      </c>
      <c r="N85" s="115">
        <f t="shared" si="2414"/>
        <v>0</v>
      </c>
      <c r="O85" s="115">
        <f t="shared" si="2414"/>
        <v>0</v>
      </c>
      <c r="P85" s="115">
        <f t="shared" si="2414"/>
        <v>0</v>
      </c>
      <c r="Q85" s="115">
        <f>SUM(Q86:Q90)</f>
        <v>0</v>
      </c>
      <c r="R85" s="131">
        <f t="shared" si="2218"/>
        <v>0</v>
      </c>
      <c r="S85" s="131">
        <f t="shared" si="2219"/>
        <v>0</v>
      </c>
      <c r="T85" s="115"/>
      <c r="U85" s="115">
        <v>0</v>
      </c>
      <c r="V85" s="115">
        <f t="shared" si="226"/>
        <v>0</v>
      </c>
      <c r="W85" s="115">
        <f t="shared" si="227"/>
        <v>0</v>
      </c>
      <c r="X85" s="115">
        <f>SUM(X86:X90)</f>
        <v>0</v>
      </c>
      <c r="Y85" s="115">
        <f t="shared" ref="Y85" si="2415">SUM(Y86:Y90)</f>
        <v>0</v>
      </c>
      <c r="Z85" s="115">
        <f t="shared" ref="Z85" si="2416">SUM(Z86:Z90)</f>
        <v>0</v>
      </c>
      <c r="AA85" s="115">
        <f t="shared" ref="AA85" si="2417">SUM(AA86:AA90)</f>
        <v>0</v>
      </c>
      <c r="AB85" s="115">
        <f t="shared" ref="AB85" si="2418">SUM(AB86:AB90)</f>
        <v>0</v>
      </c>
      <c r="AC85" s="115">
        <f>SUM(AC86:AC90)</f>
        <v>0</v>
      </c>
      <c r="AD85" s="131">
        <f t="shared" si="1907"/>
        <v>0</v>
      </c>
      <c r="AE85" s="131">
        <f t="shared" si="1908"/>
        <v>0</v>
      </c>
      <c r="AF85" s="115">
        <f>VLOOKUP($E85,'ВМП план'!$B$8:$AL$43,12,0)</f>
        <v>0</v>
      </c>
      <c r="AG85" s="115">
        <f>VLOOKUP($E85,'ВМП план'!$B$8:$AL$43,13,0)</f>
        <v>0</v>
      </c>
      <c r="AH85" s="115">
        <f t="shared" si="233"/>
        <v>0</v>
      </c>
      <c r="AI85" s="115">
        <f t="shared" si="234"/>
        <v>0</v>
      </c>
      <c r="AJ85" s="115">
        <f>SUM(AJ86:AJ90)</f>
        <v>0</v>
      </c>
      <c r="AK85" s="115">
        <f t="shared" ref="AK85" si="2419">SUM(AK86:AK90)</f>
        <v>0</v>
      </c>
      <c r="AL85" s="115">
        <f t="shared" ref="AL85" si="2420">SUM(AL86:AL90)</f>
        <v>0</v>
      </c>
      <c r="AM85" s="115">
        <f t="shared" ref="AM85" si="2421">SUM(AM86:AM90)</f>
        <v>0</v>
      </c>
      <c r="AN85" s="115">
        <f t="shared" ref="AN85" si="2422">SUM(AN86:AN90)</f>
        <v>0</v>
      </c>
      <c r="AO85" s="115">
        <f>SUM(AO86:AO90)</f>
        <v>0</v>
      </c>
      <c r="AP85" s="131">
        <f t="shared" si="1910"/>
        <v>0</v>
      </c>
      <c r="AQ85" s="131">
        <f t="shared" si="1911"/>
        <v>0</v>
      </c>
      <c r="AR85" s="115"/>
      <c r="AS85" s="115"/>
      <c r="AT85" s="115">
        <f t="shared" si="240"/>
        <v>0</v>
      </c>
      <c r="AU85" s="115">
        <f t="shared" si="241"/>
        <v>0</v>
      </c>
      <c r="AV85" s="115">
        <f>SUM(AV86:AV90)</f>
        <v>0</v>
      </c>
      <c r="AW85" s="115">
        <f t="shared" ref="AW85" si="2423">SUM(AW86:AW90)</f>
        <v>0</v>
      </c>
      <c r="AX85" s="115">
        <f t="shared" ref="AX85" si="2424">SUM(AX86:AX90)</f>
        <v>0</v>
      </c>
      <c r="AY85" s="115">
        <f t="shared" ref="AY85" si="2425">SUM(AY86:AY90)</f>
        <v>0</v>
      </c>
      <c r="AZ85" s="115">
        <f t="shared" ref="AZ85" si="2426">SUM(AZ86:AZ90)</f>
        <v>0</v>
      </c>
      <c r="BA85" s="115">
        <f>SUM(BA86:BA90)</f>
        <v>0</v>
      </c>
      <c r="BB85" s="131">
        <f t="shared" si="1914"/>
        <v>0</v>
      </c>
      <c r="BC85" s="131">
        <f t="shared" si="1915"/>
        <v>0</v>
      </c>
      <c r="BD85" s="115">
        <v>40</v>
      </c>
      <c r="BE85" s="115">
        <v>2839345.4080000003</v>
      </c>
      <c r="BF85" s="115">
        <f t="shared" si="247"/>
        <v>6.666666666666667</v>
      </c>
      <c r="BG85" s="115">
        <f t="shared" si="248"/>
        <v>473224.23466666671</v>
      </c>
      <c r="BH85" s="115">
        <f>SUM(BH86:BH90)</f>
        <v>7</v>
      </c>
      <c r="BI85" s="115">
        <f t="shared" ref="BI85" si="2427">SUM(BI86:BI90)</f>
        <v>496885.48</v>
      </c>
      <c r="BJ85" s="115">
        <f t="shared" ref="BJ85" si="2428">SUM(BJ86:BJ90)</f>
        <v>0</v>
      </c>
      <c r="BK85" s="115">
        <f t="shared" ref="BK85" si="2429">SUM(BK86:BK90)</f>
        <v>0</v>
      </c>
      <c r="BL85" s="115">
        <f t="shared" ref="BL85" si="2430">SUM(BL86:BL90)</f>
        <v>7</v>
      </c>
      <c r="BM85" s="115">
        <f>SUM(BM86:BM90)</f>
        <v>496885.48</v>
      </c>
      <c r="BN85" s="131">
        <f t="shared" si="1920"/>
        <v>0.33333333333333304</v>
      </c>
      <c r="BO85" s="131">
        <f t="shared" si="1921"/>
        <v>23661.245333333267</v>
      </c>
      <c r="BP85" s="115"/>
      <c r="BQ85" s="115"/>
      <c r="BR85" s="115">
        <f t="shared" si="254"/>
        <v>0</v>
      </c>
      <c r="BS85" s="115">
        <f t="shared" si="255"/>
        <v>0</v>
      </c>
      <c r="BT85" s="115">
        <f>SUM(BT86:BT90)</f>
        <v>0</v>
      </c>
      <c r="BU85" s="115">
        <f t="shared" ref="BU85" si="2431">SUM(BU86:BU90)</f>
        <v>0</v>
      </c>
      <c r="BV85" s="115">
        <f t="shared" ref="BV85" si="2432">SUM(BV86:BV90)</f>
        <v>0</v>
      </c>
      <c r="BW85" s="115">
        <f t="shared" ref="BW85" si="2433">SUM(BW86:BW90)</f>
        <v>0</v>
      </c>
      <c r="BX85" s="115">
        <f t="shared" ref="BX85" si="2434">SUM(BX86:BX90)</f>
        <v>0</v>
      </c>
      <c r="BY85" s="115">
        <f>SUM(BY86:BY90)</f>
        <v>0</v>
      </c>
      <c r="BZ85" s="131">
        <f t="shared" si="1926"/>
        <v>0</v>
      </c>
      <c r="CA85" s="131">
        <f t="shared" si="1927"/>
        <v>0</v>
      </c>
      <c r="CB85" s="115">
        <v>73</v>
      </c>
      <c r="CC85" s="115">
        <v>5181805.3695999999</v>
      </c>
      <c r="CD85" s="115">
        <f t="shared" si="261"/>
        <v>12.166666666666666</v>
      </c>
      <c r="CE85" s="115">
        <f t="shared" si="262"/>
        <v>863634.22826666664</v>
      </c>
      <c r="CF85" s="115">
        <f>SUM(CF86:CF90)</f>
        <v>6</v>
      </c>
      <c r="CG85" s="115">
        <f t="shared" ref="CG85" si="2435">SUM(CG86:CG90)</f>
        <v>425901.83999999997</v>
      </c>
      <c r="CH85" s="115">
        <f t="shared" ref="CH85" si="2436">SUM(CH86:CH90)</f>
        <v>2</v>
      </c>
      <c r="CI85" s="115">
        <f t="shared" ref="CI85" si="2437">SUM(CI86:CI90)</f>
        <v>141967.28</v>
      </c>
      <c r="CJ85" s="115">
        <f t="shared" ref="CJ85" si="2438">SUM(CJ86:CJ90)</f>
        <v>8</v>
      </c>
      <c r="CK85" s="115">
        <f>SUM(CK86:CK90)</f>
        <v>567869.12</v>
      </c>
      <c r="CL85" s="131">
        <f t="shared" si="1933"/>
        <v>-6.1666666666666661</v>
      </c>
      <c r="CM85" s="131">
        <f t="shared" si="1934"/>
        <v>-437732.38826666668</v>
      </c>
      <c r="CN85" s="115"/>
      <c r="CO85" s="115"/>
      <c r="CP85" s="115">
        <f t="shared" si="268"/>
        <v>0</v>
      </c>
      <c r="CQ85" s="115">
        <f t="shared" si="269"/>
        <v>0</v>
      </c>
      <c r="CR85" s="115">
        <f>SUM(CR86:CR90)</f>
        <v>0</v>
      </c>
      <c r="CS85" s="115">
        <f t="shared" ref="CS85" si="2439">SUM(CS86:CS90)</f>
        <v>0</v>
      </c>
      <c r="CT85" s="115">
        <f t="shared" ref="CT85" si="2440">SUM(CT86:CT90)</f>
        <v>0</v>
      </c>
      <c r="CU85" s="115">
        <f t="shared" ref="CU85" si="2441">SUM(CU86:CU90)</f>
        <v>0</v>
      </c>
      <c r="CV85" s="115">
        <f t="shared" ref="CV85" si="2442">SUM(CV86:CV90)</f>
        <v>0</v>
      </c>
      <c r="CW85" s="115">
        <f>SUM(CW86:CW90)</f>
        <v>0</v>
      </c>
      <c r="CX85" s="131">
        <f t="shared" si="1939"/>
        <v>0</v>
      </c>
      <c r="CY85" s="131">
        <f t="shared" si="1940"/>
        <v>0</v>
      </c>
      <c r="CZ85" s="115">
        <v>5</v>
      </c>
      <c r="DA85" s="115">
        <v>354918.17600000004</v>
      </c>
      <c r="DB85" s="115">
        <f t="shared" si="275"/>
        <v>0.83333333333333337</v>
      </c>
      <c r="DC85" s="115">
        <f t="shared" si="276"/>
        <v>59153.029333333339</v>
      </c>
      <c r="DD85" s="115">
        <f>SUM(DD86:DD90)</f>
        <v>3</v>
      </c>
      <c r="DE85" s="115">
        <f t="shared" ref="DE85" si="2443">SUM(DE86:DE90)</f>
        <v>212950.91999999998</v>
      </c>
      <c r="DF85" s="115">
        <f t="shared" ref="DF85" si="2444">SUM(DF86:DF90)</f>
        <v>0</v>
      </c>
      <c r="DG85" s="115">
        <f t="shared" ref="DG85" si="2445">SUM(DG86:DG90)</f>
        <v>0</v>
      </c>
      <c r="DH85" s="115">
        <f t="shared" ref="DH85" si="2446">SUM(DH86:DH90)</f>
        <v>3</v>
      </c>
      <c r="DI85" s="115">
        <f>SUM(DI86:DI90)</f>
        <v>212950.91999999998</v>
      </c>
      <c r="DJ85" s="131">
        <f t="shared" si="1945"/>
        <v>2.1666666666666665</v>
      </c>
      <c r="DK85" s="131">
        <f t="shared" si="1946"/>
        <v>153797.89066666664</v>
      </c>
      <c r="DL85" s="115"/>
      <c r="DM85" s="115"/>
      <c r="DN85" s="115">
        <f t="shared" si="282"/>
        <v>0</v>
      </c>
      <c r="DO85" s="115">
        <f t="shared" si="283"/>
        <v>0</v>
      </c>
      <c r="DP85" s="115">
        <f>SUM(DP86:DP90)</f>
        <v>0</v>
      </c>
      <c r="DQ85" s="115">
        <f t="shared" ref="DQ85" si="2447">SUM(DQ86:DQ90)</f>
        <v>0</v>
      </c>
      <c r="DR85" s="115">
        <f t="shared" ref="DR85" si="2448">SUM(DR86:DR90)</f>
        <v>0</v>
      </c>
      <c r="DS85" s="115">
        <f t="shared" ref="DS85" si="2449">SUM(DS86:DS90)</f>
        <v>0</v>
      </c>
      <c r="DT85" s="115">
        <f t="shared" ref="DT85" si="2450">SUM(DT86:DT90)</f>
        <v>0</v>
      </c>
      <c r="DU85" s="115">
        <f>SUM(DU86:DU90)</f>
        <v>0</v>
      </c>
      <c r="DV85" s="131">
        <f t="shared" si="1951"/>
        <v>0</v>
      </c>
      <c r="DW85" s="131">
        <f t="shared" si="1952"/>
        <v>0</v>
      </c>
      <c r="DX85" s="115"/>
      <c r="DY85" s="115">
        <v>0</v>
      </c>
      <c r="DZ85" s="115">
        <f t="shared" si="289"/>
        <v>0</v>
      </c>
      <c r="EA85" s="115">
        <f t="shared" si="290"/>
        <v>0</v>
      </c>
      <c r="EB85" s="115">
        <f>SUM(EB86:EB90)</f>
        <v>0</v>
      </c>
      <c r="EC85" s="115">
        <f t="shared" ref="EC85" si="2451">SUM(EC86:EC90)</f>
        <v>0</v>
      </c>
      <c r="ED85" s="115">
        <f t="shared" ref="ED85" si="2452">SUM(ED86:ED90)</f>
        <v>0</v>
      </c>
      <c r="EE85" s="115">
        <f t="shared" ref="EE85" si="2453">SUM(EE86:EE90)</f>
        <v>0</v>
      </c>
      <c r="EF85" s="115">
        <f t="shared" ref="EF85" si="2454">SUM(EF86:EF90)</f>
        <v>0</v>
      </c>
      <c r="EG85" s="115">
        <f>SUM(EG86:EG90)</f>
        <v>0</v>
      </c>
      <c r="EH85" s="131">
        <f t="shared" si="1957"/>
        <v>0</v>
      </c>
      <c r="EI85" s="131">
        <f t="shared" si="1958"/>
        <v>0</v>
      </c>
      <c r="EJ85" s="115"/>
      <c r="EK85" s="115">
        <v>0</v>
      </c>
      <c r="EL85" s="115">
        <f t="shared" si="296"/>
        <v>0</v>
      </c>
      <c r="EM85" s="115">
        <f t="shared" si="297"/>
        <v>0</v>
      </c>
      <c r="EN85" s="115">
        <f>SUM(EN86:EN90)</f>
        <v>0</v>
      </c>
      <c r="EO85" s="115">
        <f t="shared" ref="EO85" si="2455">SUM(EO86:EO90)</f>
        <v>0</v>
      </c>
      <c r="EP85" s="115">
        <f t="shared" ref="EP85" si="2456">SUM(EP86:EP90)</f>
        <v>0</v>
      </c>
      <c r="EQ85" s="115">
        <f t="shared" ref="EQ85" si="2457">SUM(EQ86:EQ90)</f>
        <v>0</v>
      </c>
      <c r="ER85" s="115">
        <f t="shared" ref="ER85" si="2458">SUM(ER86:ER90)</f>
        <v>0</v>
      </c>
      <c r="ES85" s="115">
        <f>SUM(ES86:ES90)</f>
        <v>0</v>
      </c>
      <c r="ET85" s="131">
        <f t="shared" si="1964"/>
        <v>0</v>
      </c>
      <c r="EU85" s="131">
        <f t="shared" si="1965"/>
        <v>0</v>
      </c>
      <c r="EV85" s="115"/>
      <c r="EW85" s="115"/>
      <c r="EX85" s="115">
        <f t="shared" si="303"/>
        <v>0</v>
      </c>
      <c r="EY85" s="115">
        <f t="shared" si="304"/>
        <v>0</v>
      </c>
      <c r="EZ85" s="115">
        <f>SUM(EZ86:EZ90)</f>
        <v>0</v>
      </c>
      <c r="FA85" s="115">
        <f t="shared" ref="FA85" si="2459">SUM(FA86:FA90)</f>
        <v>0</v>
      </c>
      <c r="FB85" s="115">
        <f t="shared" ref="FB85" si="2460">SUM(FB86:FB90)</f>
        <v>0</v>
      </c>
      <c r="FC85" s="115">
        <f t="shared" ref="FC85" si="2461">SUM(FC86:FC90)</f>
        <v>0</v>
      </c>
      <c r="FD85" s="115">
        <f t="shared" ref="FD85" si="2462">SUM(FD86:FD90)</f>
        <v>0</v>
      </c>
      <c r="FE85" s="115">
        <f>SUM(FE86:FE90)</f>
        <v>0</v>
      </c>
      <c r="FF85" s="131">
        <f t="shared" si="1970"/>
        <v>0</v>
      </c>
      <c r="FG85" s="131">
        <f t="shared" si="1971"/>
        <v>0</v>
      </c>
      <c r="FH85" s="115"/>
      <c r="FI85" s="115"/>
      <c r="FJ85" s="115">
        <f t="shared" si="310"/>
        <v>0</v>
      </c>
      <c r="FK85" s="115">
        <f t="shared" si="311"/>
        <v>0</v>
      </c>
      <c r="FL85" s="115">
        <f>SUM(FL86:FL90)</f>
        <v>0</v>
      </c>
      <c r="FM85" s="115">
        <f t="shared" ref="FM85" si="2463">SUM(FM86:FM90)</f>
        <v>0</v>
      </c>
      <c r="FN85" s="115">
        <f t="shared" ref="FN85" si="2464">SUM(FN86:FN90)</f>
        <v>0</v>
      </c>
      <c r="FO85" s="115">
        <f t="shared" ref="FO85" si="2465">SUM(FO86:FO90)</f>
        <v>0</v>
      </c>
      <c r="FP85" s="115">
        <f t="shared" ref="FP85" si="2466">SUM(FP86:FP90)</f>
        <v>0</v>
      </c>
      <c r="FQ85" s="115">
        <f>SUM(FQ86:FQ90)</f>
        <v>0</v>
      </c>
      <c r="FR85" s="131">
        <f t="shared" si="1976"/>
        <v>0</v>
      </c>
      <c r="FS85" s="131">
        <f t="shared" si="1977"/>
        <v>0</v>
      </c>
      <c r="FT85" s="115"/>
      <c r="FU85" s="115"/>
      <c r="FV85" s="115">
        <f t="shared" si="317"/>
        <v>0</v>
      </c>
      <c r="FW85" s="115">
        <f t="shared" si="318"/>
        <v>0</v>
      </c>
      <c r="FX85" s="115">
        <f>SUM(FX86:FX90)</f>
        <v>0</v>
      </c>
      <c r="FY85" s="115">
        <f t="shared" ref="FY85" si="2467">SUM(FY86:FY90)</f>
        <v>0</v>
      </c>
      <c r="FZ85" s="115">
        <f t="shared" ref="FZ85" si="2468">SUM(FZ86:FZ90)</f>
        <v>0</v>
      </c>
      <c r="GA85" s="115">
        <f t="shared" ref="GA85" si="2469">SUM(GA86:GA90)</f>
        <v>0</v>
      </c>
      <c r="GB85" s="115">
        <f t="shared" ref="GB85" si="2470">SUM(GB86:GB90)</f>
        <v>0</v>
      </c>
      <c r="GC85" s="115">
        <f>SUM(GC86:GC90)</f>
        <v>0</v>
      </c>
      <c r="GD85" s="131">
        <f t="shared" si="1982"/>
        <v>0</v>
      </c>
      <c r="GE85" s="131">
        <f t="shared" si="1983"/>
        <v>0</v>
      </c>
      <c r="GF85" s="115">
        <f t="shared" si="2366"/>
        <v>118</v>
      </c>
      <c r="GG85" s="115">
        <f t="shared" si="2366"/>
        <v>8376068.9535999997</v>
      </c>
      <c r="GH85" s="115">
        <f t="shared" si="2366"/>
        <v>19.666666666666664</v>
      </c>
      <c r="GI85" s="115">
        <f t="shared" si="2366"/>
        <v>1396011.4922666666</v>
      </c>
      <c r="GJ85" s="115">
        <f>SUM(GJ86:GJ90)</f>
        <v>16</v>
      </c>
      <c r="GK85" s="115">
        <f t="shared" ref="GK85" si="2471">SUM(GK86:GK90)</f>
        <v>1135738.24</v>
      </c>
      <c r="GL85" s="115">
        <f t="shared" ref="GL85" si="2472">SUM(GL86:GL90)</f>
        <v>2</v>
      </c>
      <c r="GM85" s="115">
        <f t="shared" ref="GM85" si="2473">SUM(GM86:GM90)</f>
        <v>141967.28</v>
      </c>
      <c r="GN85" s="115">
        <f t="shared" ref="GN85" si="2474">SUM(GN86:GN90)</f>
        <v>18</v>
      </c>
      <c r="GO85" s="115">
        <f>SUM(GO86:GO90)</f>
        <v>1277705.5199999998</v>
      </c>
      <c r="GP85" s="115">
        <f t="shared" si="2372"/>
        <v>-3.6666666666666643</v>
      </c>
      <c r="GQ85" s="115">
        <f t="shared" si="2373"/>
        <v>-260273.25226666662</v>
      </c>
      <c r="GR85" s="243"/>
      <c r="GS85" s="86"/>
    </row>
    <row r="86" spans="2:201" ht="72" hidden="1" x14ac:dyDescent="0.2">
      <c r="B86" s="86" t="s">
        <v>188</v>
      </c>
      <c r="C86" s="89" t="s">
        <v>189</v>
      </c>
      <c r="D86" s="90">
        <v>367</v>
      </c>
      <c r="E86" s="91" t="s">
        <v>190</v>
      </c>
      <c r="F86" s="94">
        <v>20</v>
      </c>
      <c r="G86" s="106">
        <v>70983.635200000004</v>
      </c>
      <c r="H86" s="107"/>
      <c r="I86" s="107"/>
      <c r="J86" s="107"/>
      <c r="K86" s="107"/>
      <c r="L86" s="107">
        <f>VLOOKUP($D86,'факт '!$D$7:$AO$73,3,0)</f>
        <v>0</v>
      </c>
      <c r="M86" s="107">
        <f>VLOOKUP($D86,'факт '!$D$7:$AO$73,4,0)</f>
        <v>0</v>
      </c>
      <c r="N86" s="107"/>
      <c r="O86" s="107"/>
      <c r="P86" s="107">
        <f t="shared" si="2374"/>
        <v>0</v>
      </c>
      <c r="Q86" s="107">
        <f t="shared" si="2375"/>
        <v>0</v>
      </c>
      <c r="R86" s="108">
        <f t="shared" si="2218"/>
        <v>0</v>
      </c>
      <c r="S86" s="108">
        <f t="shared" si="2219"/>
        <v>0</v>
      </c>
      <c r="T86" s="107"/>
      <c r="U86" s="107"/>
      <c r="V86" s="107"/>
      <c r="W86" s="107"/>
      <c r="X86" s="107">
        <f>VLOOKUP($D86,'факт '!$D$7:$AO$73,7,0)</f>
        <v>0</v>
      </c>
      <c r="Y86" s="107">
        <f>VLOOKUP($D86,'факт '!$D$7:$AO$73,8,0)</f>
        <v>0</v>
      </c>
      <c r="Z86" s="107">
        <f>VLOOKUP($D86,'факт '!$D$7:$AO$73,9,0)</f>
        <v>0</v>
      </c>
      <c r="AA86" s="107">
        <f>VLOOKUP($D86,'факт '!$D$7:$AO$73,10,0)</f>
        <v>0</v>
      </c>
      <c r="AB86" s="107">
        <f t="shared" ref="AB86:AB90" si="2475">SUM(X86+Z86)</f>
        <v>0</v>
      </c>
      <c r="AC86" s="107">
        <f t="shared" ref="AC86:AC90" si="2476">SUM(Y86+AA86)</f>
        <v>0</v>
      </c>
      <c r="AD86" s="108">
        <f t="shared" si="1907"/>
        <v>0</v>
      </c>
      <c r="AE86" s="108">
        <f t="shared" si="1908"/>
        <v>0</v>
      </c>
      <c r="AF86" s="107"/>
      <c r="AG86" s="107"/>
      <c r="AH86" s="107"/>
      <c r="AI86" s="107"/>
      <c r="AJ86" s="107">
        <f>VLOOKUP($D86,'факт '!$D$7:$AO$73,5,0)</f>
        <v>0</v>
      </c>
      <c r="AK86" s="107">
        <f>VLOOKUP($D86,'факт '!$D$7:$AO$73,6,0)</f>
        <v>0</v>
      </c>
      <c r="AL86" s="107"/>
      <c r="AM86" s="107"/>
      <c r="AN86" s="107">
        <f t="shared" ref="AN86:AN90" si="2477">SUM(AJ86+AL86)</f>
        <v>0</v>
      </c>
      <c r="AO86" s="107">
        <f t="shared" ref="AO86:AO90" si="2478">SUM(AK86+AM86)</f>
        <v>0</v>
      </c>
      <c r="AP86" s="108">
        <f t="shared" si="1910"/>
        <v>0</v>
      </c>
      <c r="AQ86" s="108">
        <f t="shared" si="1911"/>
        <v>0</v>
      </c>
      <c r="AR86" s="107"/>
      <c r="AS86" s="107"/>
      <c r="AT86" s="107"/>
      <c r="AU86" s="107"/>
      <c r="AV86" s="107">
        <f>VLOOKUP($D86,'факт '!$D$7:$AO$73,11,0)</f>
        <v>0</v>
      </c>
      <c r="AW86" s="107">
        <f>VLOOKUP($D86,'факт '!$D$7:$AO$73,12,0)</f>
        <v>0</v>
      </c>
      <c r="AX86" s="107"/>
      <c r="AY86" s="107"/>
      <c r="AZ86" s="107">
        <f t="shared" ref="AZ86:AZ90" si="2479">SUM(AV86+AX86)</f>
        <v>0</v>
      </c>
      <c r="BA86" s="107">
        <f t="shared" ref="BA86:BA90" si="2480">SUM(AW86+AY86)</f>
        <v>0</v>
      </c>
      <c r="BB86" s="108">
        <f t="shared" si="1914"/>
        <v>0</v>
      </c>
      <c r="BC86" s="108">
        <f t="shared" si="1915"/>
        <v>0</v>
      </c>
      <c r="BD86" s="107"/>
      <c r="BE86" s="107"/>
      <c r="BF86" s="107"/>
      <c r="BG86" s="107"/>
      <c r="BH86" s="107">
        <f>VLOOKUP($D86,'факт '!$D$7:$AO$73,15,0)</f>
        <v>3</v>
      </c>
      <c r="BI86" s="107">
        <f>VLOOKUP($D86,'факт '!$D$7:$AO$73,16,0)</f>
        <v>212950.91999999998</v>
      </c>
      <c r="BJ86" s="107">
        <f>VLOOKUP($D86,'факт '!$D$7:$AO$73,17,0)</f>
        <v>0</v>
      </c>
      <c r="BK86" s="107">
        <f>VLOOKUP($D86,'факт '!$D$7:$AO$73,18,0)</f>
        <v>0</v>
      </c>
      <c r="BL86" s="107">
        <f t="shared" ref="BL86:BL90" si="2481">SUM(BH86+BJ86)</f>
        <v>3</v>
      </c>
      <c r="BM86" s="107">
        <f t="shared" ref="BM86:BM90" si="2482">SUM(BI86+BK86)</f>
        <v>212950.91999999998</v>
      </c>
      <c r="BN86" s="108">
        <f t="shared" si="1920"/>
        <v>3</v>
      </c>
      <c r="BO86" s="108">
        <f t="shared" si="1921"/>
        <v>212950.91999999998</v>
      </c>
      <c r="BP86" s="107"/>
      <c r="BQ86" s="107"/>
      <c r="BR86" s="107"/>
      <c r="BS86" s="107"/>
      <c r="BT86" s="107">
        <f>VLOOKUP($D86,'факт '!$D$7:$AO$73,19,0)</f>
        <v>0</v>
      </c>
      <c r="BU86" s="107">
        <f>VLOOKUP($D86,'факт '!$D$7:$AO$73,20,0)</f>
        <v>0</v>
      </c>
      <c r="BV86" s="107">
        <f>VLOOKUP($D86,'факт '!$D$7:$AO$73,21,0)</f>
        <v>0</v>
      </c>
      <c r="BW86" s="107">
        <f>VLOOKUP($D86,'факт '!$D$7:$AO$73,22,0)</f>
        <v>0</v>
      </c>
      <c r="BX86" s="107">
        <f t="shared" ref="BX86:BX90" si="2483">SUM(BT86+BV86)</f>
        <v>0</v>
      </c>
      <c r="BY86" s="107">
        <f t="shared" ref="BY86:BY90" si="2484">SUM(BU86+BW86)</f>
        <v>0</v>
      </c>
      <c r="BZ86" s="108">
        <f t="shared" si="1926"/>
        <v>0</v>
      </c>
      <c r="CA86" s="108">
        <f t="shared" si="1927"/>
        <v>0</v>
      </c>
      <c r="CB86" s="107"/>
      <c r="CC86" s="107"/>
      <c r="CD86" s="107"/>
      <c r="CE86" s="107"/>
      <c r="CF86" s="107">
        <f>VLOOKUP($D86,'факт '!$D$7:$AO$73,23,0)</f>
        <v>1</v>
      </c>
      <c r="CG86" s="107">
        <f>VLOOKUP($D86,'факт '!$D$7:$AO$73,24,0)</f>
        <v>70983.64</v>
      </c>
      <c r="CH86" s="107">
        <f>VLOOKUP($D86,'факт '!$D$7:$AO$73,25,0)</f>
        <v>0</v>
      </c>
      <c r="CI86" s="107">
        <f>VLOOKUP($D86,'факт '!$D$7:$AO$73,26,0)</f>
        <v>0</v>
      </c>
      <c r="CJ86" s="107">
        <f t="shared" ref="CJ86:CJ90" si="2485">SUM(CF86+CH86)</f>
        <v>1</v>
      </c>
      <c r="CK86" s="107">
        <f t="shared" ref="CK86:CK90" si="2486">SUM(CG86+CI86)</f>
        <v>70983.64</v>
      </c>
      <c r="CL86" s="108">
        <f t="shared" si="1933"/>
        <v>1</v>
      </c>
      <c r="CM86" s="108">
        <f t="shared" si="1934"/>
        <v>70983.64</v>
      </c>
      <c r="CN86" s="107"/>
      <c r="CO86" s="107"/>
      <c r="CP86" s="107"/>
      <c r="CQ86" s="107"/>
      <c r="CR86" s="107">
        <f>VLOOKUP($D86,'факт '!$D$7:$AO$73,27,0)</f>
        <v>0</v>
      </c>
      <c r="CS86" s="107">
        <f>VLOOKUP($D86,'факт '!$D$7:$AO$73,28,0)</f>
        <v>0</v>
      </c>
      <c r="CT86" s="107">
        <f>VLOOKUP($D86,'факт '!$D$7:$AO$73,29,0)</f>
        <v>0</v>
      </c>
      <c r="CU86" s="107">
        <f>VLOOKUP($D86,'факт '!$D$7:$AO$73,30,0)</f>
        <v>0</v>
      </c>
      <c r="CV86" s="107">
        <f t="shared" ref="CV86:CV90" si="2487">SUM(CR86+CT86)</f>
        <v>0</v>
      </c>
      <c r="CW86" s="107">
        <f t="shared" ref="CW86:CW90" si="2488">SUM(CS86+CU86)</f>
        <v>0</v>
      </c>
      <c r="CX86" s="108">
        <f t="shared" si="1939"/>
        <v>0</v>
      </c>
      <c r="CY86" s="108">
        <f t="shared" si="1940"/>
        <v>0</v>
      </c>
      <c r="CZ86" s="107"/>
      <c r="DA86" s="107"/>
      <c r="DB86" s="107"/>
      <c r="DC86" s="107"/>
      <c r="DD86" s="107">
        <f>VLOOKUP($D86,'факт '!$D$7:$AO$73,31,0)</f>
        <v>0</v>
      </c>
      <c r="DE86" s="107">
        <f>VLOOKUP($D86,'факт '!$D$7:$AO$73,32,0)</f>
        <v>0</v>
      </c>
      <c r="DF86" s="107"/>
      <c r="DG86" s="107"/>
      <c r="DH86" s="107">
        <f t="shared" ref="DH86:DH90" si="2489">SUM(DD86+DF86)</f>
        <v>0</v>
      </c>
      <c r="DI86" s="107">
        <f t="shared" ref="DI86:DI90" si="2490">SUM(DE86+DG86)</f>
        <v>0</v>
      </c>
      <c r="DJ86" s="108">
        <f t="shared" si="1945"/>
        <v>0</v>
      </c>
      <c r="DK86" s="108">
        <f t="shared" si="1946"/>
        <v>0</v>
      </c>
      <c r="DL86" s="107"/>
      <c r="DM86" s="107"/>
      <c r="DN86" s="107"/>
      <c r="DO86" s="107"/>
      <c r="DP86" s="107">
        <f>VLOOKUP($D86,'факт '!$D$7:$AO$73,13,0)</f>
        <v>0</v>
      </c>
      <c r="DQ86" s="107">
        <f>VLOOKUP($D86,'факт '!$D$7:$AO$73,14,0)</f>
        <v>0</v>
      </c>
      <c r="DR86" s="107"/>
      <c r="DS86" s="107"/>
      <c r="DT86" s="107">
        <f t="shared" ref="DT86:DT90" si="2491">SUM(DP86+DR86)</f>
        <v>0</v>
      </c>
      <c r="DU86" s="107">
        <f t="shared" ref="DU86:DU90" si="2492">SUM(DQ86+DS86)</f>
        <v>0</v>
      </c>
      <c r="DV86" s="108">
        <f t="shared" si="1951"/>
        <v>0</v>
      </c>
      <c r="DW86" s="108">
        <f t="shared" si="1952"/>
        <v>0</v>
      </c>
      <c r="DX86" s="107"/>
      <c r="DY86" s="107"/>
      <c r="DZ86" s="107"/>
      <c r="EA86" s="107"/>
      <c r="EB86" s="107">
        <f>VLOOKUP($D86,'факт '!$D$7:$AO$73,33,0)</f>
        <v>0</v>
      </c>
      <c r="EC86" s="107">
        <f>VLOOKUP($D86,'факт '!$D$7:$AO$73,34,0)</f>
        <v>0</v>
      </c>
      <c r="ED86" s="107"/>
      <c r="EE86" s="107"/>
      <c r="EF86" s="107">
        <f t="shared" ref="EF86:EF90" si="2493">SUM(EB86+ED86)</f>
        <v>0</v>
      </c>
      <c r="EG86" s="107">
        <f t="shared" ref="EG86:EG90" si="2494">SUM(EC86+EE86)</f>
        <v>0</v>
      </c>
      <c r="EH86" s="108">
        <f t="shared" si="1957"/>
        <v>0</v>
      </c>
      <c r="EI86" s="108">
        <f t="shared" si="1958"/>
        <v>0</v>
      </c>
      <c r="EJ86" s="107"/>
      <c r="EK86" s="107"/>
      <c r="EL86" s="107"/>
      <c r="EM86" s="107"/>
      <c r="EN86" s="107">
        <f>VLOOKUP($D86,'факт '!$D$7:$AO$73,35,0)</f>
        <v>0</v>
      </c>
      <c r="EO86" s="107">
        <f>VLOOKUP($D86,'факт '!$D$7:$AO$73,36,0)</f>
        <v>0</v>
      </c>
      <c r="EP86" s="107">
        <f>VLOOKUP($D86,'факт '!$D$7:$AO$73,37,0)</f>
        <v>0</v>
      </c>
      <c r="EQ86" s="107">
        <f>VLOOKUP($D86,'факт '!$D$7:$AO$73,38,0)</f>
        <v>0</v>
      </c>
      <c r="ER86" s="107">
        <f t="shared" ref="ER86:ER90" si="2495">SUM(EN86+EP86)</f>
        <v>0</v>
      </c>
      <c r="ES86" s="107">
        <f t="shared" ref="ES86:ES90" si="2496">SUM(EO86+EQ86)</f>
        <v>0</v>
      </c>
      <c r="ET86" s="108">
        <f t="shared" si="1964"/>
        <v>0</v>
      </c>
      <c r="EU86" s="108">
        <f t="shared" si="1965"/>
        <v>0</v>
      </c>
      <c r="EV86" s="107"/>
      <c r="EW86" s="107"/>
      <c r="EX86" s="107"/>
      <c r="EY86" s="107"/>
      <c r="EZ86" s="107"/>
      <c r="FA86" s="107"/>
      <c r="FB86" s="107"/>
      <c r="FC86" s="107"/>
      <c r="FD86" s="107">
        <f t="shared" ref="FD86:FD90" si="2497">SUM(EZ86+FB86)</f>
        <v>0</v>
      </c>
      <c r="FE86" s="107">
        <f t="shared" ref="FE86:FE90" si="2498">SUM(FA86+FC86)</f>
        <v>0</v>
      </c>
      <c r="FF86" s="108">
        <f t="shared" si="1970"/>
        <v>0</v>
      </c>
      <c r="FG86" s="108">
        <f t="shared" si="1971"/>
        <v>0</v>
      </c>
      <c r="FH86" s="107"/>
      <c r="FI86" s="107"/>
      <c r="FJ86" s="107"/>
      <c r="FK86" s="107"/>
      <c r="FL86" s="107"/>
      <c r="FM86" s="107"/>
      <c r="FN86" s="107"/>
      <c r="FO86" s="107"/>
      <c r="FP86" s="107">
        <f t="shared" ref="FP86:FP90" si="2499">SUM(FL86+FN86)</f>
        <v>0</v>
      </c>
      <c r="FQ86" s="107">
        <f t="shared" ref="FQ86:FQ90" si="2500">SUM(FM86+FO86)</f>
        <v>0</v>
      </c>
      <c r="FR86" s="108">
        <f t="shared" si="1976"/>
        <v>0</v>
      </c>
      <c r="FS86" s="108">
        <f t="shared" si="1977"/>
        <v>0</v>
      </c>
      <c r="FT86" s="107"/>
      <c r="FU86" s="107"/>
      <c r="FV86" s="107"/>
      <c r="FW86" s="107"/>
      <c r="FX86" s="107"/>
      <c r="FY86" s="107"/>
      <c r="FZ86" s="107"/>
      <c r="GA86" s="107"/>
      <c r="GB86" s="107">
        <f t="shared" ref="GB86:GB90" si="2501">SUM(FX86+FZ86)</f>
        <v>0</v>
      </c>
      <c r="GC86" s="107">
        <f t="shared" ref="GC86:GC90" si="2502">SUM(FY86+GA86)</f>
        <v>0</v>
      </c>
      <c r="GD86" s="108">
        <f t="shared" si="1982"/>
        <v>0</v>
      </c>
      <c r="GE86" s="108">
        <f t="shared" si="1983"/>
        <v>0</v>
      </c>
      <c r="GF86" s="107">
        <f t="shared" ref="GF86:GF90" si="2503">SUM(H86,T86,AF86,AR86,BD86,BP86,CB86,CN86,CZ86,DL86,DX86,EJ86,EV86)</f>
        <v>0</v>
      </c>
      <c r="GG86" s="107">
        <f t="shared" ref="GG86:GG90" si="2504">SUM(I86,U86,AG86,AS86,BE86,BQ86,CC86,CO86,DA86,DM86,DY86,EK86,EW86)</f>
        <v>0</v>
      </c>
      <c r="GH86" s="107">
        <f t="shared" ref="GH86:GH90" si="2505">SUM(J86,V86,AH86,AT86,BF86,BR86,CD86,CP86,DB86,DN86,DZ86,EL86,EX86)</f>
        <v>0</v>
      </c>
      <c r="GI86" s="107">
        <f t="shared" ref="GI86:GI90" si="2506">SUM(K86,W86,AI86,AU86,BG86,BS86,CE86,CQ86,DC86,DO86,EA86,EM86,EY86)</f>
        <v>0</v>
      </c>
      <c r="GJ86" s="107">
        <f t="shared" ref="GJ86:GJ90" si="2507">SUM(L86,X86,AJ86,AV86,BH86,BT86,CF86,CR86,DD86,DP86,EB86,EN86,EZ86)</f>
        <v>4</v>
      </c>
      <c r="GK86" s="107">
        <f t="shared" ref="GK86:GK90" si="2508">SUM(M86,Y86,AK86,AW86,BI86,BU86,CG86,CS86,DE86,DQ86,EC86,EO86,FA86)</f>
        <v>283934.56</v>
      </c>
      <c r="GL86" s="107">
        <f t="shared" ref="GL86:GL90" si="2509">SUM(N86,Z86,AL86,AX86,BJ86,BV86,CH86,CT86,DF86,DR86,ED86,EP86,FB86)</f>
        <v>0</v>
      </c>
      <c r="GM86" s="107">
        <f t="shared" ref="GM86:GM90" si="2510">SUM(O86,AA86,AM86,AY86,BK86,BW86,CI86,CU86,DG86,DS86,EE86,EQ86,FC86)</f>
        <v>0</v>
      </c>
      <c r="GN86" s="107">
        <f t="shared" ref="GN86:GN90" si="2511">SUM(P86,AB86,AN86,AZ86,BL86,BX86,CJ86,CV86,DH86,DT86,EF86,ER86,FD86)</f>
        <v>4</v>
      </c>
      <c r="GO86" s="107">
        <f t="shared" ref="GO86:GO90" si="2512">SUM(Q86,AC86,AO86,BA86,BM86,BY86,CK86,CW86,DI86,DU86,EG86,ES86,FE86)</f>
        <v>283934.56</v>
      </c>
      <c r="GP86" s="107"/>
      <c r="GQ86" s="107"/>
      <c r="GR86" s="243"/>
      <c r="GS86" s="86"/>
    </row>
    <row r="87" spans="2:201" ht="48" hidden="1" x14ac:dyDescent="0.2">
      <c r="B87" s="86" t="s">
        <v>191</v>
      </c>
      <c r="C87" s="89" t="s">
        <v>192</v>
      </c>
      <c r="D87" s="90">
        <v>368</v>
      </c>
      <c r="E87" s="91" t="s">
        <v>193</v>
      </c>
      <c r="F87" s="94">
        <v>20</v>
      </c>
      <c r="G87" s="106">
        <v>70983.635200000004</v>
      </c>
      <c r="H87" s="107"/>
      <c r="I87" s="107"/>
      <c r="J87" s="107"/>
      <c r="K87" s="107"/>
      <c r="L87" s="107">
        <f>VLOOKUP($D87,'факт '!$D$7:$AO$73,3,0)</f>
        <v>0</v>
      </c>
      <c r="M87" s="107">
        <f>VLOOKUP($D87,'факт '!$D$7:$AO$73,4,0)</f>
        <v>0</v>
      </c>
      <c r="N87" s="107"/>
      <c r="O87" s="107"/>
      <c r="P87" s="107">
        <f t="shared" si="2374"/>
        <v>0</v>
      </c>
      <c r="Q87" s="107">
        <f t="shared" si="2375"/>
        <v>0</v>
      </c>
      <c r="R87" s="108">
        <f t="shared" si="2218"/>
        <v>0</v>
      </c>
      <c r="S87" s="108">
        <f t="shared" si="2219"/>
        <v>0</v>
      </c>
      <c r="T87" s="107"/>
      <c r="U87" s="107"/>
      <c r="V87" s="107"/>
      <c r="W87" s="107"/>
      <c r="X87" s="107">
        <f>VLOOKUP($D87,'факт '!$D$7:$AO$73,7,0)</f>
        <v>0</v>
      </c>
      <c r="Y87" s="107">
        <f>VLOOKUP($D87,'факт '!$D$7:$AO$73,8,0)</f>
        <v>0</v>
      </c>
      <c r="Z87" s="107">
        <f>VLOOKUP($D87,'факт '!$D$7:$AO$73,9,0)</f>
        <v>0</v>
      </c>
      <c r="AA87" s="107">
        <f>VLOOKUP($D87,'факт '!$D$7:$AO$73,10,0)</f>
        <v>0</v>
      </c>
      <c r="AB87" s="107">
        <f t="shared" si="2475"/>
        <v>0</v>
      </c>
      <c r="AC87" s="107">
        <f t="shared" si="2476"/>
        <v>0</v>
      </c>
      <c r="AD87" s="108">
        <f t="shared" si="1907"/>
        <v>0</v>
      </c>
      <c r="AE87" s="108">
        <f t="shared" si="1908"/>
        <v>0</v>
      </c>
      <c r="AF87" s="107"/>
      <c r="AG87" s="107"/>
      <c r="AH87" s="107"/>
      <c r="AI87" s="107"/>
      <c r="AJ87" s="107">
        <f>VLOOKUP($D87,'факт '!$D$7:$AO$73,5,0)</f>
        <v>0</v>
      </c>
      <c r="AK87" s="107">
        <f>VLOOKUP($D87,'факт '!$D$7:$AO$73,6,0)</f>
        <v>0</v>
      </c>
      <c r="AL87" s="107"/>
      <c r="AM87" s="107"/>
      <c r="AN87" s="107">
        <f t="shared" si="2477"/>
        <v>0</v>
      </c>
      <c r="AO87" s="107">
        <f t="shared" si="2478"/>
        <v>0</v>
      </c>
      <c r="AP87" s="108">
        <f t="shared" si="1910"/>
        <v>0</v>
      </c>
      <c r="AQ87" s="108">
        <f t="shared" si="1911"/>
        <v>0</v>
      </c>
      <c r="AR87" s="107"/>
      <c r="AS87" s="107"/>
      <c r="AT87" s="107"/>
      <c r="AU87" s="107"/>
      <c r="AV87" s="107">
        <f>VLOOKUP($D87,'факт '!$D$7:$AO$73,11,0)</f>
        <v>0</v>
      </c>
      <c r="AW87" s="107">
        <f>VLOOKUP($D87,'факт '!$D$7:$AO$73,12,0)</f>
        <v>0</v>
      </c>
      <c r="AX87" s="107"/>
      <c r="AY87" s="107"/>
      <c r="AZ87" s="107">
        <f t="shared" si="2479"/>
        <v>0</v>
      </c>
      <c r="BA87" s="107">
        <f t="shared" si="2480"/>
        <v>0</v>
      </c>
      <c r="BB87" s="108">
        <f t="shared" si="1914"/>
        <v>0</v>
      </c>
      <c r="BC87" s="108">
        <f t="shared" si="1915"/>
        <v>0</v>
      </c>
      <c r="BD87" s="107"/>
      <c r="BE87" s="107"/>
      <c r="BF87" s="107"/>
      <c r="BG87" s="107"/>
      <c r="BH87" s="107">
        <f>VLOOKUP($D87,'факт '!$D$7:$AO$73,15,0)</f>
        <v>3</v>
      </c>
      <c r="BI87" s="107">
        <f>VLOOKUP($D87,'факт '!$D$7:$AO$73,16,0)</f>
        <v>212950.91999999998</v>
      </c>
      <c r="BJ87" s="107">
        <f>VLOOKUP($D87,'факт '!$D$7:$AO$73,17,0)</f>
        <v>0</v>
      </c>
      <c r="BK87" s="107">
        <f>VLOOKUP($D87,'факт '!$D$7:$AO$73,18,0)</f>
        <v>0</v>
      </c>
      <c r="BL87" s="107">
        <f t="shared" si="2481"/>
        <v>3</v>
      </c>
      <c r="BM87" s="107">
        <f t="shared" si="2482"/>
        <v>212950.91999999998</v>
      </c>
      <c r="BN87" s="108">
        <f t="shared" si="1920"/>
        <v>3</v>
      </c>
      <c r="BO87" s="108">
        <f t="shared" si="1921"/>
        <v>212950.91999999998</v>
      </c>
      <c r="BP87" s="107"/>
      <c r="BQ87" s="107"/>
      <c r="BR87" s="107"/>
      <c r="BS87" s="107"/>
      <c r="BT87" s="107">
        <f>VLOOKUP($D87,'факт '!$D$7:$AO$73,19,0)</f>
        <v>0</v>
      </c>
      <c r="BU87" s="107">
        <f>VLOOKUP($D87,'факт '!$D$7:$AO$73,20,0)</f>
        <v>0</v>
      </c>
      <c r="BV87" s="107">
        <f>VLOOKUP($D87,'факт '!$D$7:$AO$73,21,0)</f>
        <v>0</v>
      </c>
      <c r="BW87" s="107">
        <f>VLOOKUP($D87,'факт '!$D$7:$AO$73,22,0)</f>
        <v>0</v>
      </c>
      <c r="BX87" s="107">
        <f t="shared" si="2483"/>
        <v>0</v>
      </c>
      <c r="BY87" s="107">
        <f t="shared" si="2484"/>
        <v>0</v>
      </c>
      <c r="BZ87" s="108">
        <f t="shared" si="1926"/>
        <v>0</v>
      </c>
      <c r="CA87" s="108">
        <f t="shared" si="1927"/>
        <v>0</v>
      </c>
      <c r="CB87" s="107"/>
      <c r="CC87" s="107"/>
      <c r="CD87" s="107"/>
      <c r="CE87" s="107"/>
      <c r="CF87" s="107">
        <f>VLOOKUP($D87,'факт '!$D$7:$AO$73,23,0)</f>
        <v>1</v>
      </c>
      <c r="CG87" s="107">
        <f>VLOOKUP($D87,'факт '!$D$7:$AO$73,24,0)</f>
        <v>70983.64</v>
      </c>
      <c r="CH87" s="107">
        <f>VLOOKUP($D87,'факт '!$D$7:$AO$73,25,0)</f>
        <v>1</v>
      </c>
      <c r="CI87" s="107">
        <f>VLOOKUP($D87,'факт '!$D$7:$AO$73,26,0)</f>
        <v>70983.64</v>
      </c>
      <c r="CJ87" s="107">
        <f t="shared" si="2485"/>
        <v>2</v>
      </c>
      <c r="CK87" s="107">
        <f t="shared" si="2486"/>
        <v>141967.28</v>
      </c>
      <c r="CL87" s="108">
        <f t="shared" si="1933"/>
        <v>1</v>
      </c>
      <c r="CM87" s="108">
        <f t="shared" si="1934"/>
        <v>70983.64</v>
      </c>
      <c r="CN87" s="107"/>
      <c r="CO87" s="107"/>
      <c r="CP87" s="107"/>
      <c r="CQ87" s="107"/>
      <c r="CR87" s="107">
        <f>VLOOKUP($D87,'факт '!$D$7:$AO$73,27,0)</f>
        <v>0</v>
      </c>
      <c r="CS87" s="107">
        <f>VLOOKUP($D87,'факт '!$D$7:$AO$73,28,0)</f>
        <v>0</v>
      </c>
      <c r="CT87" s="107">
        <f>VLOOKUP($D87,'факт '!$D$7:$AO$73,29,0)</f>
        <v>0</v>
      </c>
      <c r="CU87" s="107">
        <f>VLOOKUP($D87,'факт '!$D$7:$AO$73,30,0)</f>
        <v>0</v>
      </c>
      <c r="CV87" s="107">
        <f t="shared" si="2487"/>
        <v>0</v>
      </c>
      <c r="CW87" s="107">
        <f t="shared" si="2488"/>
        <v>0</v>
      </c>
      <c r="CX87" s="108">
        <f t="shared" si="1939"/>
        <v>0</v>
      </c>
      <c r="CY87" s="108">
        <f t="shared" si="1940"/>
        <v>0</v>
      </c>
      <c r="CZ87" s="107"/>
      <c r="DA87" s="107"/>
      <c r="DB87" s="107"/>
      <c r="DC87" s="107"/>
      <c r="DD87" s="107">
        <f>VLOOKUP($D87,'факт '!$D$7:$AO$73,31,0)</f>
        <v>3</v>
      </c>
      <c r="DE87" s="107">
        <f>VLOOKUP($D87,'факт '!$D$7:$AO$73,32,0)</f>
        <v>212950.91999999998</v>
      </c>
      <c r="DF87" s="107"/>
      <c r="DG87" s="107"/>
      <c r="DH87" s="107">
        <f t="shared" si="2489"/>
        <v>3</v>
      </c>
      <c r="DI87" s="107">
        <f t="shared" si="2490"/>
        <v>212950.91999999998</v>
      </c>
      <c r="DJ87" s="108">
        <f t="shared" si="1945"/>
        <v>3</v>
      </c>
      <c r="DK87" s="108">
        <f t="shared" si="1946"/>
        <v>212950.91999999998</v>
      </c>
      <c r="DL87" s="107"/>
      <c r="DM87" s="107"/>
      <c r="DN87" s="107"/>
      <c r="DO87" s="107"/>
      <c r="DP87" s="107">
        <f>VLOOKUP($D87,'факт '!$D$7:$AO$73,13,0)</f>
        <v>0</v>
      </c>
      <c r="DQ87" s="107">
        <f>VLOOKUP($D87,'факт '!$D$7:$AO$73,14,0)</f>
        <v>0</v>
      </c>
      <c r="DR87" s="107"/>
      <c r="DS87" s="107"/>
      <c r="DT87" s="107">
        <f t="shared" si="2491"/>
        <v>0</v>
      </c>
      <c r="DU87" s="107">
        <f t="shared" si="2492"/>
        <v>0</v>
      </c>
      <c r="DV87" s="108">
        <f t="shared" si="1951"/>
        <v>0</v>
      </c>
      <c r="DW87" s="108">
        <f t="shared" si="1952"/>
        <v>0</v>
      </c>
      <c r="DX87" s="107"/>
      <c r="DY87" s="107"/>
      <c r="DZ87" s="107"/>
      <c r="EA87" s="107"/>
      <c r="EB87" s="107">
        <f>VLOOKUP($D87,'факт '!$D$7:$AO$73,33,0)</f>
        <v>0</v>
      </c>
      <c r="EC87" s="107">
        <f>VLOOKUP($D87,'факт '!$D$7:$AO$73,34,0)</f>
        <v>0</v>
      </c>
      <c r="ED87" s="107"/>
      <c r="EE87" s="107"/>
      <c r="EF87" s="107">
        <f t="shared" si="2493"/>
        <v>0</v>
      </c>
      <c r="EG87" s="107">
        <f t="shared" si="2494"/>
        <v>0</v>
      </c>
      <c r="EH87" s="108">
        <f t="shared" si="1957"/>
        <v>0</v>
      </c>
      <c r="EI87" s="108">
        <f t="shared" si="1958"/>
        <v>0</v>
      </c>
      <c r="EJ87" s="107"/>
      <c r="EK87" s="107"/>
      <c r="EL87" s="107"/>
      <c r="EM87" s="107"/>
      <c r="EN87" s="107">
        <f>VLOOKUP($D87,'факт '!$D$7:$AO$73,35,0)</f>
        <v>0</v>
      </c>
      <c r="EO87" s="107">
        <f>VLOOKUP($D87,'факт '!$D$7:$AO$73,36,0)</f>
        <v>0</v>
      </c>
      <c r="EP87" s="107">
        <f>VLOOKUP($D87,'факт '!$D$7:$AO$73,37,0)</f>
        <v>0</v>
      </c>
      <c r="EQ87" s="107">
        <f>VLOOKUP($D87,'факт '!$D$7:$AO$73,38,0)</f>
        <v>0</v>
      </c>
      <c r="ER87" s="107">
        <f t="shared" si="2495"/>
        <v>0</v>
      </c>
      <c r="ES87" s="107">
        <f t="shared" si="2496"/>
        <v>0</v>
      </c>
      <c r="ET87" s="108">
        <f t="shared" si="1964"/>
        <v>0</v>
      </c>
      <c r="EU87" s="108">
        <f t="shared" si="1965"/>
        <v>0</v>
      </c>
      <c r="EV87" s="107"/>
      <c r="EW87" s="107"/>
      <c r="EX87" s="107"/>
      <c r="EY87" s="107"/>
      <c r="EZ87" s="107"/>
      <c r="FA87" s="107"/>
      <c r="FB87" s="107"/>
      <c r="FC87" s="107"/>
      <c r="FD87" s="107">
        <f t="shared" si="2497"/>
        <v>0</v>
      </c>
      <c r="FE87" s="107">
        <f t="shared" si="2498"/>
        <v>0</v>
      </c>
      <c r="FF87" s="108">
        <f t="shared" si="1970"/>
        <v>0</v>
      </c>
      <c r="FG87" s="108">
        <f t="shared" si="1971"/>
        <v>0</v>
      </c>
      <c r="FH87" s="107"/>
      <c r="FI87" s="107"/>
      <c r="FJ87" s="107"/>
      <c r="FK87" s="107"/>
      <c r="FL87" s="107"/>
      <c r="FM87" s="107"/>
      <c r="FN87" s="107"/>
      <c r="FO87" s="107"/>
      <c r="FP87" s="107">
        <f t="shared" si="2499"/>
        <v>0</v>
      </c>
      <c r="FQ87" s="107">
        <f t="shared" si="2500"/>
        <v>0</v>
      </c>
      <c r="FR87" s="108">
        <f t="shared" si="1976"/>
        <v>0</v>
      </c>
      <c r="FS87" s="108">
        <f t="shared" si="1977"/>
        <v>0</v>
      </c>
      <c r="FT87" s="107"/>
      <c r="FU87" s="107"/>
      <c r="FV87" s="107"/>
      <c r="FW87" s="107"/>
      <c r="FX87" s="107"/>
      <c r="FY87" s="107"/>
      <c r="FZ87" s="107"/>
      <c r="GA87" s="107"/>
      <c r="GB87" s="107">
        <f t="shared" si="2501"/>
        <v>0</v>
      </c>
      <c r="GC87" s="107">
        <f t="shared" si="2502"/>
        <v>0</v>
      </c>
      <c r="GD87" s="108">
        <f t="shared" si="1982"/>
        <v>0</v>
      </c>
      <c r="GE87" s="108">
        <f t="shared" si="1983"/>
        <v>0</v>
      </c>
      <c r="GF87" s="107">
        <f t="shared" si="2503"/>
        <v>0</v>
      </c>
      <c r="GG87" s="107">
        <f t="shared" si="2504"/>
        <v>0</v>
      </c>
      <c r="GH87" s="107">
        <f t="shared" si="2505"/>
        <v>0</v>
      </c>
      <c r="GI87" s="107">
        <f t="shared" si="2506"/>
        <v>0</v>
      </c>
      <c r="GJ87" s="107">
        <f t="shared" si="2507"/>
        <v>7</v>
      </c>
      <c r="GK87" s="107">
        <f t="shared" si="2508"/>
        <v>496885.48</v>
      </c>
      <c r="GL87" s="107">
        <f t="shared" si="2509"/>
        <v>1</v>
      </c>
      <c r="GM87" s="107">
        <f t="shared" si="2510"/>
        <v>70983.64</v>
      </c>
      <c r="GN87" s="107">
        <f t="shared" si="2511"/>
        <v>8</v>
      </c>
      <c r="GO87" s="107">
        <f t="shared" si="2512"/>
        <v>567869.11999999988</v>
      </c>
      <c r="GP87" s="107"/>
      <c r="GQ87" s="107"/>
      <c r="GR87" s="243"/>
      <c r="GS87" s="86"/>
    </row>
    <row r="88" spans="2:201" ht="72" hidden="1" x14ac:dyDescent="0.2">
      <c r="B88" s="86" t="s">
        <v>191</v>
      </c>
      <c r="C88" s="89" t="s">
        <v>192</v>
      </c>
      <c r="D88" s="90">
        <v>369</v>
      </c>
      <c r="E88" s="91" t="s">
        <v>194</v>
      </c>
      <c r="F88" s="94">
        <v>20</v>
      </c>
      <c r="G88" s="106">
        <v>70983.635200000004</v>
      </c>
      <c r="H88" s="107"/>
      <c r="I88" s="107"/>
      <c r="J88" s="107"/>
      <c r="K88" s="107"/>
      <c r="L88" s="107">
        <f>VLOOKUP($D88,'факт '!$D$7:$AO$73,3,0)</f>
        <v>0</v>
      </c>
      <c r="M88" s="107">
        <f>VLOOKUP($D88,'факт '!$D$7:$AO$73,4,0)</f>
        <v>0</v>
      </c>
      <c r="N88" s="107"/>
      <c r="O88" s="107"/>
      <c r="P88" s="107">
        <f t="shared" si="2374"/>
        <v>0</v>
      </c>
      <c r="Q88" s="107">
        <f t="shared" si="2375"/>
        <v>0</v>
      </c>
      <c r="R88" s="108">
        <f t="shared" si="2218"/>
        <v>0</v>
      </c>
      <c r="S88" s="108">
        <f t="shared" si="2219"/>
        <v>0</v>
      </c>
      <c r="T88" s="107"/>
      <c r="U88" s="107"/>
      <c r="V88" s="107"/>
      <c r="W88" s="107"/>
      <c r="X88" s="107">
        <f>VLOOKUP($D88,'факт '!$D$7:$AO$73,7,0)</f>
        <v>0</v>
      </c>
      <c r="Y88" s="107">
        <f>VLOOKUP($D88,'факт '!$D$7:$AO$73,8,0)</f>
        <v>0</v>
      </c>
      <c r="Z88" s="107">
        <f>VLOOKUP($D88,'факт '!$D$7:$AO$73,9,0)</f>
        <v>0</v>
      </c>
      <c r="AA88" s="107">
        <f>VLOOKUP($D88,'факт '!$D$7:$AO$73,10,0)</f>
        <v>0</v>
      </c>
      <c r="AB88" s="107">
        <f t="shared" si="2475"/>
        <v>0</v>
      </c>
      <c r="AC88" s="107">
        <f t="shared" si="2476"/>
        <v>0</v>
      </c>
      <c r="AD88" s="108">
        <f t="shared" si="1907"/>
        <v>0</v>
      </c>
      <c r="AE88" s="108">
        <f t="shared" si="1908"/>
        <v>0</v>
      </c>
      <c r="AF88" s="107"/>
      <c r="AG88" s="107"/>
      <c r="AH88" s="107"/>
      <c r="AI88" s="107"/>
      <c r="AJ88" s="107">
        <f>VLOOKUP($D88,'факт '!$D$7:$AO$73,5,0)</f>
        <v>0</v>
      </c>
      <c r="AK88" s="107">
        <f>VLOOKUP($D88,'факт '!$D$7:$AO$73,6,0)</f>
        <v>0</v>
      </c>
      <c r="AL88" s="107"/>
      <c r="AM88" s="107"/>
      <c r="AN88" s="107">
        <f t="shared" si="2477"/>
        <v>0</v>
      </c>
      <c r="AO88" s="107">
        <f t="shared" si="2478"/>
        <v>0</v>
      </c>
      <c r="AP88" s="108">
        <f t="shared" si="1910"/>
        <v>0</v>
      </c>
      <c r="AQ88" s="108">
        <f t="shared" si="1911"/>
        <v>0</v>
      </c>
      <c r="AR88" s="107"/>
      <c r="AS88" s="107"/>
      <c r="AT88" s="107"/>
      <c r="AU88" s="107"/>
      <c r="AV88" s="107">
        <f>VLOOKUP($D88,'факт '!$D$7:$AO$73,11,0)</f>
        <v>0</v>
      </c>
      <c r="AW88" s="107">
        <f>VLOOKUP($D88,'факт '!$D$7:$AO$73,12,0)</f>
        <v>0</v>
      </c>
      <c r="AX88" s="107"/>
      <c r="AY88" s="107"/>
      <c r="AZ88" s="107">
        <f t="shared" si="2479"/>
        <v>0</v>
      </c>
      <c r="BA88" s="107">
        <f t="shared" si="2480"/>
        <v>0</v>
      </c>
      <c r="BB88" s="108">
        <f t="shared" si="1914"/>
        <v>0</v>
      </c>
      <c r="BC88" s="108">
        <f t="shared" si="1915"/>
        <v>0</v>
      </c>
      <c r="BD88" s="107"/>
      <c r="BE88" s="107"/>
      <c r="BF88" s="107"/>
      <c r="BG88" s="107"/>
      <c r="BH88" s="107">
        <f>VLOOKUP($D88,'факт '!$D$7:$AO$73,15,0)</f>
        <v>0</v>
      </c>
      <c r="BI88" s="107">
        <f>VLOOKUP($D88,'факт '!$D$7:$AO$73,16,0)</f>
        <v>0</v>
      </c>
      <c r="BJ88" s="107">
        <f>VLOOKUP($D88,'факт '!$D$7:$AO$73,17,0)</f>
        <v>0</v>
      </c>
      <c r="BK88" s="107">
        <f>VLOOKUP($D88,'факт '!$D$7:$AO$73,18,0)</f>
        <v>0</v>
      </c>
      <c r="BL88" s="107">
        <f t="shared" si="2481"/>
        <v>0</v>
      </c>
      <c r="BM88" s="107">
        <f t="shared" si="2482"/>
        <v>0</v>
      </c>
      <c r="BN88" s="108">
        <f t="shared" si="1920"/>
        <v>0</v>
      </c>
      <c r="BO88" s="108">
        <f t="shared" si="1921"/>
        <v>0</v>
      </c>
      <c r="BP88" s="107"/>
      <c r="BQ88" s="107"/>
      <c r="BR88" s="107"/>
      <c r="BS88" s="107"/>
      <c r="BT88" s="107">
        <f>VLOOKUP($D88,'факт '!$D$7:$AO$73,19,0)</f>
        <v>0</v>
      </c>
      <c r="BU88" s="107">
        <f>VLOOKUP($D88,'факт '!$D$7:$AO$73,20,0)</f>
        <v>0</v>
      </c>
      <c r="BV88" s="107">
        <f>VLOOKUP($D88,'факт '!$D$7:$AO$73,21,0)</f>
        <v>0</v>
      </c>
      <c r="BW88" s="107">
        <f>VLOOKUP($D88,'факт '!$D$7:$AO$73,22,0)</f>
        <v>0</v>
      </c>
      <c r="BX88" s="107">
        <f t="shared" si="2483"/>
        <v>0</v>
      </c>
      <c r="BY88" s="107">
        <f t="shared" si="2484"/>
        <v>0</v>
      </c>
      <c r="BZ88" s="108">
        <f t="shared" si="1926"/>
        <v>0</v>
      </c>
      <c r="CA88" s="108">
        <f t="shared" si="1927"/>
        <v>0</v>
      </c>
      <c r="CB88" s="107"/>
      <c r="CC88" s="107"/>
      <c r="CD88" s="107"/>
      <c r="CE88" s="107"/>
      <c r="CF88" s="107">
        <f>VLOOKUP($D88,'факт '!$D$7:$AO$73,23,0)</f>
        <v>3</v>
      </c>
      <c r="CG88" s="107">
        <f>VLOOKUP($D88,'факт '!$D$7:$AO$73,24,0)</f>
        <v>212950.91999999998</v>
      </c>
      <c r="CH88" s="107">
        <f>VLOOKUP($D88,'факт '!$D$7:$AO$73,25,0)</f>
        <v>0</v>
      </c>
      <c r="CI88" s="107">
        <f>VLOOKUP($D88,'факт '!$D$7:$AO$73,26,0)</f>
        <v>0</v>
      </c>
      <c r="CJ88" s="107">
        <f t="shared" si="2485"/>
        <v>3</v>
      </c>
      <c r="CK88" s="107">
        <f t="shared" si="2486"/>
        <v>212950.91999999998</v>
      </c>
      <c r="CL88" s="108">
        <f t="shared" si="1933"/>
        <v>3</v>
      </c>
      <c r="CM88" s="108">
        <f t="shared" si="1934"/>
        <v>212950.91999999998</v>
      </c>
      <c r="CN88" s="107"/>
      <c r="CO88" s="107"/>
      <c r="CP88" s="107"/>
      <c r="CQ88" s="107"/>
      <c r="CR88" s="107">
        <f>VLOOKUP($D88,'факт '!$D$7:$AO$73,27,0)</f>
        <v>0</v>
      </c>
      <c r="CS88" s="107">
        <f>VLOOKUP($D88,'факт '!$D$7:$AO$73,28,0)</f>
        <v>0</v>
      </c>
      <c r="CT88" s="107">
        <f>VLOOKUP($D88,'факт '!$D$7:$AO$73,29,0)</f>
        <v>0</v>
      </c>
      <c r="CU88" s="107">
        <f>VLOOKUP($D88,'факт '!$D$7:$AO$73,30,0)</f>
        <v>0</v>
      </c>
      <c r="CV88" s="107">
        <f t="shared" si="2487"/>
        <v>0</v>
      </c>
      <c r="CW88" s="107">
        <f t="shared" si="2488"/>
        <v>0</v>
      </c>
      <c r="CX88" s="108">
        <f t="shared" si="1939"/>
        <v>0</v>
      </c>
      <c r="CY88" s="108">
        <f t="shared" si="1940"/>
        <v>0</v>
      </c>
      <c r="CZ88" s="107"/>
      <c r="DA88" s="107"/>
      <c r="DB88" s="107"/>
      <c r="DC88" s="107"/>
      <c r="DD88" s="107">
        <f>VLOOKUP($D88,'факт '!$D$7:$AO$73,31,0)</f>
        <v>0</v>
      </c>
      <c r="DE88" s="107">
        <f>VLOOKUP($D88,'факт '!$D$7:$AO$73,32,0)</f>
        <v>0</v>
      </c>
      <c r="DF88" s="107"/>
      <c r="DG88" s="107"/>
      <c r="DH88" s="107">
        <f t="shared" si="2489"/>
        <v>0</v>
      </c>
      <c r="DI88" s="107">
        <f t="shared" si="2490"/>
        <v>0</v>
      </c>
      <c r="DJ88" s="108">
        <f t="shared" si="1945"/>
        <v>0</v>
      </c>
      <c r="DK88" s="108">
        <f t="shared" si="1946"/>
        <v>0</v>
      </c>
      <c r="DL88" s="107"/>
      <c r="DM88" s="107"/>
      <c r="DN88" s="107"/>
      <c r="DO88" s="107"/>
      <c r="DP88" s="107">
        <f>VLOOKUP($D88,'факт '!$D$7:$AO$73,13,0)</f>
        <v>0</v>
      </c>
      <c r="DQ88" s="107">
        <f>VLOOKUP($D88,'факт '!$D$7:$AO$73,14,0)</f>
        <v>0</v>
      </c>
      <c r="DR88" s="107"/>
      <c r="DS88" s="107"/>
      <c r="DT88" s="107">
        <f t="shared" si="2491"/>
        <v>0</v>
      </c>
      <c r="DU88" s="107">
        <f t="shared" si="2492"/>
        <v>0</v>
      </c>
      <c r="DV88" s="108">
        <f t="shared" si="1951"/>
        <v>0</v>
      </c>
      <c r="DW88" s="108">
        <f t="shared" si="1952"/>
        <v>0</v>
      </c>
      <c r="DX88" s="107"/>
      <c r="DY88" s="107"/>
      <c r="DZ88" s="107"/>
      <c r="EA88" s="107"/>
      <c r="EB88" s="107">
        <f>VLOOKUP($D88,'факт '!$D$7:$AO$73,33,0)</f>
        <v>0</v>
      </c>
      <c r="EC88" s="107">
        <f>VLOOKUP($D88,'факт '!$D$7:$AO$73,34,0)</f>
        <v>0</v>
      </c>
      <c r="ED88" s="107"/>
      <c r="EE88" s="107"/>
      <c r="EF88" s="107">
        <f t="shared" si="2493"/>
        <v>0</v>
      </c>
      <c r="EG88" s="107">
        <f t="shared" si="2494"/>
        <v>0</v>
      </c>
      <c r="EH88" s="108">
        <f t="shared" si="1957"/>
        <v>0</v>
      </c>
      <c r="EI88" s="108">
        <f t="shared" si="1958"/>
        <v>0</v>
      </c>
      <c r="EJ88" s="107"/>
      <c r="EK88" s="107"/>
      <c r="EL88" s="107"/>
      <c r="EM88" s="107"/>
      <c r="EN88" s="107">
        <f>VLOOKUP($D88,'факт '!$D$7:$AO$73,35,0)</f>
        <v>0</v>
      </c>
      <c r="EO88" s="107">
        <f>VLOOKUP($D88,'факт '!$D$7:$AO$73,36,0)</f>
        <v>0</v>
      </c>
      <c r="EP88" s="107">
        <f>VLOOKUP($D88,'факт '!$D$7:$AO$73,37,0)</f>
        <v>0</v>
      </c>
      <c r="EQ88" s="107">
        <f>VLOOKUP($D88,'факт '!$D$7:$AO$73,38,0)</f>
        <v>0</v>
      </c>
      <c r="ER88" s="107">
        <f t="shared" si="2495"/>
        <v>0</v>
      </c>
      <c r="ES88" s="107">
        <f t="shared" si="2496"/>
        <v>0</v>
      </c>
      <c r="ET88" s="108">
        <f t="shared" si="1964"/>
        <v>0</v>
      </c>
      <c r="EU88" s="108">
        <f t="shared" si="1965"/>
        <v>0</v>
      </c>
      <c r="EV88" s="107"/>
      <c r="EW88" s="107"/>
      <c r="EX88" s="107"/>
      <c r="EY88" s="107"/>
      <c r="EZ88" s="107"/>
      <c r="FA88" s="107"/>
      <c r="FB88" s="107"/>
      <c r="FC88" s="107"/>
      <c r="FD88" s="107">
        <f t="shared" si="2497"/>
        <v>0</v>
      </c>
      <c r="FE88" s="107">
        <f t="shared" si="2498"/>
        <v>0</v>
      </c>
      <c r="FF88" s="108">
        <f t="shared" si="1970"/>
        <v>0</v>
      </c>
      <c r="FG88" s="108">
        <f t="shared" si="1971"/>
        <v>0</v>
      </c>
      <c r="FH88" s="107"/>
      <c r="FI88" s="107"/>
      <c r="FJ88" s="107"/>
      <c r="FK88" s="107"/>
      <c r="FL88" s="107"/>
      <c r="FM88" s="107"/>
      <c r="FN88" s="107"/>
      <c r="FO88" s="107"/>
      <c r="FP88" s="107">
        <f t="shared" si="2499"/>
        <v>0</v>
      </c>
      <c r="FQ88" s="107">
        <f t="shared" si="2500"/>
        <v>0</v>
      </c>
      <c r="FR88" s="108">
        <f t="shared" si="1976"/>
        <v>0</v>
      </c>
      <c r="FS88" s="108">
        <f t="shared" si="1977"/>
        <v>0</v>
      </c>
      <c r="FT88" s="107"/>
      <c r="FU88" s="107"/>
      <c r="FV88" s="107"/>
      <c r="FW88" s="107"/>
      <c r="FX88" s="107"/>
      <c r="FY88" s="107"/>
      <c r="FZ88" s="107"/>
      <c r="GA88" s="107"/>
      <c r="GB88" s="107">
        <f t="shared" si="2501"/>
        <v>0</v>
      </c>
      <c r="GC88" s="107">
        <f t="shared" si="2502"/>
        <v>0</v>
      </c>
      <c r="GD88" s="108">
        <f t="shared" si="1982"/>
        <v>0</v>
      </c>
      <c r="GE88" s="108">
        <f t="shared" si="1983"/>
        <v>0</v>
      </c>
      <c r="GF88" s="107">
        <f t="shared" si="2503"/>
        <v>0</v>
      </c>
      <c r="GG88" s="107">
        <f t="shared" si="2504"/>
        <v>0</v>
      </c>
      <c r="GH88" s="107">
        <f t="shared" si="2505"/>
        <v>0</v>
      </c>
      <c r="GI88" s="107">
        <f t="shared" si="2506"/>
        <v>0</v>
      </c>
      <c r="GJ88" s="107">
        <f t="shared" si="2507"/>
        <v>3</v>
      </c>
      <c r="GK88" s="107">
        <f t="shared" si="2508"/>
        <v>212950.91999999998</v>
      </c>
      <c r="GL88" s="107">
        <f t="shared" si="2509"/>
        <v>0</v>
      </c>
      <c r="GM88" s="107">
        <f t="shared" si="2510"/>
        <v>0</v>
      </c>
      <c r="GN88" s="107">
        <f t="shared" si="2511"/>
        <v>3</v>
      </c>
      <c r="GO88" s="107">
        <f t="shared" si="2512"/>
        <v>212950.91999999998</v>
      </c>
      <c r="GP88" s="107"/>
      <c r="GQ88" s="107"/>
      <c r="GR88" s="243"/>
      <c r="GS88" s="86"/>
    </row>
    <row r="89" spans="2:201" ht="96" hidden="1" x14ac:dyDescent="0.2">
      <c r="B89" s="86" t="s">
        <v>195</v>
      </c>
      <c r="C89" s="89" t="s">
        <v>196</v>
      </c>
      <c r="D89" s="90">
        <v>372</v>
      </c>
      <c r="E89" s="91" t="s">
        <v>197</v>
      </c>
      <c r="F89" s="94">
        <v>20</v>
      </c>
      <c r="G89" s="106">
        <v>70983.635200000004</v>
      </c>
      <c r="H89" s="107"/>
      <c r="I89" s="107"/>
      <c r="J89" s="107"/>
      <c r="K89" s="107"/>
      <c r="L89" s="107">
        <f>VLOOKUP($D89,'факт '!$D$7:$AO$73,3,0)</f>
        <v>0</v>
      </c>
      <c r="M89" s="107">
        <f>VLOOKUP($D89,'факт '!$D$7:$AO$73,4,0)</f>
        <v>0</v>
      </c>
      <c r="N89" s="107"/>
      <c r="O89" s="107"/>
      <c r="P89" s="107">
        <f t="shared" si="2374"/>
        <v>0</v>
      </c>
      <c r="Q89" s="107">
        <f t="shared" si="2375"/>
        <v>0</v>
      </c>
      <c r="R89" s="108">
        <f t="shared" si="2218"/>
        <v>0</v>
      </c>
      <c r="S89" s="108">
        <f t="shared" si="2219"/>
        <v>0</v>
      </c>
      <c r="T89" s="107"/>
      <c r="U89" s="107"/>
      <c r="V89" s="107"/>
      <c r="W89" s="107"/>
      <c r="X89" s="107">
        <f>VLOOKUP($D89,'факт '!$D$7:$AO$73,7,0)</f>
        <v>0</v>
      </c>
      <c r="Y89" s="107">
        <f>VLOOKUP($D89,'факт '!$D$7:$AO$73,8,0)</f>
        <v>0</v>
      </c>
      <c r="Z89" s="107">
        <f>VLOOKUP($D89,'факт '!$D$7:$AO$73,9,0)</f>
        <v>0</v>
      </c>
      <c r="AA89" s="107">
        <f>VLOOKUP($D89,'факт '!$D$7:$AO$73,10,0)</f>
        <v>0</v>
      </c>
      <c r="AB89" s="107">
        <f t="shared" si="2475"/>
        <v>0</v>
      </c>
      <c r="AC89" s="107">
        <f t="shared" si="2476"/>
        <v>0</v>
      </c>
      <c r="AD89" s="108">
        <f t="shared" si="1907"/>
        <v>0</v>
      </c>
      <c r="AE89" s="108">
        <f t="shared" si="1908"/>
        <v>0</v>
      </c>
      <c r="AF89" s="107"/>
      <c r="AG89" s="107"/>
      <c r="AH89" s="107"/>
      <c r="AI89" s="107"/>
      <c r="AJ89" s="107">
        <f>VLOOKUP($D89,'факт '!$D$7:$AO$73,5,0)</f>
        <v>0</v>
      </c>
      <c r="AK89" s="107">
        <f>VLOOKUP($D89,'факт '!$D$7:$AO$73,6,0)</f>
        <v>0</v>
      </c>
      <c r="AL89" s="107"/>
      <c r="AM89" s="107"/>
      <c r="AN89" s="107">
        <f t="shared" si="2477"/>
        <v>0</v>
      </c>
      <c r="AO89" s="107">
        <f t="shared" si="2478"/>
        <v>0</v>
      </c>
      <c r="AP89" s="108">
        <f t="shared" si="1910"/>
        <v>0</v>
      </c>
      <c r="AQ89" s="108">
        <f t="shared" si="1911"/>
        <v>0</v>
      </c>
      <c r="AR89" s="107"/>
      <c r="AS89" s="107"/>
      <c r="AT89" s="107"/>
      <c r="AU89" s="107"/>
      <c r="AV89" s="107">
        <f>VLOOKUP($D89,'факт '!$D$7:$AO$73,11,0)</f>
        <v>0</v>
      </c>
      <c r="AW89" s="107">
        <f>VLOOKUP($D89,'факт '!$D$7:$AO$73,12,0)</f>
        <v>0</v>
      </c>
      <c r="AX89" s="107"/>
      <c r="AY89" s="107"/>
      <c r="AZ89" s="107">
        <f t="shared" si="2479"/>
        <v>0</v>
      </c>
      <c r="BA89" s="107">
        <f t="shared" si="2480"/>
        <v>0</v>
      </c>
      <c r="BB89" s="108">
        <f t="shared" si="1914"/>
        <v>0</v>
      </c>
      <c r="BC89" s="108">
        <f t="shared" si="1915"/>
        <v>0</v>
      </c>
      <c r="BD89" s="107"/>
      <c r="BE89" s="107"/>
      <c r="BF89" s="107"/>
      <c r="BG89" s="107"/>
      <c r="BH89" s="107">
        <f>VLOOKUP($D89,'факт '!$D$7:$AO$73,15,0)</f>
        <v>1</v>
      </c>
      <c r="BI89" s="107">
        <f>VLOOKUP($D89,'факт '!$D$7:$AO$73,16,0)</f>
        <v>70983.64</v>
      </c>
      <c r="BJ89" s="107">
        <f>VLOOKUP($D89,'факт '!$D$7:$AO$73,17,0)</f>
        <v>0</v>
      </c>
      <c r="BK89" s="107">
        <f>VLOOKUP($D89,'факт '!$D$7:$AO$73,18,0)</f>
        <v>0</v>
      </c>
      <c r="BL89" s="107">
        <f t="shared" si="2481"/>
        <v>1</v>
      </c>
      <c r="BM89" s="107">
        <f t="shared" si="2482"/>
        <v>70983.64</v>
      </c>
      <c r="BN89" s="108">
        <f t="shared" si="1920"/>
        <v>1</v>
      </c>
      <c r="BO89" s="108">
        <f t="shared" si="1921"/>
        <v>70983.64</v>
      </c>
      <c r="BP89" s="107"/>
      <c r="BQ89" s="107"/>
      <c r="BR89" s="107"/>
      <c r="BS89" s="107"/>
      <c r="BT89" s="107">
        <f>VLOOKUP($D89,'факт '!$D$7:$AO$73,19,0)</f>
        <v>0</v>
      </c>
      <c r="BU89" s="107">
        <f>VLOOKUP($D89,'факт '!$D$7:$AO$73,20,0)</f>
        <v>0</v>
      </c>
      <c r="BV89" s="107">
        <f>VLOOKUP($D89,'факт '!$D$7:$AO$73,21,0)</f>
        <v>0</v>
      </c>
      <c r="BW89" s="107">
        <f>VLOOKUP($D89,'факт '!$D$7:$AO$73,22,0)</f>
        <v>0</v>
      </c>
      <c r="BX89" s="107">
        <f t="shared" si="2483"/>
        <v>0</v>
      </c>
      <c r="BY89" s="107">
        <f t="shared" si="2484"/>
        <v>0</v>
      </c>
      <c r="BZ89" s="108">
        <f t="shared" si="1926"/>
        <v>0</v>
      </c>
      <c r="CA89" s="108">
        <f t="shared" si="1927"/>
        <v>0</v>
      </c>
      <c r="CB89" s="107"/>
      <c r="CC89" s="107"/>
      <c r="CD89" s="107"/>
      <c r="CE89" s="107"/>
      <c r="CF89" s="107">
        <f>VLOOKUP($D89,'факт '!$D$7:$AO$73,23,0)</f>
        <v>1</v>
      </c>
      <c r="CG89" s="107">
        <f>VLOOKUP($D89,'факт '!$D$7:$AO$73,24,0)</f>
        <v>70983.64</v>
      </c>
      <c r="CH89" s="107">
        <f>VLOOKUP($D89,'факт '!$D$7:$AO$73,25,0)</f>
        <v>1</v>
      </c>
      <c r="CI89" s="107">
        <f>VLOOKUP($D89,'факт '!$D$7:$AO$73,26,0)</f>
        <v>70983.64</v>
      </c>
      <c r="CJ89" s="107">
        <f t="shared" si="2485"/>
        <v>2</v>
      </c>
      <c r="CK89" s="107">
        <f t="shared" si="2486"/>
        <v>141967.28</v>
      </c>
      <c r="CL89" s="108">
        <f t="shared" si="1933"/>
        <v>1</v>
      </c>
      <c r="CM89" s="108">
        <f t="shared" si="1934"/>
        <v>70983.64</v>
      </c>
      <c r="CN89" s="107"/>
      <c r="CO89" s="107"/>
      <c r="CP89" s="107"/>
      <c r="CQ89" s="107"/>
      <c r="CR89" s="107">
        <f>VLOOKUP($D89,'факт '!$D$7:$AO$73,27,0)</f>
        <v>0</v>
      </c>
      <c r="CS89" s="107">
        <f>VLOOKUP($D89,'факт '!$D$7:$AO$73,28,0)</f>
        <v>0</v>
      </c>
      <c r="CT89" s="107">
        <f>VLOOKUP($D89,'факт '!$D$7:$AO$73,29,0)</f>
        <v>0</v>
      </c>
      <c r="CU89" s="107">
        <f>VLOOKUP($D89,'факт '!$D$7:$AO$73,30,0)</f>
        <v>0</v>
      </c>
      <c r="CV89" s="107">
        <f t="shared" si="2487"/>
        <v>0</v>
      </c>
      <c r="CW89" s="107">
        <f t="shared" si="2488"/>
        <v>0</v>
      </c>
      <c r="CX89" s="108">
        <f t="shared" si="1939"/>
        <v>0</v>
      </c>
      <c r="CY89" s="108">
        <f t="shared" si="1940"/>
        <v>0</v>
      </c>
      <c r="CZ89" s="107"/>
      <c r="DA89" s="107"/>
      <c r="DB89" s="107"/>
      <c r="DC89" s="107"/>
      <c r="DD89" s="107">
        <f>VLOOKUP($D89,'факт '!$D$7:$AO$73,31,0)</f>
        <v>0</v>
      </c>
      <c r="DE89" s="107">
        <f>VLOOKUP($D89,'факт '!$D$7:$AO$73,32,0)</f>
        <v>0</v>
      </c>
      <c r="DF89" s="107"/>
      <c r="DG89" s="107"/>
      <c r="DH89" s="107">
        <f t="shared" si="2489"/>
        <v>0</v>
      </c>
      <c r="DI89" s="107">
        <f t="shared" si="2490"/>
        <v>0</v>
      </c>
      <c r="DJ89" s="108">
        <f t="shared" si="1945"/>
        <v>0</v>
      </c>
      <c r="DK89" s="108">
        <f t="shared" si="1946"/>
        <v>0</v>
      </c>
      <c r="DL89" s="107"/>
      <c r="DM89" s="107"/>
      <c r="DN89" s="107"/>
      <c r="DO89" s="107"/>
      <c r="DP89" s="107">
        <f>VLOOKUP($D89,'факт '!$D$7:$AO$73,13,0)</f>
        <v>0</v>
      </c>
      <c r="DQ89" s="107">
        <f>VLOOKUP($D89,'факт '!$D$7:$AO$73,14,0)</f>
        <v>0</v>
      </c>
      <c r="DR89" s="107"/>
      <c r="DS89" s="107"/>
      <c r="DT89" s="107">
        <f t="shared" si="2491"/>
        <v>0</v>
      </c>
      <c r="DU89" s="107">
        <f t="shared" si="2492"/>
        <v>0</v>
      </c>
      <c r="DV89" s="108">
        <f t="shared" si="1951"/>
        <v>0</v>
      </c>
      <c r="DW89" s="108">
        <f t="shared" si="1952"/>
        <v>0</v>
      </c>
      <c r="DX89" s="107"/>
      <c r="DY89" s="107"/>
      <c r="DZ89" s="107"/>
      <c r="EA89" s="107"/>
      <c r="EB89" s="107">
        <f>VLOOKUP($D89,'факт '!$D$7:$AO$73,33,0)</f>
        <v>0</v>
      </c>
      <c r="EC89" s="107">
        <f>VLOOKUP($D89,'факт '!$D$7:$AO$73,34,0)</f>
        <v>0</v>
      </c>
      <c r="ED89" s="107"/>
      <c r="EE89" s="107"/>
      <c r="EF89" s="107">
        <f t="shared" si="2493"/>
        <v>0</v>
      </c>
      <c r="EG89" s="107">
        <f t="shared" si="2494"/>
        <v>0</v>
      </c>
      <c r="EH89" s="108">
        <f t="shared" si="1957"/>
        <v>0</v>
      </c>
      <c r="EI89" s="108">
        <f t="shared" si="1958"/>
        <v>0</v>
      </c>
      <c r="EJ89" s="107"/>
      <c r="EK89" s="107"/>
      <c r="EL89" s="107"/>
      <c r="EM89" s="107"/>
      <c r="EN89" s="107">
        <f>VLOOKUP($D89,'факт '!$D$7:$AO$73,35,0)</f>
        <v>0</v>
      </c>
      <c r="EO89" s="107">
        <f>VLOOKUP($D89,'факт '!$D$7:$AO$73,36,0)</f>
        <v>0</v>
      </c>
      <c r="EP89" s="107">
        <f>VLOOKUP($D89,'факт '!$D$7:$AO$73,37,0)</f>
        <v>0</v>
      </c>
      <c r="EQ89" s="107">
        <f>VLOOKUP($D89,'факт '!$D$7:$AO$73,38,0)</f>
        <v>0</v>
      </c>
      <c r="ER89" s="107">
        <f t="shared" si="2495"/>
        <v>0</v>
      </c>
      <c r="ES89" s="107">
        <f t="shared" si="2496"/>
        <v>0</v>
      </c>
      <c r="ET89" s="108">
        <f t="shared" si="1964"/>
        <v>0</v>
      </c>
      <c r="EU89" s="108">
        <f t="shared" si="1965"/>
        <v>0</v>
      </c>
      <c r="EV89" s="107"/>
      <c r="EW89" s="107"/>
      <c r="EX89" s="107"/>
      <c r="EY89" s="107"/>
      <c r="EZ89" s="107"/>
      <c r="FA89" s="107"/>
      <c r="FB89" s="107"/>
      <c r="FC89" s="107"/>
      <c r="FD89" s="107">
        <f t="shared" si="2497"/>
        <v>0</v>
      </c>
      <c r="FE89" s="107">
        <f t="shared" si="2498"/>
        <v>0</v>
      </c>
      <c r="FF89" s="108">
        <f t="shared" si="1970"/>
        <v>0</v>
      </c>
      <c r="FG89" s="108">
        <f t="shared" si="1971"/>
        <v>0</v>
      </c>
      <c r="FH89" s="107"/>
      <c r="FI89" s="107"/>
      <c r="FJ89" s="107"/>
      <c r="FK89" s="107"/>
      <c r="FL89" s="107"/>
      <c r="FM89" s="107"/>
      <c r="FN89" s="107"/>
      <c r="FO89" s="107"/>
      <c r="FP89" s="107">
        <f t="shared" si="2499"/>
        <v>0</v>
      </c>
      <c r="FQ89" s="107">
        <f t="shared" si="2500"/>
        <v>0</v>
      </c>
      <c r="FR89" s="108">
        <f t="shared" si="1976"/>
        <v>0</v>
      </c>
      <c r="FS89" s="108">
        <f t="shared" si="1977"/>
        <v>0</v>
      </c>
      <c r="FT89" s="107"/>
      <c r="FU89" s="107"/>
      <c r="FV89" s="107"/>
      <c r="FW89" s="107"/>
      <c r="FX89" s="107"/>
      <c r="FY89" s="107"/>
      <c r="FZ89" s="107"/>
      <c r="GA89" s="107"/>
      <c r="GB89" s="107">
        <f t="shared" si="2501"/>
        <v>0</v>
      </c>
      <c r="GC89" s="107">
        <f t="shared" si="2502"/>
        <v>0</v>
      </c>
      <c r="GD89" s="108">
        <f t="shared" si="1982"/>
        <v>0</v>
      </c>
      <c r="GE89" s="108">
        <f t="shared" si="1983"/>
        <v>0</v>
      </c>
      <c r="GF89" s="107">
        <f t="shared" si="2503"/>
        <v>0</v>
      </c>
      <c r="GG89" s="107">
        <f t="shared" si="2504"/>
        <v>0</v>
      </c>
      <c r="GH89" s="107">
        <f t="shared" si="2505"/>
        <v>0</v>
      </c>
      <c r="GI89" s="107">
        <f t="shared" si="2506"/>
        <v>0</v>
      </c>
      <c r="GJ89" s="107">
        <f t="shared" si="2507"/>
        <v>2</v>
      </c>
      <c r="GK89" s="107">
        <f t="shared" si="2508"/>
        <v>141967.28</v>
      </c>
      <c r="GL89" s="107">
        <f t="shared" si="2509"/>
        <v>1</v>
      </c>
      <c r="GM89" s="107">
        <f t="shared" si="2510"/>
        <v>70983.64</v>
      </c>
      <c r="GN89" s="107">
        <f t="shared" si="2511"/>
        <v>3</v>
      </c>
      <c r="GO89" s="107">
        <f t="shared" si="2512"/>
        <v>212950.91999999998</v>
      </c>
      <c r="GP89" s="107"/>
      <c r="GQ89" s="107"/>
      <c r="GR89" s="243"/>
      <c r="GS89" s="86"/>
    </row>
    <row r="90" spans="2:201" hidden="1" x14ac:dyDescent="0.2">
      <c r="B90" s="86"/>
      <c r="C90" s="89"/>
      <c r="D90" s="90"/>
      <c r="E90" s="91"/>
      <c r="F90" s="94"/>
      <c r="G90" s="106"/>
      <c r="H90" s="107"/>
      <c r="I90" s="107"/>
      <c r="J90" s="107"/>
      <c r="K90" s="107"/>
      <c r="L90" s="107"/>
      <c r="M90" s="107"/>
      <c r="N90" s="107"/>
      <c r="O90" s="107"/>
      <c r="P90" s="107">
        <f t="shared" si="2374"/>
        <v>0</v>
      </c>
      <c r="Q90" s="107">
        <f t="shared" si="2375"/>
        <v>0</v>
      </c>
      <c r="R90" s="108">
        <f t="shared" si="2218"/>
        <v>0</v>
      </c>
      <c r="S90" s="108">
        <f t="shared" si="2219"/>
        <v>0</v>
      </c>
      <c r="T90" s="107"/>
      <c r="U90" s="107"/>
      <c r="V90" s="107"/>
      <c r="W90" s="107"/>
      <c r="X90" s="107"/>
      <c r="Y90" s="107"/>
      <c r="Z90" s="107"/>
      <c r="AA90" s="107"/>
      <c r="AB90" s="107">
        <f t="shared" si="2475"/>
        <v>0</v>
      </c>
      <c r="AC90" s="107">
        <f t="shared" si="2476"/>
        <v>0</v>
      </c>
      <c r="AD90" s="108">
        <f t="shared" si="1907"/>
        <v>0</v>
      </c>
      <c r="AE90" s="108">
        <f t="shared" si="1908"/>
        <v>0</v>
      </c>
      <c r="AF90" s="107"/>
      <c r="AG90" s="107"/>
      <c r="AH90" s="107"/>
      <c r="AI90" s="107"/>
      <c r="AJ90" s="107"/>
      <c r="AK90" s="107"/>
      <c r="AL90" s="107"/>
      <c r="AM90" s="107"/>
      <c r="AN90" s="107">
        <f t="shared" si="2477"/>
        <v>0</v>
      </c>
      <c r="AO90" s="107">
        <f t="shared" si="2478"/>
        <v>0</v>
      </c>
      <c r="AP90" s="108">
        <f t="shared" si="1910"/>
        <v>0</v>
      </c>
      <c r="AQ90" s="108">
        <f t="shared" si="1911"/>
        <v>0</v>
      </c>
      <c r="AR90" s="107"/>
      <c r="AS90" s="107"/>
      <c r="AT90" s="107"/>
      <c r="AU90" s="107"/>
      <c r="AV90" s="107"/>
      <c r="AW90" s="107"/>
      <c r="AX90" s="107"/>
      <c r="AY90" s="107"/>
      <c r="AZ90" s="107">
        <f t="shared" si="2479"/>
        <v>0</v>
      </c>
      <c r="BA90" s="107">
        <f t="shared" si="2480"/>
        <v>0</v>
      </c>
      <c r="BB90" s="108">
        <f t="shared" si="1914"/>
        <v>0</v>
      </c>
      <c r="BC90" s="108">
        <f t="shared" si="1915"/>
        <v>0</v>
      </c>
      <c r="BD90" s="107"/>
      <c r="BE90" s="107"/>
      <c r="BF90" s="107"/>
      <c r="BG90" s="107"/>
      <c r="BH90" s="107"/>
      <c r="BI90" s="107"/>
      <c r="BJ90" s="107"/>
      <c r="BK90" s="107"/>
      <c r="BL90" s="107">
        <f t="shared" si="2481"/>
        <v>0</v>
      </c>
      <c r="BM90" s="107">
        <f t="shared" si="2482"/>
        <v>0</v>
      </c>
      <c r="BN90" s="108">
        <f t="shared" si="1920"/>
        <v>0</v>
      </c>
      <c r="BO90" s="108">
        <f t="shared" si="1921"/>
        <v>0</v>
      </c>
      <c r="BP90" s="107"/>
      <c r="BQ90" s="107"/>
      <c r="BR90" s="107"/>
      <c r="BS90" s="107"/>
      <c r="BT90" s="107"/>
      <c r="BU90" s="107"/>
      <c r="BV90" s="107"/>
      <c r="BW90" s="107"/>
      <c r="BX90" s="107">
        <f t="shared" si="2483"/>
        <v>0</v>
      </c>
      <c r="BY90" s="107">
        <f t="shared" si="2484"/>
        <v>0</v>
      </c>
      <c r="BZ90" s="108">
        <f t="shared" si="1926"/>
        <v>0</v>
      </c>
      <c r="CA90" s="108">
        <f t="shared" si="1927"/>
        <v>0</v>
      </c>
      <c r="CB90" s="107"/>
      <c r="CC90" s="107"/>
      <c r="CD90" s="107"/>
      <c r="CE90" s="107"/>
      <c r="CF90" s="107"/>
      <c r="CG90" s="107"/>
      <c r="CH90" s="107"/>
      <c r="CI90" s="107"/>
      <c r="CJ90" s="107">
        <f t="shared" si="2485"/>
        <v>0</v>
      </c>
      <c r="CK90" s="107">
        <f t="shared" si="2486"/>
        <v>0</v>
      </c>
      <c r="CL90" s="108">
        <f t="shared" si="1933"/>
        <v>0</v>
      </c>
      <c r="CM90" s="108">
        <f t="shared" si="1934"/>
        <v>0</v>
      </c>
      <c r="CN90" s="107"/>
      <c r="CO90" s="107"/>
      <c r="CP90" s="107"/>
      <c r="CQ90" s="107"/>
      <c r="CR90" s="107"/>
      <c r="CS90" s="107"/>
      <c r="CT90" s="107"/>
      <c r="CU90" s="107"/>
      <c r="CV90" s="107">
        <f t="shared" si="2487"/>
        <v>0</v>
      </c>
      <c r="CW90" s="107">
        <f t="shared" si="2488"/>
        <v>0</v>
      </c>
      <c r="CX90" s="108">
        <f t="shared" si="1939"/>
        <v>0</v>
      </c>
      <c r="CY90" s="108">
        <f t="shared" si="1940"/>
        <v>0</v>
      </c>
      <c r="CZ90" s="107"/>
      <c r="DA90" s="107"/>
      <c r="DB90" s="107"/>
      <c r="DC90" s="107"/>
      <c r="DD90" s="107"/>
      <c r="DE90" s="107"/>
      <c r="DF90" s="107"/>
      <c r="DG90" s="107"/>
      <c r="DH90" s="107">
        <f t="shared" si="2489"/>
        <v>0</v>
      </c>
      <c r="DI90" s="107">
        <f t="shared" si="2490"/>
        <v>0</v>
      </c>
      <c r="DJ90" s="108">
        <f t="shared" si="1945"/>
        <v>0</v>
      </c>
      <c r="DK90" s="108">
        <f t="shared" si="1946"/>
        <v>0</v>
      </c>
      <c r="DL90" s="107"/>
      <c r="DM90" s="107"/>
      <c r="DN90" s="107"/>
      <c r="DO90" s="107"/>
      <c r="DP90" s="107"/>
      <c r="DQ90" s="107"/>
      <c r="DR90" s="107"/>
      <c r="DS90" s="107"/>
      <c r="DT90" s="107">
        <f t="shared" si="2491"/>
        <v>0</v>
      </c>
      <c r="DU90" s="107">
        <f t="shared" si="2492"/>
        <v>0</v>
      </c>
      <c r="DV90" s="108">
        <f t="shared" si="1951"/>
        <v>0</v>
      </c>
      <c r="DW90" s="108">
        <f t="shared" si="1952"/>
        <v>0</v>
      </c>
      <c r="DX90" s="107"/>
      <c r="DY90" s="107"/>
      <c r="DZ90" s="107"/>
      <c r="EA90" s="107"/>
      <c r="EB90" s="107"/>
      <c r="EC90" s="107"/>
      <c r="ED90" s="107"/>
      <c r="EE90" s="107"/>
      <c r="EF90" s="107">
        <f t="shared" si="2493"/>
        <v>0</v>
      </c>
      <c r="EG90" s="107">
        <f t="shared" si="2494"/>
        <v>0</v>
      </c>
      <c r="EH90" s="108">
        <f t="shared" si="1957"/>
        <v>0</v>
      </c>
      <c r="EI90" s="108">
        <f t="shared" si="1958"/>
        <v>0</v>
      </c>
      <c r="EJ90" s="107"/>
      <c r="EK90" s="107"/>
      <c r="EL90" s="107"/>
      <c r="EM90" s="107"/>
      <c r="EN90" s="107"/>
      <c r="EO90" s="107"/>
      <c r="EP90" s="107"/>
      <c r="EQ90" s="107"/>
      <c r="ER90" s="107">
        <f t="shared" si="2495"/>
        <v>0</v>
      </c>
      <c r="ES90" s="107">
        <f t="shared" si="2496"/>
        <v>0</v>
      </c>
      <c r="ET90" s="108">
        <f t="shared" si="1964"/>
        <v>0</v>
      </c>
      <c r="EU90" s="108">
        <f t="shared" si="1965"/>
        <v>0</v>
      </c>
      <c r="EV90" s="107"/>
      <c r="EW90" s="107"/>
      <c r="EX90" s="107"/>
      <c r="EY90" s="107"/>
      <c r="EZ90" s="107"/>
      <c r="FA90" s="107"/>
      <c r="FB90" s="107"/>
      <c r="FC90" s="107"/>
      <c r="FD90" s="107">
        <f t="shared" si="2497"/>
        <v>0</v>
      </c>
      <c r="FE90" s="107">
        <f t="shared" si="2498"/>
        <v>0</v>
      </c>
      <c r="FF90" s="108">
        <f t="shared" si="1970"/>
        <v>0</v>
      </c>
      <c r="FG90" s="108">
        <f t="shared" si="1971"/>
        <v>0</v>
      </c>
      <c r="FH90" s="107"/>
      <c r="FI90" s="107"/>
      <c r="FJ90" s="107"/>
      <c r="FK90" s="107"/>
      <c r="FL90" s="107"/>
      <c r="FM90" s="107"/>
      <c r="FN90" s="107"/>
      <c r="FO90" s="107"/>
      <c r="FP90" s="107">
        <f t="shared" si="2499"/>
        <v>0</v>
      </c>
      <c r="FQ90" s="107">
        <f t="shared" si="2500"/>
        <v>0</v>
      </c>
      <c r="FR90" s="108">
        <f t="shared" si="1976"/>
        <v>0</v>
      </c>
      <c r="FS90" s="108">
        <f t="shared" si="1977"/>
        <v>0</v>
      </c>
      <c r="FT90" s="107"/>
      <c r="FU90" s="107"/>
      <c r="FV90" s="107"/>
      <c r="FW90" s="107"/>
      <c r="FX90" s="107"/>
      <c r="FY90" s="107"/>
      <c r="FZ90" s="107"/>
      <c r="GA90" s="107"/>
      <c r="GB90" s="107">
        <f t="shared" si="2501"/>
        <v>0</v>
      </c>
      <c r="GC90" s="107">
        <f t="shared" si="2502"/>
        <v>0</v>
      </c>
      <c r="GD90" s="108">
        <f t="shared" si="1982"/>
        <v>0</v>
      </c>
      <c r="GE90" s="108">
        <f t="shared" si="1983"/>
        <v>0</v>
      </c>
      <c r="GF90" s="107">
        <f t="shared" si="2503"/>
        <v>0</v>
      </c>
      <c r="GG90" s="107">
        <f t="shared" si="2504"/>
        <v>0</v>
      </c>
      <c r="GH90" s="107">
        <f t="shared" si="2505"/>
        <v>0</v>
      </c>
      <c r="GI90" s="107">
        <f t="shared" si="2506"/>
        <v>0</v>
      </c>
      <c r="GJ90" s="107">
        <f t="shared" si="2507"/>
        <v>0</v>
      </c>
      <c r="GK90" s="107">
        <f t="shared" si="2508"/>
        <v>0</v>
      </c>
      <c r="GL90" s="107">
        <f t="shared" si="2509"/>
        <v>0</v>
      </c>
      <c r="GM90" s="107">
        <f t="shared" si="2510"/>
        <v>0</v>
      </c>
      <c r="GN90" s="107">
        <f t="shared" si="2511"/>
        <v>0</v>
      </c>
      <c r="GO90" s="107">
        <f t="shared" si="2512"/>
        <v>0</v>
      </c>
      <c r="GP90" s="107"/>
      <c r="GQ90" s="107"/>
      <c r="GR90" s="243"/>
      <c r="GS90" s="86"/>
    </row>
    <row r="91" spans="2:201" hidden="1" x14ac:dyDescent="0.2">
      <c r="B91" s="110"/>
      <c r="C91" s="111"/>
      <c r="D91" s="111"/>
      <c r="E91" s="119" t="s">
        <v>48</v>
      </c>
      <c r="F91" s="113"/>
      <c r="G91" s="114"/>
      <c r="H91" s="115">
        <f>SUM(H92)</f>
        <v>0</v>
      </c>
      <c r="I91" s="115">
        <f t="shared" ref="I91:BT91" si="2513">SUM(I92)</f>
        <v>0</v>
      </c>
      <c r="J91" s="115">
        <f t="shared" si="2513"/>
        <v>0</v>
      </c>
      <c r="K91" s="115">
        <f t="shared" si="2513"/>
        <v>0</v>
      </c>
      <c r="L91" s="115">
        <f t="shared" si="2513"/>
        <v>0</v>
      </c>
      <c r="M91" s="115">
        <f t="shared" si="2513"/>
        <v>0</v>
      </c>
      <c r="N91" s="115">
        <f t="shared" si="2513"/>
        <v>0</v>
      </c>
      <c r="O91" s="115">
        <f t="shared" si="2513"/>
        <v>0</v>
      </c>
      <c r="P91" s="115">
        <f t="shared" si="2513"/>
        <v>0</v>
      </c>
      <c r="Q91" s="115">
        <f t="shared" si="2513"/>
        <v>0</v>
      </c>
      <c r="R91" s="108">
        <f t="shared" si="2218"/>
        <v>0</v>
      </c>
      <c r="S91" s="108">
        <f t="shared" si="2219"/>
        <v>0</v>
      </c>
      <c r="T91" s="115">
        <f t="shared" si="2513"/>
        <v>0</v>
      </c>
      <c r="U91" s="115">
        <f t="shared" si="2513"/>
        <v>0</v>
      </c>
      <c r="V91" s="115">
        <f t="shared" si="2513"/>
        <v>0</v>
      </c>
      <c r="W91" s="115">
        <f t="shared" si="2513"/>
        <v>0</v>
      </c>
      <c r="X91" s="115">
        <f t="shared" si="2513"/>
        <v>0</v>
      </c>
      <c r="Y91" s="115">
        <f t="shared" si="2513"/>
        <v>0</v>
      </c>
      <c r="Z91" s="115">
        <f t="shared" si="2513"/>
        <v>0</v>
      </c>
      <c r="AA91" s="115">
        <f t="shared" si="2513"/>
        <v>0</v>
      </c>
      <c r="AB91" s="115">
        <f t="shared" si="2513"/>
        <v>0</v>
      </c>
      <c r="AC91" s="115">
        <f t="shared" si="2513"/>
        <v>0</v>
      </c>
      <c r="AD91" s="108">
        <f t="shared" si="1907"/>
        <v>0</v>
      </c>
      <c r="AE91" s="108">
        <f t="shared" si="1908"/>
        <v>0</v>
      </c>
      <c r="AF91" s="115">
        <f t="shared" si="2513"/>
        <v>0</v>
      </c>
      <c r="AG91" s="115">
        <f t="shared" si="2513"/>
        <v>0</v>
      </c>
      <c r="AH91" s="115">
        <f t="shared" si="2513"/>
        <v>0</v>
      </c>
      <c r="AI91" s="115">
        <f t="shared" si="2513"/>
        <v>0</v>
      </c>
      <c r="AJ91" s="115">
        <f t="shared" si="2513"/>
        <v>0</v>
      </c>
      <c r="AK91" s="115">
        <f t="shared" si="2513"/>
        <v>0</v>
      </c>
      <c r="AL91" s="115">
        <f t="shared" si="2513"/>
        <v>0</v>
      </c>
      <c r="AM91" s="115">
        <f t="shared" si="2513"/>
        <v>0</v>
      </c>
      <c r="AN91" s="115">
        <f t="shared" si="2513"/>
        <v>0</v>
      </c>
      <c r="AO91" s="115">
        <f t="shared" si="2513"/>
        <v>0</v>
      </c>
      <c r="AP91" s="108">
        <f t="shared" si="1910"/>
        <v>0</v>
      </c>
      <c r="AQ91" s="108">
        <f t="shared" si="1911"/>
        <v>0</v>
      </c>
      <c r="AR91" s="115">
        <f t="shared" si="2513"/>
        <v>0</v>
      </c>
      <c r="AS91" s="115">
        <f t="shared" si="2513"/>
        <v>0</v>
      </c>
      <c r="AT91" s="115">
        <f t="shared" si="2513"/>
        <v>0</v>
      </c>
      <c r="AU91" s="115">
        <f t="shared" si="2513"/>
        <v>0</v>
      </c>
      <c r="AV91" s="115">
        <f t="shared" si="2513"/>
        <v>0</v>
      </c>
      <c r="AW91" s="115">
        <f t="shared" si="2513"/>
        <v>0</v>
      </c>
      <c r="AX91" s="115">
        <f t="shared" si="2513"/>
        <v>0</v>
      </c>
      <c r="AY91" s="115">
        <f t="shared" si="2513"/>
        <v>0</v>
      </c>
      <c r="AZ91" s="115">
        <f t="shared" si="2513"/>
        <v>0</v>
      </c>
      <c r="BA91" s="115">
        <f t="shared" si="2513"/>
        <v>0</v>
      </c>
      <c r="BB91" s="108">
        <f t="shared" si="1914"/>
        <v>0</v>
      </c>
      <c r="BC91" s="108">
        <f t="shared" si="1915"/>
        <v>0</v>
      </c>
      <c r="BD91" s="115">
        <f t="shared" si="2513"/>
        <v>0</v>
      </c>
      <c r="BE91" s="115">
        <f t="shared" si="2513"/>
        <v>0</v>
      </c>
      <c r="BF91" s="115">
        <f t="shared" si="2513"/>
        <v>0</v>
      </c>
      <c r="BG91" s="115">
        <f t="shared" si="2513"/>
        <v>0</v>
      </c>
      <c r="BH91" s="115">
        <f t="shared" si="2513"/>
        <v>0</v>
      </c>
      <c r="BI91" s="115">
        <f t="shared" si="2513"/>
        <v>0</v>
      </c>
      <c r="BJ91" s="115">
        <f t="shared" si="2513"/>
        <v>0</v>
      </c>
      <c r="BK91" s="115">
        <f t="shared" si="2513"/>
        <v>0</v>
      </c>
      <c r="BL91" s="115">
        <f t="shared" si="2513"/>
        <v>0</v>
      </c>
      <c r="BM91" s="115">
        <f t="shared" si="2513"/>
        <v>0</v>
      </c>
      <c r="BN91" s="108">
        <f t="shared" si="1920"/>
        <v>0</v>
      </c>
      <c r="BO91" s="108">
        <f t="shared" si="1921"/>
        <v>0</v>
      </c>
      <c r="BP91" s="115">
        <f t="shared" si="2513"/>
        <v>0</v>
      </c>
      <c r="BQ91" s="115">
        <f t="shared" si="2513"/>
        <v>0</v>
      </c>
      <c r="BR91" s="115">
        <f t="shared" si="2513"/>
        <v>0</v>
      </c>
      <c r="BS91" s="115">
        <f t="shared" si="2513"/>
        <v>0</v>
      </c>
      <c r="BT91" s="115">
        <f t="shared" si="2513"/>
        <v>0</v>
      </c>
      <c r="BU91" s="115">
        <f t="shared" ref="BU91:BY91" si="2514">SUM(BU92)</f>
        <v>0</v>
      </c>
      <c r="BV91" s="115">
        <f t="shared" si="2514"/>
        <v>0</v>
      </c>
      <c r="BW91" s="115">
        <f t="shared" si="2514"/>
        <v>0</v>
      </c>
      <c r="BX91" s="115">
        <f t="shared" si="2514"/>
        <v>0</v>
      </c>
      <c r="BY91" s="115">
        <f t="shared" si="2514"/>
        <v>0</v>
      </c>
      <c r="BZ91" s="108">
        <f t="shared" si="1926"/>
        <v>0</v>
      </c>
      <c r="CA91" s="108">
        <f t="shared" si="1927"/>
        <v>0</v>
      </c>
      <c r="CB91" s="115">
        <f t="shared" ref="CB91:EF91" si="2515">SUM(CB92)</f>
        <v>0</v>
      </c>
      <c r="CC91" s="115">
        <f t="shared" si="2515"/>
        <v>0</v>
      </c>
      <c r="CD91" s="115">
        <f t="shared" si="2515"/>
        <v>0</v>
      </c>
      <c r="CE91" s="115">
        <f t="shared" si="2515"/>
        <v>0</v>
      </c>
      <c r="CF91" s="115">
        <f t="shared" si="2515"/>
        <v>0</v>
      </c>
      <c r="CG91" s="115">
        <f t="shared" si="2515"/>
        <v>0</v>
      </c>
      <c r="CH91" s="115">
        <f t="shared" si="2515"/>
        <v>0</v>
      </c>
      <c r="CI91" s="115">
        <f t="shared" si="2515"/>
        <v>0</v>
      </c>
      <c r="CJ91" s="115">
        <f t="shared" si="2515"/>
        <v>0</v>
      </c>
      <c r="CK91" s="115">
        <f t="shared" si="2515"/>
        <v>0</v>
      </c>
      <c r="CL91" s="108">
        <f t="shared" si="1933"/>
        <v>0</v>
      </c>
      <c r="CM91" s="108">
        <f t="shared" si="1934"/>
        <v>0</v>
      </c>
      <c r="CN91" s="115">
        <f t="shared" si="2515"/>
        <v>808</v>
      </c>
      <c r="CO91" s="115">
        <f t="shared" si="2515"/>
        <v>59815540.110399999</v>
      </c>
      <c r="CP91" s="115">
        <f t="shared" si="2515"/>
        <v>134.66666666666666</v>
      </c>
      <c r="CQ91" s="115">
        <f t="shared" si="2515"/>
        <v>9969256.6850666665</v>
      </c>
      <c r="CR91" s="115">
        <f t="shared" si="2515"/>
        <v>127</v>
      </c>
      <c r="CS91" s="115">
        <f t="shared" si="2515"/>
        <v>9401699.5099999979</v>
      </c>
      <c r="CT91" s="115">
        <f t="shared" si="2515"/>
        <v>61</v>
      </c>
      <c r="CU91" s="115">
        <f t="shared" si="2515"/>
        <v>4515776.93</v>
      </c>
      <c r="CV91" s="115">
        <f t="shared" si="2515"/>
        <v>188</v>
      </c>
      <c r="CW91" s="115">
        <f t="shared" si="2515"/>
        <v>13917476.439999999</v>
      </c>
      <c r="CX91" s="108">
        <f t="shared" si="1939"/>
        <v>-7.6666666666666572</v>
      </c>
      <c r="CY91" s="108">
        <f t="shared" si="1940"/>
        <v>-567557.17506666854</v>
      </c>
      <c r="CZ91" s="115">
        <f t="shared" si="2515"/>
        <v>0</v>
      </c>
      <c r="DA91" s="115">
        <f t="shared" si="2515"/>
        <v>0</v>
      </c>
      <c r="DB91" s="115">
        <f t="shared" si="2515"/>
        <v>0</v>
      </c>
      <c r="DC91" s="115">
        <f t="shared" si="2515"/>
        <v>0</v>
      </c>
      <c r="DD91" s="115">
        <f t="shared" si="2515"/>
        <v>0</v>
      </c>
      <c r="DE91" s="115">
        <f t="shared" si="2515"/>
        <v>0</v>
      </c>
      <c r="DF91" s="115">
        <f t="shared" si="2515"/>
        <v>0</v>
      </c>
      <c r="DG91" s="115">
        <f t="shared" si="2515"/>
        <v>0</v>
      </c>
      <c r="DH91" s="115">
        <f t="shared" si="2515"/>
        <v>0</v>
      </c>
      <c r="DI91" s="115">
        <f t="shared" si="2515"/>
        <v>0</v>
      </c>
      <c r="DJ91" s="108">
        <f t="shared" si="1945"/>
        <v>0</v>
      </c>
      <c r="DK91" s="108">
        <f t="shared" si="1946"/>
        <v>0</v>
      </c>
      <c r="DL91" s="115">
        <f t="shared" si="2515"/>
        <v>0</v>
      </c>
      <c r="DM91" s="115">
        <f t="shared" si="2515"/>
        <v>0</v>
      </c>
      <c r="DN91" s="115">
        <f t="shared" si="2515"/>
        <v>0</v>
      </c>
      <c r="DO91" s="115">
        <f t="shared" si="2515"/>
        <v>0</v>
      </c>
      <c r="DP91" s="115">
        <f t="shared" si="2515"/>
        <v>0</v>
      </c>
      <c r="DQ91" s="115">
        <f t="shared" si="2515"/>
        <v>0</v>
      </c>
      <c r="DR91" s="115">
        <f t="shared" si="2515"/>
        <v>0</v>
      </c>
      <c r="DS91" s="115">
        <f t="shared" si="2515"/>
        <v>0</v>
      </c>
      <c r="DT91" s="115">
        <f t="shared" si="2515"/>
        <v>0</v>
      </c>
      <c r="DU91" s="115">
        <f t="shared" si="2515"/>
        <v>0</v>
      </c>
      <c r="DV91" s="108">
        <f t="shared" si="1951"/>
        <v>0</v>
      </c>
      <c r="DW91" s="108">
        <f t="shared" si="1952"/>
        <v>0</v>
      </c>
      <c r="DX91" s="115">
        <f t="shared" si="2515"/>
        <v>7</v>
      </c>
      <c r="DY91" s="115">
        <f t="shared" si="2515"/>
        <v>518203.93659999996</v>
      </c>
      <c r="DZ91" s="115">
        <f t="shared" si="2515"/>
        <v>1.1666666666666667</v>
      </c>
      <c r="EA91" s="115">
        <f t="shared" si="2515"/>
        <v>86367.322766666664</v>
      </c>
      <c r="EB91" s="115">
        <f t="shared" si="2515"/>
        <v>0</v>
      </c>
      <c r="EC91" s="115">
        <f t="shared" si="2515"/>
        <v>0</v>
      </c>
      <c r="ED91" s="115">
        <f t="shared" si="2515"/>
        <v>0</v>
      </c>
      <c r="EE91" s="115">
        <f t="shared" si="2515"/>
        <v>0</v>
      </c>
      <c r="EF91" s="115">
        <f t="shared" si="2515"/>
        <v>0</v>
      </c>
      <c r="EG91" s="115">
        <f t="shared" ref="EG91" si="2516">SUM(EG92)</f>
        <v>0</v>
      </c>
      <c r="EH91" s="108">
        <f t="shared" si="1957"/>
        <v>-1.1666666666666667</v>
      </c>
      <c r="EI91" s="108">
        <f t="shared" si="1958"/>
        <v>-86367.322766666664</v>
      </c>
      <c r="EJ91" s="115">
        <f t="shared" ref="EJ91:GQ91" si="2517">SUM(EJ92)</f>
        <v>0</v>
      </c>
      <c r="EK91" s="115">
        <f t="shared" si="2517"/>
        <v>0</v>
      </c>
      <c r="EL91" s="115">
        <f t="shared" si="2517"/>
        <v>0</v>
      </c>
      <c r="EM91" s="115">
        <f t="shared" si="2517"/>
        <v>0</v>
      </c>
      <c r="EN91" s="115">
        <f t="shared" si="2517"/>
        <v>0</v>
      </c>
      <c r="EO91" s="115">
        <f t="shared" si="2517"/>
        <v>0</v>
      </c>
      <c r="EP91" s="115">
        <f t="shared" si="2517"/>
        <v>0</v>
      </c>
      <c r="EQ91" s="115">
        <f t="shared" si="2517"/>
        <v>0</v>
      </c>
      <c r="ER91" s="115">
        <f t="shared" si="2517"/>
        <v>0</v>
      </c>
      <c r="ES91" s="115">
        <f t="shared" si="2517"/>
        <v>0</v>
      </c>
      <c r="ET91" s="108">
        <f t="shared" si="1964"/>
        <v>0</v>
      </c>
      <c r="EU91" s="108">
        <f t="shared" si="1965"/>
        <v>0</v>
      </c>
      <c r="EV91" s="115">
        <f t="shared" si="2517"/>
        <v>0</v>
      </c>
      <c r="EW91" s="115">
        <f t="shared" si="2517"/>
        <v>0</v>
      </c>
      <c r="EX91" s="115">
        <f t="shared" si="2517"/>
        <v>0</v>
      </c>
      <c r="EY91" s="115">
        <f t="shared" si="2517"/>
        <v>0</v>
      </c>
      <c r="EZ91" s="115">
        <f t="shared" si="2517"/>
        <v>0</v>
      </c>
      <c r="FA91" s="115">
        <f t="shared" si="2517"/>
        <v>0</v>
      </c>
      <c r="FB91" s="115">
        <f t="shared" si="2517"/>
        <v>0</v>
      </c>
      <c r="FC91" s="115">
        <f t="shared" si="2517"/>
        <v>0</v>
      </c>
      <c r="FD91" s="115">
        <f t="shared" si="2517"/>
        <v>0</v>
      </c>
      <c r="FE91" s="115">
        <f t="shared" si="2517"/>
        <v>0</v>
      </c>
      <c r="FF91" s="108">
        <f t="shared" si="1970"/>
        <v>0</v>
      </c>
      <c r="FG91" s="108">
        <f t="shared" si="1971"/>
        <v>0</v>
      </c>
      <c r="FH91" s="115">
        <f t="shared" si="2517"/>
        <v>0</v>
      </c>
      <c r="FI91" s="115">
        <f t="shared" si="2517"/>
        <v>0</v>
      </c>
      <c r="FJ91" s="115">
        <f t="shared" si="2517"/>
        <v>0</v>
      </c>
      <c r="FK91" s="115">
        <f t="shared" si="2517"/>
        <v>0</v>
      </c>
      <c r="FL91" s="115">
        <f t="shared" si="2517"/>
        <v>0</v>
      </c>
      <c r="FM91" s="115">
        <f t="shared" si="2517"/>
        <v>0</v>
      </c>
      <c r="FN91" s="115">
        <f t="shared" si="2517"/>
        <v>0</v>
      </c>
      <c r="FO91" s="115">
        <f t="shared" si="2517"/>
        <v>0</v>
      </c>
      <c r="FP91" s="115">
        <f t="shared" si="2517"/>
        <v>0</v>
      </c>
      <c r="FQ91" s="115">
        <f t="shared" si="2517"/>
        <v>0</v>
      </c>
      <c r="FR91" s="108">
        <f t="shared" si="1976"/>
        <v>0</v>
      </c>
      <c r="FS91" s="108">
        <f t="shared" si="1977"/>
        <v>0</v>
      </c>
      <c r="FT91" s="115">
        <f t="shared" si="2517"/>
        <v>0</v>
      </c>
      <c r="FU91" s="115">
        <f t="shared" si="2517"/>
        <v>0</v>
      </c>
      <c r="FV91" s="115">
        <f t="shared" si="2517"/>
        <v>0</v>
      </c>
      <c r="FW91" s="115">
        <f t="shared" si="2517"/>
        <v>0</v>
      </c>
      <c r="FX91" s="115">
        <f t="shared" si="2517"/>
        <v>0</v>
      </c>
      <c r="FY91" s="115">
        <f t="shared" si="2517"/>
        <v>0</v>
      </c>
      <c r="FZ91" s="115">
        <f t="shared" si="2517"/>
        <v>0</v>
      </c>
      <c r="GA91" s="115">
        <f t="shared" si="2517"/>
        <v>0</v>
      </c>
      <c r="GB91" s="115">
        <f t="shared" si="2517"/>
        <v>0</v>
      </c>
      <c r="GC91" s="115">
        <f t="shared" si="2517"/>
        <v>0</v>
      </c>
      <c r="GD91" s="108">
        <f t="shared" si="1982"/>
        <v>0</v>
      </c>
      <c r="GE91" s="108">
        <f t="shared" si="1983"/>
        <v>0</v>
      </c>
      <c r="GF91" s="115">
        <f t="shared" si="2517"/>
        <v>815</v>
      </c>
      <c r="GG91" s="115">
        <f t="shared" si="2517"/>
        <v>60333744.046999998</v>
      </c>
      <c r="GH91" s="115">
        <f t="shared" si="2517"/>
        <v>135.83333333333331</v>
      </c>
      <c r="GI91" s="115">
        <f t="shared" si="2517"/>
        <v>10055624.007833334</v>
      </c>
      <c r="GJ91" s="115">
        <f t="shared" si="2517"/>
        <v>127</v>
      </c>
      <c r="GK91" s="115">
        <f t="shared" si="2517"/>
        <v>9401699.5099999979</v>
      </c>
      <c r="GL91" s="115">
        <f t="shared" si="2517"/>
        <v>61</v>
      </c>
      <c r="GM91" s="115">
        <f t="shared" si="2517"/>
        <v>4515776.93</v>
      </c>
      <c r="GN91" s="115">
        <f t="shared" si="2517"/>
        <v>188</v>
      </c>
      <c r="GO91" s="115">
        <f t="shared" si="2517"/>
        <v>13917476.439999999</v>
      </c>
      <c r="GP91" s="115">
        <f t="shared" si="2517"/>
        <v>-8.8333333333333144</v>
      </c>
      <c r="GQ91" s="115">
        <f t="shared" si="2517"/>
        <v>-653924.49783333577</v>
      </c>
      <c r="GR91" s="243"/>
      <c r="GS91" s="86"/>
    </row>
    <row r="92" spans="2:201" hidden="1" x14ac:dyDescent="0.2">
      <c r="B92" s="110"/>
      <c r="C92" s="116"/>
      <c r="D92" s="117"/>
      <c r="E92" s="132" t="s">
        <v>49</v>
      </c>
      <c r="F92" s="134">
        <v>21</v>
      </c>
      <c r="G92" s="135">
        <v>74029.133799999996</v>
      </c>
      <c r="H92" s="115"/>
      <c r="I92" s="115">
        <v>0</v>
      </c>
      <c r="J92" s="115">
        <f t="shared" si="223"/>
        <v>0</v>
      </c>
      <c r="K92" s="115">
        <f t="shared" si="224"/>
        <v>0</v>
      </c>
      <c r="L92" s="115">
        <f>SUM(L93:L98)</f>
        <v>0</v>
      </c>
      <c r="M92" s="115">
        <f t="shared" ref="M92:Q92" si="2518">SUM(M93:M98)</f>
        <v>0</v>
      </c>
      <c r="N92" s="115">
        <f t="shared" si="2518"/>
        <v>0</v>
      </c>
      <c r="O92" s="115">
        <f t="shared" si="2518"/>
        <v>0</v>
      </c>
      <c r="P92" s="115">
        <f t="shared" si="2518"/>
        <v>0</v>
      </c>
      <c r="Q92" s="115">
        <f t="shared" si="2518"/>
        <v>0</v>
      </c>
      <c r="R92" s="131">
        <f t="shared" si="2218"/>
        <v>0</v>
      </c>
      <c r="S92" s="131">
        <f t="shared" si="2219"/>
        <v>0</v>
      </c>
      <c r="T92" s="115"/>
      <c r="U92" s="115">
        <v>0</v>
      </c>
      <c r="V92" s="115">
        <f t="shared" si="226"/>
        <v>0</v>
      </c>
      <c r="W92" s="115">
        <f t="shared" si="227"/>
        <v>0</v>
      </c>
      <c r="X92" s="115">
        <f>SUM(X93:X98)</f>
        <v>0</v>
      </c>
      <c r="Y92" s="115">
        <f t="shared" ref="Y92" si="2519">SUM(Y93:Y98)</f>
        <v>0</v>
      </c>
      <c r="Z92" s="115">
        <f t="shared" ref="Z92" si="2520">SUM(Z93:Z98)</f>
        <v>0</v>
      </c>
      <c r="AA92" s="115">
        <f t="shared" ref="AA92" si="2521">SUM(AA93:AA98)</f>
        <v>0</v>
      </c>
      <c r="AB92" s="115">
        <f t="shared" ref="AB92" si="2522">SUM(AB93:AB98)</f>
        <v>0</v>
      </c>
      <c r="AC92" s="115">
        <f t="shared" ref="AC92" si="2523">SUM(AC93:AC98)</f>
        <v>0</v>
      </c>
      <c r="AD92" s="131">
        <f t="shared" si="1907"/>
        <v>0</v>
      </c>
      <c r="AE92" s="131">
        <f t="shared" si="1908"/>
        <v>0</v>
      </c>
      <c r="AF92" s="115">
        <f>VLOOKUP($E92,'ВМП план'!$B$8:$AL$43,12,0)</f>
        <v>0</v>
      </c>
      <c r="AG92" s="115">
        <f>VLOOKUP($E92,'ВМП план'!$B$8:$AL$43,13,0)</f>
        <v>0</v>
      </c>
      <c r="AH92" s="115">
        <f t="shared" si="233"/>
        <v>0</v>
      </c>
      <c r="AI92" s="115">
        <f t="shared" si="234"/>
        <v>0</v>
      </c>
      <c r="AJ92" s="115">
        <f>SUM(AJ93:AJ98)</f>
        <v>0</v>
      </c>
      <c r="AK92" s="115">
        <f t="shared" ref="AK92" si="2524">SUM(AK93:AK98)</f>
        <v>0</v>
      </c>
      <c r="AL92" s="115">
        <f t="shared" ref="AL92" si="2525">SUM(AL93:AL98)</f>
        <v>0</v>
      </c>
      <c r="AM92" s="115">
        <f t="shared" ref="AM92" si="2526">SUM(AM93:AM98)</f>
        <v>0</v>
      </c>
      <c r="AN92" s="115">
        <f t="shared" ref="AN92" si="2527">SUM(AN93:AN98)</f>
        <v>0</v>
      </c>
      <c r="AO92" s="115">
        <f t="shared" ref="AO92" si="2528">SUM(AO93:AO98)</f>
        <v>0</v>
      </c>
      <c r="AP92" s="131">
        <f t="shared" si="1910"/>
        <v>0</v>
      </c>
      <c r="AQ92" s="131">
        <f t="shared" si="1911"/>
        <v>0</v>
      </c>
      <c r="AR92" s="115"/>
      <c r="AS92" s="115"/>
      <c r="AT92" s="115">
        <f t="shared" si="240"/>
        <v>0</v>
      </c>
      <c r="AU92" s="115">
        <f t="shared" si="241"/>
        <v>0</v>
      </c>
      <c r="AV92" s="115">
        <f>SUM(AV93:AV98)</f>
        <v>0</v>
      </c>
      <c r="AW92" s="115">
        <f t="shared" ref="AW92" si="2529">SUM(AW93:AW98)</f>
        <v>0</v>
      </c>
      <c r="AX92" s="115">
        <f t="shared" ref="AX92" si="2530">SUM(AX93:AX98)</f>
        <v>0</v>
      </c>
      <c r="AY92" s="115">
        <f t="shared" ref="AY92" si="2531">SUM(AY93:AY98)</f>
        <v>0</v>
      </c>
      <c r="AZ92" s="115">
        <f t="shared" ref="AZ92" si="2532">SUM(AZ93:AZ98)</f>
        <v>0</v>
      </c>
      <c r="BA92" s="115">
        <f t="shared" ref="BA92" si="2533">SUM(BA93:BA98)</f>
        <v>0</v>
      </c>
      <c r="BB92" s="131">
        <f t="shared" si="1914"/>
        <v>0</v>
      </c>
      <c r="BC92" s="131">
        <f t="shared" si="1915"/>
        <v>0</v>
      </c>
      <c r="BD92" s="115"/>
      <c r="BE92" s="115">
        <v>0</v>
      </c>
      <c r="BF92" s="115">
        <f t="shared" si="247"/>
        <v>0</v>
      </c>
      <c r="BG92" s="115">
        <f t="shared" si="248"/>
        <v>0</v>
      </c>
      <c r="BH92" s="115">
        <f>SUM(BH93:BH98)</f>
        <v>0</v>
      </c>
      <c r="BI92" s="115">
        <f t="shared" ref="BI92" si="2534">SUM(BI93:BI98)</f>
        <v>0</v>
      </c>
      <c r="BJ92" s="115">
        <f t="shared" ref="BJ92" si="2535">SUM(BJ93:BJ98)</f>
        <v>0</v>
      </c>
      <c r="BK92" s="115">
        <f t="shared" ref="BK92" si="2536">SUM(BK93:BK98)</f>
        <v>0</v>
      </c>
      <c r="BL92" s="115">
        <f t="shared" ref="BL92" si="2537">SUM(BL93:BL98)</f>
        <v>0</v>
      </c>
      <c r="BM92" s="115">
        <f t="shared" ref="BM92" si="2538">SUM(BM93:BM98)</f>
        <v>0</v>
      </c>
      <c r="BN92" s="131">
        <f t="shared" si="1920"/>
        <v>0</v>
      </c>
      <c r="BO92" s="131">
        <f t="shared" si="1921"/>
        <v>0</v>
      </c>
      <c r="BP92" s="115"/>
      <c r="BQ92" s="115"/>
      <c r="BR92" s="115">
        <f t="shared" si="254"/>
        <v>0</v>
      </c>
      <c r="BS92" s="115">
        <f t="shared" si="255"/>
        <v>0</v>
      </c>
      <c r="BT92" s="115">
        <f>SUM(BT93:BT98)</f>
        <v>0</v>
      </c>
      <c r="BU92" s="115">
        <f t="shared" ref="BU92" si="2539">SUM(BU93:BU98)</f>
        <v>0</v>
      </c>
      <c r="BV92" s="115">
        <f t="shared" ref="BV92" si="2540">SUM(BV93:BV98)</f>
        <v>0</v>
      </c>
      <c r="BW92" s="115">
        <f t="shared" ref="BW92" si="2541">SUM(BW93:BW98)</f>
        <v>0</v>
      </c>
      <c r="BX92" s="115">
        <f t="shared" ref="BX92" si="2542">SUM(BX93:BX98)</f>
        <v>0</v>
      </c>
      <c r="BY92" s="115">
        <f t="shared" ref="BY92" si="2543">SUM(BY93:BY98)</f>
        <v>0</v>
      </c>
      <c r="BZ92" s="131">
        <f t="shared" si="1926"/>
        <v>0</v>
      </c>
      <c r="CA92" s="131">
        <f t="shared" si="1927"/>
        <v>0</v>
      </c>
      <c r="CB92" s="115"/>
      <c r="CC92" s="115">
        <v>0</v>
      </c>
      <c r="CD92" s="115">
        <f t="shared" si="261"/>
        <v>0</v>
      </c>
      <c r="CE92" s="115">
        <f t="shared" si="262"/>
        <v>0</v>
      </c>
      <c r="CF92" s="115">
        <f>SUM(CF93:CF98)</f>
        <v>0</v>
      </c>
      <c r="CG92" s="115">
        <f t="shared" ref="CG92" si="2544">SUM(CG93:CG98)</f>
        <v>0</v>
      </c>
      <c r="CH92" s="115">
        <f t="shared" ref="CH92" si="2545">SUM(CH93:CH98)</f>
        <v>0</v>
      </c>
      <c r="CI92" s="115">
        <f t="shared" ref="CI92" si="2546">SUM(CI93:CI98)</f>
        <v>0</v>
      </c>
      <c r="CJ92" s="115">
        <f t="shared" ref="CJ92" si="2547">SUM(CJ93:CJ98)</f>
        <v>0</v>
      </c>
      <c r="CK92" s="115">
        <f t="shared" ref="CK92" si="2548">SUM(CK93:CK98)</f>
        <v>0</v>
      </c>
      <c r="CL92" s="131">
        <f t="shared" si="1933"/>
        <v>0</v>
      </c>
      <c r="CM92" s="131">
        <f t="shared" si="1934"/>
        <v>0</v>
      </c>
      <c r="CN92" s="115">
        <v>808</v>
      </c>
      <c r="CO92" s="115">
        <v>59815540.110399999</v>
      </c>
      <c r="CP92" s="115">
        <f t="shared" si="268"/>
        <v>134.66666666666666</v>
      </c>
      <c r="CQ92" s="115">
        <f t="shared" si="269"/>
        <v>9969256.6850666665</v>
      </c>
      <c r="CR92" s="115">
        <f>SUM(CR93:CR98)</f>
        <v>127</v>
      </c>
      <c r="CS92" s="115">
        <f t="shared" ref="CS92" si="2549">SUM(CS93:CS98)</f>
        <v>9401699.5099999979</v>
      </c>
      <c r="CT92" s="115">
        <f t="shared" ref="CT92" si="2550">SUM(CT93:CT98)</f>
        <v>61</v>
      </c>
      <c r="CU92" s="115">
        <f t="shared" ref="CU92" si="2551">SUM(CU93:CU98)</f>
        <v>4515776.93</v>
      </c>
      <c r="CV92" s="115">
        <f t="shared" ref="CV92" si="2552">SUM(CV93:CV98)</f>
        <v>188</v>
      </c>
      <c r="CW92" s="115">
        <f t="shared" ref="CW92" si="2553">SUM(CW93:CW98)</f>
        <v>13917476.439999999</v>
      </c>
      <c r="CX92" s="131">
        <f t="shared" si="1939"/>
        <v>-7.6666666666666572</v>
      </c>
      <c r="CY92" s="131">
        <f t="shared" si="1940"/>
        <v>-567557.17506666854</v>
      </c>
      <c r="CZ92" s="115"/>
      <c r="DA92" s="115"/>
      <c r="DB92" s="115">
        <f t="shared" si="275"/>
        <v>0</v>
      </c>
      <c r="DC92" s="115">
        <f t="shared" si="276"/>
        <v>0</v>
      </c>
      <c r="DD92" s="115">
        <f>SUM(DD93:DD98)</f>
        <v>0</v>
      </c>
      <c r="DE92" s="115">
        <f t="shared" ref="DE92" si="2554">SUM(DE93:DE98)</f>
        <v>0</v>
      </c>
      <c r="DF92" s="115">
        <f t="shared" ref="DF92" si="2555">SUM(DF93:DF98)</f>
        <v>0</v>
      </c>
      <c r="DG92" s="115">
        <f t="shared" ref="DG92" si="2556">SUM(DG93:DG98)</f>
        <v>0</v>
      </c>
      <c r="DH92" s="115">
        <f t="shared" ref="DH92" si="2557">SUM(DH93:DH98)</f>
        <v>0</v>
      </c>
      <c r="DI92" s="115">
        <f t="shared" ref="DI92" si="2558">SUM(DI93:DI98)</f>
        <v>0</v>
      </c>
      <c r="DJ92" s="131">
        <f t="shared" si="1945"/>
        <v>0</v>
      </c>
      <c r="DK92" s="131">
        <f t="shared" si="1946"/>
        <v>0</v>
      </c>
      <c r="DL92" s="115"/>
      <c r="DM92" s="115"/>
      <c r="DN92" s="115">
        <f t="shared" si="282"/>
        <v>0</v>
      </c>
      <c r="DO92" s="115">
        <f t="shared" si="283"/>
        <v>0</v>
      </c>
      <c r="DP92" s="115">
        <f>SUM(DP93:DP98)</f>
        <v>0</v>
      </c>
      <c r="DQ92" s="115">
        <f t="shared" ref="DQ92" si="2559">SUM(DQ93:DQ98)</f>
        <v>0</v>
      </c>
      <c r="DR92" s="115">
        <f t="shared" ref="DR92" si="2560">SUM(DR93:DR98)</f>
        <v>0</v>
      </c>
      <c r="DS92" s="115">
        <f t="shared" ref="DS92" si="2561">SUM(DS93:DS98)</f>
        <v>0</v>
      </c>
      <c r="DT92" s="115">
        <f t="shared" ref="DT92" si="2562">SUM(DT93:DT98)</f>
        <v>0</v>
      </c>
      <c r="DU92" s="115">
        <f t="shared" ref="DU92" si="2563">SUM(DU93:DU98)</f>
        <v>0</v>
      </c>
      <c r="DV92" s="131">
        <f t="shared" si="1951"/>
        <v>0</v>
      </c>
      <c r="DW92" s="131">
        <f t="shared" si="1952"/>
        <v>0</v>
      </c>
      <c r="DX92" s="115">
        <v>7</v>
      </c>
      <c r="DY92" s="115">
        <v>518203.93659999996</v>
      </c>
      <c r="DZ92" s="115">
        <f t="shared" si="289"/>
        <v>1.1666666666666667</v>
      </c>
      <c r="EA92" s="115">
        <f t="shared" si="290"/>
        <v>86367.322766666664</v>
      </c>
      <c r="EB92" s="115">
        <f>SUM(EB93:EB98)</f>
        <v>0</v>
      </c>
      <c r="EC92" s="115">
        <f t="shared" ref="EC92" si="2564">SUM(EC93:EC98)</f>
        <v>0</v>
      </c>
      <c r="ED92" s="115">
        <f t="shared" ref="ED92" si="2565">SUM(ED93:ED98)</f>
        <v>0</v>
      </c>
      <c r="EE92" s="115">
        <f t="shared" ref="EE92" si="2566">SUM(EE93:EE98)</f>
        <v>0</v>
      </c>
      <c r="EF92" s="115">
        <f t="shared" ref="EF92" si="2567">SUM(EF93:EF98)</f>
        <v>0</v>
      </c>
      <c r="EG92" s="115">
        <f t="shared" ref="EG92" si="2568">SUM(EG93:EG98)</f>
        <v>0</v>
      </c>
      <c r="EH92" s="131">
        <f t="shared" si="1957"/>
        <v>-1.1666666666666667</v>
      </c>
      <c r="EI92" s="131">
        <f t="shared" si="1958"/>
        <v>-86367.322766666664</v>
      </c>
      <c r="EJ92" s="115"/>
      <c r="EK92" s="115">
        <v>0</v>
      </c>
      <c r="EL92" s="115">
        <f t="shared" si="296"/>
        <v>0</v>
      </c>
      <c r="EM92" s="115">
        <f t="shared" si="297"/>
        <v>0</v>
      </c>
      <c r="EN92" s="115">
        <f>SUM(EN93:EN98)</f>
        <v>0</v>
      </c>
      <c r="EO92" s="115">
        <f t="shared" ref="EO92" si="2569">SUM(EO93:EO98)</f>
        <v>0</v>
      </c>
      <c r="EP92" s="115">
        <f t="shared" ref="EP92" si="2570">SUM(EP93:EP98)</f>
        <v>0</v>
      </c>
      <c r="EQ92" s="115">
        <f t="shared" ref="EQ92" si="2571">SUM(EQ93:EQ98)</f>
        <v>0</v>
      </c>
      <c r="ER92" s="115">
        <f t="shared" ref="ER92" si="2572">SUM(ER93:ER98)</f>
        <v>0</v>
      </c>
      <c r="ES92" s="115">
        <f t="shared" ref="ES92" si="2573">SUM(ES93:ES98)</f>
        <v>0</v>
      </c>
      <c r="ET92" s="131">
        <f t="shared" si="1964"/>
        <v>0</v>
      </c>
      <c r="EU92" s="131">
        <f t="shared" si="1965"/>
        <v>0</v>
      </c>
      <c r="EV92" s="115"/>
      <c r="EW92" s="115"/>
      <c r="EX92" s="115">
        <f t="shared" si="303"/>
        <v>0</v>
      </c>
      <c r="EY92" s="115">
        <f t="shared" si="304"/>
        <v>0</v>
      </c>
      <c r="EZ92" s="115">
        <f>SUM(EZ93:EZ98)</f>
        <v>0</v>
      </c>
      <c r="FA92" s="115">
        <f t="shared" ref="FA92" si="2574">SUM(FA93:FA98)</f>
        <v>0</v>
      </c>
      <c r="FB92" s="115">
        <f t="shared" ref="FB92" si="2575">SUM(FB93:FB98)</f>
        <v>0</v>
      </c>
      <c r="FC92" s="115">
        <f t="shared" ref="FC92" si="2576">SUM(FC93:FC98)</f>
        <v>0</v>
      </c>
      <c r="FD92" s="115">
        <f t="shared" ref="FD92" si="2577">SUM(FD93:FD98)</f>
        <v>0</v>
      </c>
      <c r="FE92" s="115">
        <f t="shared" ref="FE92" si="2578">SUM(FE93:FE98)</f>
        <v>0</v>
      </c>
      <c r="FF92" s="131">
        <f t="shared" si="1970"/>
        <v>0</v>
      </c>
      <c r="FG92" s="131">
        <f t="shared" si="1971"/>
        <v>0</v>
      </c>
      <c r="FH92" s="115"/>
      <c r="FI92" s="115"/>
      <c r="FJ92" s="115">
        <f t="shared" si="310"/>
        <v>0</v>
      </c>
      <c r="FK92" s="115">
        <f t="shared" si="311"/>
        <v>0</v>
      </c>
      <c r="FL92" s="115">
        <f>SUM(FL93:FL98)</f>
        <v>0</v>
      </c>
      <c r="FM92" s="115">
        <f t="shared" ref="FM92" si="2579">SUM(FM93:FM98)</f>
        <v>0</v>
      </c>
      <c r="FN92" s="115">
        <f t="shared" ref="FN92" si="2580">SUM(FN93:FN98)</f>
        <v>0</v>
      </c>
      <c r="FO92" s="115">
        <f t="shared" ref="FO92" si="2581">SUM(FO93:FO98)</f>
        <v>0</v>
      </c>
      <c r="FP92" s="115">
        <f t="shared" ref="FP92" si="2582">SUM(FP93:FP98)</f>
        <v>0</v>
      </c>
      <c r="FQ92" s="115">
        <f t="shared" ref="FQ92" si="2583">SUM(FQ93:FQ98)</f>
        <v>0</v>
      </c>
      <c r="FR92" s="131">
        <f t="shared" si="1976"/>
        <v>0</v>
      </c>
      <c r="FS92" s="131">
        <f t="shared" si="1977"/>
        <v>0</v>
      </c>
      <c r="FT92" s="115"/>
      <c r="FU92" s="115"/>
      <c r="FV92" s="115">
        <f t="shared" si="317"/>
        <v>0</v>
      </c>
      <c r="FW92" s="115">
        <f t="shared" si="318"/>
        <v>0</v>
      </c>
      <c r="FX92" s="115">
        <f>SUM(FX93:FX98)</f>
        <v>0</v>
      </c>
      <c r="FY92" s="115">
        <f t="shared" ref="FY92" si="2584">SUM(FY93:FY98)</f>
        <v>0</v>
      </c>
      <c r="FZ92" s="115">
        <f t="shared" ref="FZ92" si="2585">SUM(FZ93:FZ98)</f>
        <v>0</v>
      </c>
      <c r="GA92" s="115">
        <f t="shared" ref="GA92" si="2586">SUM(GA93:GA98)</f>
        <v>0</v>
      </c>
      <c r="GB92" s="115">
        <f t="shared" ref="GB92" si="2587">SUM(GB93:GB98)</f>
        <v>0</v>
      </c>
      <c r="GC92" s="115">
        <f t="shared" ref="GC92" si="2588">SUM(GC93:GC98)</f>
        <v>0</v>
      </c>
      <c r="GD92" s="131">
        <f t="shared" si="1982"/>
        <v>0</v>
      </c>
      <c r="GE92" s="131">
        <f t="shared" si="1983"/>
        <v>0</v>
      </c>
      <c r="GF92" s="115">
        <f t="shared" ref="GF92:GI92" si="2589">H92+T92+AF92+AR92+BD92+BP92+CB92+CN92+CZ92+DL92+DX92+EJ92+EV92+FH92+FT92</f>
        <v>815</v>
      </c>
      <c r="GG92" s="115">
        <f t="shared" si="2589"/>
        <v>60333744.046999998</v>
      </c>
      <c r="GH92" s="115">
        <f t="shared" si="2589"/>
        <v>135.83333333333331</v>
      </c>
      <c r="GI92" s="115">
        <f t="shared" si="2589"/>
        <v>10055624.007833334</v>
      </c>
      <c r="GJ92" s="115">
        <f>SUM(GJ93:GJ98)</f>
        <v>127</v>
      </c>
      <c r="GK92" s="115">
        <f t="shared" ref="GK92" si="2590">SUM(GK93:GK98)</f>
        <v>9401699.5099999979</v>
      </c>
      <c r="GL92" s="115">
        <f t="shared" ref="GL92" si="2591">SUM(GL93:GL98)</f>
        <v>61</v>
      </c>
      <c r="GM92" s="115">
        <f t="shared" ref="GM92" si="2592">SUM(GM93:GM98)</f>
        <v>4515776.93</v>
      </c>
      <c r="GN92" s="115">
        <f t="shared" ref="GN92" si="2593">SUM(GN93:GN98)</f>
        <v>188</v>
      </c>
      <c r="GO92" s="115">
        <f t="shared" ref="GO92" si="2594">SUM(GO93:GO98)</f>
        <v>13917476.439999999</v>
      </c>
      <c r="GP92" s="115">
        <f>SUM(GJ92-GH92)</f>
        <v>-8.8333333333333144</v>
      </c>
      <c r="GQ92" s="115">
        <f>SUM(GK92-GI92)</f>
        <v>-653924.49783333577</v>
      </c>
      <c r="GR92" s="243"/>
      <c r="GS92" s="86"/>
    </row>
    <row r="93" spans="2:201" ht="48" hidden="1" x14ac:dyDescent="0.2">
      <c r="B93" s="86" t="s">
        <v>198</v>
      </c>
      <c r="C93" s="87" t="s">
        <v>199</v>
      </c>
      <c r="D93" s="94">
        <v>378</v>
      </c>
      <c r="E93" s="91" t="s">
        <v>200</v>
      </c>
      <c r="F93" s="94">
        <v>21</v>
      </c>
      <c r="G93" s="106">
        <v>74029.133799999996</v>
      </c>
      <c r="H93" s="107"/>
      <c r="I93" s="107"/>
      <c r="J93" s="107"/>
      <c r="K93" s="107"/>
      <c r="L93" s="107">
        <f>VLOOKUP($D93,'факт '!$D$7:$AO$73,3,0)</f>
        <v>0</v>
      </c>
      <c r="M93" s="107">
        <f>VLOOKUP($D93,'факт '!$D$7:$AO$73,4,0)</f>
        <v>0</v>
      </c>
      <c r="N93" s="107"/>
      <c r="O93" s="107"/>
      <c r="P93" s="107">
        <f t="shared" ref="P93:P98" si="2595">SUM(L93+N93)</f>
        <v>0</v>
      </c>
      <c r="Q93" s="107">
        <f t="shared" ref="Q93:Q98" si="2596">SUM(M93+O93)</f>
        <v>0</v>
      </c>
      <c r="R93" s="108">
        <f t="shared" si="2218"/>
        <v>0</v>
      </c>
      <c r="S93" s="108">
        <f t="shared" si="2219"/>
        <v>0</v>
      </c>
      <c r="T93" s="107"/>
      <c r="U93" s="107"/>
      <c r="V93" s="107"/>
      <c r="W93" s="107"/>
      <c r="X93" s="107">
        <f>VLOOKUP($D93,'факт '!$D$7:$AO$73,7,0)</f>
        <v>0</v>
      </c>
      <c r="Y93" s="107">
        <f>VLOOKUP($D93,'факт '!$D$7:$AO$73,8,0)</f>
        <v>0</v>
      </c>
      <c r="Z93" s="107">
        <f>VLOOKUP($D93,'факт '!$D$7:$AO$73,9,0)</f>
        <v>0</v>
      </c>
      <c r="AA93" s="107">
        <f>VLOOKUP($D93,'факт '!$D$7:$AO$73,10,0)</f>
        <v>0</v>
      </c>
      <c r="AB93" s="107">
        <f t="shared" ref="AB93:AB98" si="2597">SUM(X93+Z93)</f>
        <v>0</v>
      </c>
      <c r="AC93" s="107">
        <f t="shared" ref="AC93:AC98" si="2598">SUM(Y93+AA93)</f>
        <v>0</v>
      </c>
      <c r="AD93" s="108">
        <f t="shared" si="1907"/>
        <v>0</v>
      </c>
      <c r="AE93" s="108">
        <f t="shared" si="1908"/>
        <v>0</v>
      </c>
      <c r="AF93" s="107"/>
      <c r="AG93" s="107"/>
      <c r="AH93" s="107"/>
      <c r="AI93" s="107"/>
      <c r="AJ93" s="107">
        <f>VLOOKUP($D93,'факт '!$D$7:$AO$73,5,0)</f>
        <v>0</v>
      </c>
      <c r="AK93" s="107">
        <f>VLOOKUP($D93,'факт '!$D$7:$AO$73,6,0)</f>
        <v>0</v>
      </c>
      <c r="AL93" s="107"/>
      <c r="AM93" s="107"/>
      <c r="AN93" s="107">
        <f t="shared" ref="AN93:AN98" si="2599">SUM(AJ93+AL93)</f>
        <v>0</v>
      </c>
      <c r="AO93" s="107">
        <f t="shared" ref="AO93:AO98" si="2600">SUM(AK93+AM93)</f>
        <v>0</v>
      </c>
      <c r="AP93" s="108">
        <f t="shared" si="1910"/>
        <v>0</v>
      </c>
      <c r="AQ93" s="108">
        <f t="shared" si="1911"/>
        <v>0</v>
      </c>
      <c r="AR93" s="107"/>
      <c r="AS93" s="107"/>
      <c r="AT93" s="107"/>
      <c r="AU93" s="107"/>
      <c r="AV93" s="107">
        <f>VLOOKUP($D93,'факт '!$D$7:$AO$73,11,0)</f>
        <v>0</v>
      </c>
      <c r="AW93" s="107">
        <f>VLOOKUP($D93,'факт '!$D$7:$AO$73,12,0)</f>
        <v>0</v>
      </c>
      <c r="AX93" s="107"/>
      <c r="AY93" s="107"/>
      <c r="AZ93" s="107">
        <f t="shared" ref="AZ93:AZ98" si="2601">SUM(AV93+AX93)</f>
        <v>0</v>
      </c>
      <c r="BA93" s="107">
        <f t="shared" ref="BA93:BA98" si="2602">SUM(AW93+AY93)</f>
        <v>0</v>
      </c>
      <c r="BB93" s="108">
        <f t="shared" si="1914"/>
        <v>0</v>
      </c>
      <c r="BC93" s="108">
        <f t="shared" si="1915"/>
        <v>0</v>
      </c>
      <c r="BD93" s="107"/>
      <c r="BE93" s="107"/>
      <c r="BF93" s="107"/>
      <c r="BG93" s="107"/>
      <c r="BH93" s="107">
        <f>VLOOKUP($D93,'факт '!$D$7:$AO$73,15,0)</f>
        <v>0</v>
      </c>
      <c r="BI93" s="107">
        <f>VLOOKUP($D93,'факт '!$D$7:$AO$73,16,0)</f>
        <v>0</v>
      </c>
      <c r="BJ93" s="107">
        <f>VLOOKUP($D93,'факт '!$D$7:$AO$73,17,0)</f>
        <v>0</v>
      </c>
      <c r="BK93" s="107">
        <f>VLOOKUP($D93,'факт '!$D$7:$AO$73,18,0)</f>
        <v>0</v>
      </c>
      <c r="BL93" s="107">
        <f t="shared" ref="BL93:BL98" si="2603">SUM(BH93+BJ93)</f>
        <v>0</v>
      </c>
      <c r="BM93" s="107">
        <f t="shared" ref="BM93:BM98" si="2604">SUM(BI93+BK93)</f>
        <v>0</v>
      </c>
      <c r="BN93" s="108">
        <f t="shared" si="1920"/>
        <v>0</v>
      </c>
      <c r="BO93" s="108">
        <f t="shared" si="1921"/>
        <v>0</v>
      </c>
      <c r="BP93" s="107"/>
      <c r="BQ93" s="107"/>
      <c r="BR93" s="107"/>
      <c r="BS93" s="107"/>
      <c r="BT93" s="107">
        <f>VLOOKUP($D93,'факт '!$D$7:$AO$73,19,0)</f>
        <v>0</v>
      </c>
      <c r="BU93" s="107">
        <f>VLOOKUP($D93,'факт '!$D$7:$AO$73,20,0)</f>
        <v>0</v>
      </c>
      <c r="BV93" s="107">
        <f>VLOOKUP($D93,'факт '!$D$7:$AO$73,21,0)</f>
        <v>0</v>
      </c>
      <c r="BW93" s="107">
        <f>VLOOKUP($D93,'факт '!$D$7:$AO$73,22,0)</f>
        <v>0</v>
      </c>
      <c r="BX93" s="107">
        <f t="shared" ref="BX93:BX98" si="2605">SUM(BT93+BV93)</f>
        <v>0</v>
      </c>
      <c r="BY93" s="107">
        <f t="shared" ref="BY93:BY98" si="2606">SUM(BU93+BW93)</f>
        <v>0</v>
      </c>
      <c r="BZ93" s="108">
        <f t="shared" si="1926"/>
        <v>0</v>
      </c>
      <c r="CA93" s="108">
        <f t="shared" si="1927"/>
        <v>0</v>
      </c>
      <c r="CB93" s="107"/>
      <c r="CC93" s="107"/>
      <c r="CD93" s="107"/>
      <c r="CE93" s="107"/>
      <c r="CF93" s="107">
        <f>VLOOKUP($D93,'факт '!$D$7:$AO$73,23,0)</f>
        <v>0</v>
      </c>
      <c r="CG93" s="107">
        <f>VLOOKUP($D93,'факт '!$D$7:$AO$73,24,0)</f>
        <v>0</v>
      </c>
      <c r="CH93" s="107">
        <f>VLOOKUP($D93,'факт '!$D$7:$AO$73,25,0)</f>
        <v>0</v>
      </c>
      <c r="CI93" s="107">
        <f>VLOOKUP($D93,'факт '!$D$7:$AO$73,26,0)</f>
        <v>0</v>
      </c>
      <c r="CJ93" s="107">
        <f t="shared" ref="CJ93:CJ98" si="2607">SUM(CF93+CH93)</f>
        <v>0</v>
      </c>
      <c r="CK93" s="107">
        <f t="shared" ref="CK93:CK98" si="2608">SUM(CG93+CI93)</f>
        <v>0</v>
      </c>
      <c r="CL93" s="108">
        <f t="shared" si="1933"/>
        <v>0</v>
      </c>
      <c r="CM93" s="108">
        <f t="shared" si="1934"/>
        <v>0</v>
      </c>
      <c r="CN93" s="107"/>
      <c r="CO93" s="107"/>
      <c r="CP93" s="107"/>
      <c r="CQ93" s="107"/>
      <c r="CR93" s="107">
        <f>VLOOKUP($D93,'факт '!$D$7:$AO$73,27,0)</f>
        <v>0</v>
      </c>
      <c r="CS93" s="107">
        <f>VLOOKUP($D93,'факт '!$D$7:$AO$73,28,0)</f>
        <v>0</v>
      </c>
      <c r="CT93" s="107">
        <f>VLOOKUP($D93,'факт '!$D$7:$AO$73,29,0)</f>
        <v>1</v>
      </c>
      <c r="CU93" s="107">
        <f>VLOOKUP($D93,'факт '!$D$7:$AO$73,30,0)</f>
        <v>74029.13</v>
      </c>
      <c r="CV93" s="107">
        <f t="shared" ref="CV93:CV98" si="2609">SUM(CR93+CT93)</f>
        <v>1</v>
      </c>
      <c r="CW93" s="107">
        <f t="shared" ref="CW93:CW98" si="2610">SUM(CS93+CU93)</f>
        <v>74029.13</v>
      </c>
      <c r="CX93" s="108">
        <f t="shared" si="1939"/>
        <v>0</v>
      </c>
      <c r="CY93" s="108">
        <f t="shared" si="1940"/>
        <v>0</v>
      </c>
      <c r="CZ93" s="107"/>
      <c r="DA93" s="107"/>
      <c r="DB93" s="107"/>
      <c r="DC93" s="107"/>
      <c r="DD93" s="107">
        <f>VLOOKUP($D93,'факт '!$D$7:$AO$73,31,0)</f>
        <v>0</v>
      </c>
      <c r="DE93" s="107">
        <f>VLOOKUP($D93,'факт '!$D$7:$AO$73,32,0)</f>
        <v>0</v>
      </c>
      <c r="DF93" s="107"/>
      <c r="DG93" s="107"/>
      <c r="DH93" s="107">
        <f t="shared" ref="DH93:DH98" si="2611">SUM(DD93+DF93)</f>
        <v>0</v>
      </c>
      <c r="DI93" s="107">
        <f t="shared" ref="DI93:DI98" si="2612">SUM(DE93+DG93)</f>
        <v>0</v>
      </c>
      <c r="DJ93" s="108">
        <f t="shared" si="1945"/>
        <v>0</v>
      </c>
      <c r="DK93" s="108">
        <f t="shared" si="1946"/>
        <v>0</v>
      </c>
      <c r="DL93" s="107"/>
      <c r="DM93" s="107"/>
      <c r="DN93" s="107"/>
      <c r="DO93" s="107"/>
      <c r="DP93" s="107">
        <f>VLOOKUP($D93,'факт '!$D$7:$AO$73,13,0)</f>
        <v>0</v>
      </c>
      <c r="DQ93" s="107">
        <f>VLOOKUP($D93,'факт '!$D$7:$AO$73,14,0)</f>
        <v>0</v>
      </c>
      <c r="DR93" s="107"/>
      <c r="DS93" s="107"/>
      <c r="DT93" s="107">
        <f t="shared" ref="DT93:DT98" si="2613">SUM(DP93+DR93)</f>
        <v>0</v>
      </c>
      <c r="DU93" s="107">
        <f t="shared" ref="DU93:DU98" si="2614">SUM(DQ93+DS93)</f>
        <v>0</v>
      </c>
      <c r="DV93" s="108">
        <f t="shared" si="1951"/>
        <v>0</v>
      </c>
      <c r="DW93" s="108">
        <f t="shared" si="1952"/>
        <v>0</v>
      </c>
      <c r="DX93" s="107"/>
      <c r="DY93" s="107"/>
      <c r="DZ93" s="107"/>
      <c r="EA93" s="107"/>
      <c r="EB93" s="107">
        <f>VLOOKUP($D93,'факт '!$D$7:$AO$73,33,0)</f>
        <v>0</v>
      </c>
      <c r="EC93" s="107">
        <f>VLOOKUP($D93,'факт '!$D$7:$AO$73,34,0)</f>
        <v>0</v>
      </c>
      <c r="ED93" s="107"/>
      <c r="EE93" s="107"/>
      <c r="EF93" s="107">
        <f t="shared" ref="EF93:EF98" si="2615">SUM(EB93+ED93)</f>
        <v>0</v>
      </c>
      <c r="EG93" s="107">
        <f t="shared" ref="EG93:EG98" si="2616">SUM(EC93+EE93)</f>
        <v>0</v>
      </c>
      <c r="EH93" s="108">
        <f t="shared" si="1957"/>
        <v>0</v>
      </c>
      <c r="EI93" s="108">
        <f t="shared" si="1958"/>
        <v>0</v>
      </c>
      <c r="EJ93" s="107"/>
      <c r="EK93" s="107"/>
      <c r="EL93" s="107"/>
      <c r="EM93" s="107"/>
      <c r="EN93" s="107">
        <f>VLOOKUP($D93,'факт '!$D$7:$AO$73,35,0)</f>
        <v>0</v>
      </c>
      <c r="EO93" s="107">
        <f>VLOOKUP($D93,'факт '!$D$7:$AO$73,36,0)</f>
        <v>0</v>
      </c>
      <c r="EP93" s="107">
        <f>VLOOKUP($D93,'факт '!$D$7:$AO$73,37,0)</f>
        <v>0</v>
      </c>
      <c r="EQ93" s="107">
        <f>VLOOKUP($D93,'факт '!$D$7:$AO$73,38,0)</f>
        <v>0</v>
      </c>
      <c r="ER93" s="107">
        <f t="shared" ref="ER93:ER98" si="2617">SUM(EN93+EP93)</f>
        <v>0</v>
      </c>
      <c r="ES93" s="107">
        <f t="shared" ref="ES93:ES98" si="2618">SUM(EO93+EQ93)</f>
        <v>0</v>
      </c>
      <c r="ET93" s="108">
        <f t="shared" si="1964"/>
        <v>0</v>
      </c>
      <c r="EU93" s="108">
        <f t="shared" si="1965"/>
        <v>0</v>
      </c>
      <c r="EV93" s="107"/>
      <c r="EW93" s="107"/>
      <c r="EX93" s="107"/>
      <c r="EY93" s="107"/>
      <c r="EZ93" s="107"/>
      <c r="FA93" s="107"/>
      <c r="FB93" s="107"/>
      <c r="FC93" s="107"/>
      <c r="FD93" s="107">
        <f t="shared" ref="FD93:FD98" si="2619">SUM(EZ93+FB93)</f>
        <v>0</v>
      </c>
      <c r="FE93" s="107">
        <f t="shared" ref="FE93:FE98" si="2620">SUM(FA93+FC93)</f>
        <v>0</v>
      </c>
      <c r="FF93" s="108">
        <f t="shared" si="1970"/>
        <v>0</v>
      </c>
      <c r="FG93" s="108">
        <f t="shared" si="1971"/>
        <v>0</v>
      </c>
      <c r="FH93" s="107"/>
      <c r="FI93" s="107"/>
      <c r="FJ93" s="107"/>
      <c r="FK93" s="107"/>
      <c r="FL93" s="107"/>
      <c r="FM93" s="107"/>
      <c r="FN93" s="107"/>
      <c r="FO93" s="107"/>
      <c r="FP93" s="107">
        <f t="shared" ref="FP93:FP98" si="2621">SUM(FL93+FN93)</f>
        <v>0</v>
      </c>
      <c r="FQ93" s="107">
        <f t="shared" ref="FQ93:FQ98" si="2622">SUM(FM93+FO93)</f>
        <v>0</v>
      </c>
      <c r="FR93" s="108">
        <f t="shared" si="1976"/>
        <v>0</v>
      </c>
      <c r="FS93" s="108">
        <f t="shared" si="1977"/>
        <v>0</v>
      </c>
      <c r="FT93" s="107"/>
      <c r="FU93" s="107"/>
      <c r="FV93" s="107"/>
      <c r="FW93" s="107"/>
      <c r="FX93" s="107"/>
      <c r="FY93" s="107"/>
      <c r="FZ93" s="107"/>
      <c r="GA93" s="107"/>
      <c r="GB93" s="107">
        <f t="shared" ref="GB93:GB98" si="2623">SUM(FX93+FZ93)</f>
        <v>0</v>
      </c>
      <c r="GC93" s="107">
        <f t="shared" ref="GC93:GC98" si="2624">SUM(FY93+GA93)</f>
        <v>0</v>
      </c>
      <c r="GD93" s="108">
        <f t="shared" si="1982"/>
        <v>0</v>
      </c>
      <c r="GE93" s="108">
        <f t="shared" si="1983"/>
        <v>0</v>
      </c>
      <c r="GF93" s="107">
        <f t="shared" ref="GF93:GF98" si="2625">SUM(H93,T93,AF93,AR93,BD93,BP93,CB93,CN93,CZ93,DL93,DX93,EJ93,EV93)</f>
        <v>0</v>
      </c>
      <c r="GG93" s="107">
        <f t="shared" ref="GG93:GG98" si="2626">SUM(I93,U93,AG93,AS93,BE93,BQ93,CC93,CO93,DA93,DM93,DY93,EK93,EW93)</f>
        <v>0</v>
      </c>
      <c r="GH93" s="107">
        <f t="shared" ref="GH93:GH98" si="2627">SUM(J93,V93,AH93,AT93,BF93,BR93,CD93,CP93,DB93,DN93,DZ93,EL93,EX93)</f>
        <v>0</v>
      </c>
      <c r="GI93" s="107">
        <f t="shared" ref="GI93:GI98" si="2628">SUM(K93,W93,AI93,AU93,BG93,BS93,CE93,CQ93,DC93,DO93,EA93,EM93,EY93)</f>
        <v>0</v>
      </c>
      <c r="GJ93" s="107">
        <f t="shared" ref="GJ93:GJ98" si="2629">SUM(L93,X93,AJ93,AV93,BH93,BT93,CF93,CR93,DD93,DP93,EB93,EN93,EZ93)</f>
        <v>0</v>
      </c>
      <c r="GK93" s="107">
        <f t="shared" ref="GK93:GK98" si="2630">SUM(M93,Y93,AK93,AW93,BI93,BU93,CG93,CS93,DE93,DQ93,EC93,EO93,FA93)</f>
        <v>0</v>
      </c>
      <c r="GL93" s="107">
        <f t="shared" ref="GL93:GL98" si="2631">SUM(N93,Z93,AL93,AX93,BJ93,BV93,CH93,CT93,DF93,DR93,ED93,EP93,FB93)</f>
        <v>1</v>
      </c>
      <c r="GM93" s="107">
        <f t="shared" ref="GM93:GM98" si="2632">SUM(O93,AA93,AM93,AY93,BK93,BW93,CI93,CU93,DG93,DS93,EE93,EQ93,FC93)</f>
        <v>74029.13</v>
      </c>
      <c r="GN93" s="107">
        <f t="shared" ref="GN93:GN98" si="2633">SUM(P93,AB93,AN93,AZ93,BL93,BX93,CJ93,CV93,DH93,DT93,EF93,ER93,FD93)</f>
        <v>1</v>
      </c>
      <c r="GO93" s="107">
        <f t="shared" ref="GO93:GO98" si="2634">SUM(Q93,AC93,AO93,BA93,BM93,BY93,CK93,CW93,DI93,DU93,EG93,ES93,FE93)</f>
        <v>74029.13</v>
      </c>
      <c r="GP93" s="107"/>
      <c r="GQ93" s="107"/>
      <c r="GR93" s="243"/>
      <c r="GS93" s="86"/>
    </row>
    <row r="94" spans="2:201" ht="48" hidden="1" x14ac:dyDescent="0.2">
      <c r="B94" s="86" t="s">
        <v>198</v>
      </c>
      <c r="C94" s="87" t="s">
        <v>199</v>
      </c>
      <c r="D94" s="94">
        <v>379</v>
      </c>
      <c r="E94" s="91" t="s">
        <v>201</v>
      </c>
      <c r="F94" s="94">
        <v>21</v>
      </c>
      <c r="G94" s="106">
        <v>74029.133799999996</v>
      </c>
      <c r="H94" s="107"/>
      <c r="I94" s="107"/>
      <c r="J94" s="107"/>
      <c r="K94" s="107"/>
      <c r="L94" s="107">
        <f>VLOOKUP($D94,'факт '!$D$7:$AO$73,3,0)</f>
        <v>0</v>
      </c>
      <c r="M94" s="107">
        <f>VLOOKUP($D94,'факт '!$D$7:$AO$73,4,0)</f>
        <v>0</v>
      </c>
      <c r="N94" s="107"/>
      <c r="O94" s="107"/>
      <c r="P94" s="107">
        <f t="shared" si="2595"/>
        <v>0</v>
      </c>
      <c r="Q94" s="107">
        <f t="shared" si="2596"/>
        <v>0</v>
      </c>
      <c r="R94" s="108">
        <f t="shared" si="2218"/>
        <v>0</v>
      </c>
      <c r="S94" s="108">
        <f t="shared" si="2219"/>
        <v>0</v>
      </c>
      <c r="T94" s="107"/>
      <c r="U94" s="107"/>
      <c r="V94" s="107"/>
      <c r="W94" s="107"/>
      <c r="X94" s="107">
        <f>VLOOKUP($D94,'факт '!$D$7:$AO$73,7,0)</f>
        <v>0</v>
      </c>
      <c r="Y94" s="107">
        <f>VLOOKUP($D94,'факт '!$D$7:$AO$73,8,0)</f>
        <v>0</v>
      </c>
      <c r="Z94" s="107">
        <f>VLOOKUP($D94,'факт '!$D$7:$AO$73,9,0)</f>
        <v>0</v>
      </c>
      <c r="AA94" s="107">
        <f>VLOOKUP($D94,'факт '!$D$7:$AO$73,10,0)</f>
        <v>0</v>
      </c>
      <c r="AB94" s="107">
        <f t="shared" si="2597"/>
        <v>0</v>
      </c>
      <c r="AC94" s="107">
        <f t="shared" si="2598"/>
        <v>0</v>
      </c>
      <c r="AD94" s="108">
        <f t="shared" si="1907"/>
        <v>0</v>
      </c>
      <c r="AE94" s="108">
        <f t="shared" si="1908"/>
        <v>0</v>
      </c>
      <c r="AF94" s="107"/>
      <c r="AG94" s="107"/>
      <c r="AH94" s="107"/>
      <c r="AI94" s="107"/>
      <c r="AJ94" s="107">
        <f>VLOOKUP($D94,'факт '!$D$7:$AO$73,5,0)</f>
        <v>0</v>
      </c>
      <c r="AK94" s="107">
        <f>VLOOKUP($D94,'факт '!$D$7:$AO$73,6,0)</f>
        <v>0</v>
      </c>
      <c r="AL94" s="107"/>
      <c r="AM94" s="107"/>
      <c r="AN94" s="107">
        <f t="shared" si="2599"/>
        <v>0</v>
      </c>
      <c r="AO94" s="107">
        <f t="shared" si="2600"/>
        <v>0</v>
      </c>
      <c r="AP94" s="108">
        <f t="shared" si="1910"/>
        <v>0</v>
      </c>
      <c r="AQ94" s="108">
        <f t="shared" si="1911"/>
        <v>0</v>
      </c>
      <c r="AR94" s="107"/>
      <c r="AS94" s="107"/>
      <c r="AT94" s="107"/>
      <c r="AU94" s="107"/>
      <c r="AV94" s="107">
        <f>VLOOKUP($D94,'факт '!$D$7:$AO$73,11,0)</f>
        <v>0</v>
      </c>
      <c r="AW94" s="107">
        <f>VLOOKUP($D94,'факт '!$D$7:$AO$73,12,0)</f>
        <v>0</v>
      </c>
      <c r="AX94" s="107"/>
      <c r="AY94" s="107"/>
      <c r="AZ94" s="107">
        <f t="shared" si="2601"/>
        <v>0</v>
      </c>
      <c r="BA94" s="107">
        <f t="shared" si="2602"/>
        <v>0</v>
      </c>
      <c r="BB94" s="108">
        <f t="shared" si="1914"/>
        <v>0</v>
      </c>
      <c r="BC94" s="108">
        <f t="shared" si="1915"/>
        <v>0</v>
      </c>
      <c r="BD94" s="107"/>
      <c r="BE94" s="107"/>
      <c r="BF94" s="107"/>
      <c r="BG94" s="107"/>
      <c r="BH94" s="107">
        <f>VLOOKUP($D94,'факт '!$D$7:$AO$73,15,0)</f>
        <v>0</v>
      </c>
      <c r="BI94" s="107">
        <f>VLOOKUP($D94,'факт '!$D$7:$AO$73,16,0)</f>
        <v>0</v>
      </c>
      <c r="BJ94" s="107">
        <f>VLOOKUP($D94,'факт '!$D$7:$AO$73,17,0)</f>
        <v>0</v>
      </c>
      <c r="BK94" s="107">
        <f>VLOOKUP($D94,'факт '!$D$7:$AO$73,18,0)</f>
        <v>0</v>
      </c>
      <c r="BL94" s="107">
        <f t="shared" si="2603"/>
        <v>0</v>
      </c>
      <c r="BM94" s="107">
        <f t="shared" si="2604"/>
        <v>0</v>
      </c>
      <c r="BN94" s="108">
        <f t="shared" si="1920"/>
        <v>0</v>
      </c>
      <c r="BO94" s="108">
        <f t="shared" si="1921"/>
        <v>0</v>
      </c>
      <c r="BP94" s="107"/>
      <c r="BQ94" s="107"/>
      <c r="BR94" s="107"/>
      <c r="BS94" s="107"/>
      <c r="BT94" s="107">
        <f>VLOOKUP($D94,'факт '!$D$7:$AO$73,19,0)</f>
        <v>0</v>
      </c>
      <c r="BU94" s="107">
        <f>VLOOKUP($D94,'факт '!$D$7:$AO$73,20,0)</f>
        <v>0</v>
      </c>
      <c r="BV94" s="107">
        <f>VLOOKUP($D94,'факт '!$D$7:$AO$73,21,0)</f>
        <v>0</v>
      </c>
      <c r="BW94" s="107">
        <f>VLOOKUP($D94,'факт '!$D$7:$AO$73,22,0)</f>
        <v>0</v>
      </c>
      <c r="BX94" s="107">
        <f t="shared" si="2605"/>
        <v>0</v>
      </c>
      <c r="BY94" s="107">
        <f t="shared" si="2606"/>
        <v>0</v>
      </c>
      <c r="BZ94" s="108">
        <f t="shared" si="1926"/>
        <v>0</v>
      </c>
      <c r="CA94" s="108">
        <f t="shared" si="1927"/>
        <v>0</v>
      </c>
      <c r="CB94" s="107"/>
      <c r="CC94" s="107"/>
      <c r="CD94" s="107"/>
      <c r="CE94" s="107"/>
      <c r="CF94" s="107">
        <f>VLOOKUP($D94,'факт '!$D$7:$AO$73,23,0)</f>
        <v>0</v>
      </c>
      <c r="CG94" s="107">
        <f>VLOOKUP($D94,'факт '!$D$7:$AO$73,24,0)</f>
        <v>0</v>
      </c>
      <c r="CH94" s="107">
        <f>VLOOKUP($D94,'факт '!$D$7:$AO$73,25,0)</f>
        <v>0</v>
      </c>
      <c r="CI94" s="107">
        <f>VLOOKUP($D94,'факт '!$D$7:$AO$73,26,0)</f>
        <v>0</v>
      </c>
      <c r="CJ94" s="107">
        <f t="shared" si="2607"/>
        <v>0</v>
      </c>
      <c r="CK94" s="107">
        <f t="shared" si="2608"/>
        <v>0</v>
      </c>
      <c r="CL94" s="108">
        <f t="shared" si="1933"/>
        <v>0</v>
      </c>
      <c r="CM94" s="108">
        <f t="shared" si="1934"/>
        <v>0</v>
      </c>
      <c r="CN94" s="107"/>
      <c r="CO94" s="107"/>
      <c r="CP94" s="107"/>
      <c r="CQ94" s="107"/>
      <c r="CR94" s="107">
        <f>VLOOKUP($D94,'факт '!$D$7:$AO$73,27,0)</f>
        <v>83</v>
      </c>
      <c r="CS94" s="107">
        <f>VLOOKUP($D94,'факт '!$D$7:$AO$73,28,0)</f>
        <v>6144417.7899999982</v>
      </c>
      <c r="CT94" s="107">
        <f>VLOOKUP($D94,'факт '!$D$7:$AO$73,29,0)</f>
        <v>46</v>
      </c>
      <c r="CU94" s="107">
        <f>VLOOKUP($D94,'факт '!$D$7:$AO$73,30,0)</f>
        <v>3405339.98</v>
      </c>
      <c r="CV94" s="107">
        <f t="shared" si="2609"/>
        <v>129</v>
      </c>
      <c r="CW94" s="107">
        <f t="shared" si="2610"/>
        <v>9549757.7699999977</v>
      </c>
      <c r="CX94" s="108">
        <f t="shared" si="1939"/>
        <v>83</v>
      </c>
      <c r="CY94" s="108">
        <f t="shared" si="1940"/>
        <v>6144417.7899999982</v>
      </c>
      <c r="CZ94" s="107"/>
      <c r="DA94" s="107"/>
      <c r="DB94" s="107"/>
      <c r="DC94" s="107"/>
      <c r="DD94" s="107">
        <f>VLOOKUP($D94,'факт '!$D$7:$AO$73,31,0)</f>
        <v>0</v>
      </c>
      <c r="DE94" s="107">
        <f>VLOOKUP($D94,'факт '!$D$7:$AO$73,32,0)</f>
        <v>0</v>
      </c>
      <c r="DF94" s="107"/>
      <c r="DG94" s="107"/>
      <c r="DH94" s="107">
        <f t="shared" si="2611"/>
        <v>0</v>
      </c>
      <c r="DI94" s="107">
        <f t="shared" si="2612"/>
        <v>0</v>
      </c>
      <c r="DJ94" s="108">
        <f t="shared" si="1945"/>
        <v>0</v>
      </c>
      <c r="DK94" s="108">
        <f t="shared" si="1946"/>
        <v>0</v>
      </c>
      <c r="DL94" s="107"/>
      <c r="DM94" s="107"/>
      <c r="DN94" s="107"/>
      <c r="DO94" s="107"/>
      <c r="DP94" s="107">
        <f>VLOOKUP($D94,'факт '!$D$7:$AO$73,13,0)</f>
        <v>0</v>
      </c>
      <c r="DQ94" s="107">
        <f>VLOOKUP($D94,'факт '!$D$7:$AO$73,14,0)</f>
        <v>0</v>
      </c>
      <c r="DR94" s="107"/>
      <c r="DS94" s="107"/>
      <c r="DT94" s="107">
        <f t="shared" si="2613"/>
        <v>0</v>
      </c>
      <c r="DU94" s="107">
        <f t="shared" si="2614"/>
        <v>0</v>
      </c>
      <c r="DV94" s="108">
        <f t="shared" si="1951"/>
        <v>0</v>
      </c>
      <c r="DW94" s="108">
        <f t="shared" si="1952"/>
        <v>0</v>
      </c>
      <c r="DX94" s="107"/>
      <c r="DY94" s="107"/>
      <c r="DZ94" s="107"/>
      <c r="EA94" s="107"/>
      <c r="EB94" s="107">
        <f>VLOOKUP($D94,'факт '!$D$7:$AO$73,33,0)</f>
        <v>0</v>
      </c>
      <c r="EC94" s="107">
        <f>VLOOKUP($D94,'факт '!$D$7:$AO$73,34,0)</f>
        <v>0</v>
      </c>
      <c r="ED94" s="107"/>
      <c r="EE94" s="107"/>
      <c r="EF94" s="107">
        <f t="shared" si="2615"/>
        <v>0</v>
      </c>
      <c r="EG94" s="107">
        <f t="shared" si="2616"/>
        <v>0</v>
      </c>
      <c r="EH94" s="108">
        <f t="shared" si="1957"/>
        <v>0</v>
      </c>
      <c r="EI94" s="108">
        <f t="shared" si="1958"/>
        <v>0</v>
      </c>
      <c r="EJ94" s="107"/>
      <c r="EK94" s="107"/>
      <c r="EL94" s="107"/>
      <c r="EM94" s="107"/>
      <c r="EN94" s="107">
        <f>VLOOKUP($D94,'факт '!$D$7:$AO$73,35,0)</f>
        <v>0</v>
      </c>
      <c r="EO94" s="107">
        <f>VLOOKUP($D94,'факт '!$D$7:$AO$73,36,0)</f>
        <v>0</v>
      </c>
      <c r="EP94" s="107">
        <f>VLOOKUP($D94,'факт '!$D$7:$AO$73,37,0)</f>
        <v>0</v>
      </c>
      <c r="EQ94" s="107">
        <f>VLOOKUP($D94,'факт '!$D$7:$AO$73,38,0)</f>
        <v>0</v>
      </c>
      <c r="ER94" s="107">
        <f t="shared" si="2617"/>
        <v>0</v>
      </c>
      <c r="ES94" s="107">
        <f t="shared" si="2618"/>
        <v>0</v>
      </c>
      <c r="ET94" s="108">
        <f t="shared" si="1964"/>
        <v>0</v>
      </c>
      <c r="EU94" s="108">
        <f t="shared" si="1965"/>
        <v>0</v>
      </c>
      <c r="EV94" s="107"/>
      <c r="EW94" s="107"/>
      <c r="EX94" s="107"/>
      <c r="EY94" s="107"/>
      <c r="EZ94" s="107"/>
      <c r="FA94" s="107"/>
      <c r="FB94" s="107"/>
      <c r="FC94" s="107"/>
      <c r="FD94" s="107">
        <f t="shared" si="2619"/>
        <v>0</v>
      </c>
      <c r="FE94" s="107">
        <f t="shared" si="2620"/>
        <v>0</v>
      </c>
      <c r="FF94" s="108">
        <f t="shared" si="1970"/>
        <v>0</v>
      </c>
      <c r="FG94" s="108">
        <f t="shared" si="1971"/>
        <v>0</v>
      </c>
      <c r="FH94" s="107"/>
      <c r="FI94" s="107"/>
      <c r="FJ94" s="107"/>
      <c r="FK94" s="107"/>
      <c r="FL94" s="107"/>
      <c r="FM94" s="107"/>
      <c r="FN94" s="107"/>
      <c r="FO94" s="107"/>
      <c r="FP94" s="107">
        <f t="shared" si="2621"/>
        <v>0</v>
      </c>
      <c r="FQ94" s="107">
        <f t="shared" si="2622"/>
        <v>0</v>
      </c>
      <c r="FR94" s="108">
        <f t="shared" si="1976"/>
        <v>0</v>
      </c>
      <c r="FS94" s="108">
        <f t="shared" si="1977"/>
        <v>0</v>
      </c>
      <c r="FT94" s="107"/>
      <c r="FU94" s="107"/>
      <c r="FV94" s="107"/>
      <c r="FW94" s="107"/>
      <c r="FX94" s="107"/>
      <c r="FY94" s="107"/>
      <c r="FZ94" s="107"/>
      <c r="GA94" s="107"/>
      <c r="GB94" s="107">
        <f t="shared" si="2623"/>
        <v>0</v>
      </c>
      <c r="GC94" s="107">
        <f t="shared" si="2624"/>
        <v>0</v>
      </c>
      <c r="GD94" s="108">
        <f t="shared" si="1982"/>
        <v>0</v>
      </c>
      <c r="GE94" s="108">
        <f t="shared" si="1983"/>
        <v>0</v>
      </c>
      <c r="GF94" s="107">
        <f t="shared" si="2625"/>
        <v>0</v>
      </c>
      <c r="GG94" s="107">
        <f t="shared" si="2626"/>
        <v>0</v>
      </c>
      <c r="GH94" s="107">
        <f t="shared" si="2627"/>
        <v>0</v>
      </c>
      <c r="GI94" s="107">
        <f t="shared" si="2628"/>
        <v>0</v>
      </c>
      <c r="GJ94" s="107">
        <f t="shared" si="2629"/>
        <v>83</v>
      </c>
      <c r="GK94" s="107">
        <f t="shared" si="2630"/>
        <v>6144417.7899999982</v>
      </c>
      <c r="GL94" s="107">
        <f t="shared" si="2631"/>
        <v>46</v>
      </c>
      <c r="GM94" s="107">
        <f t="shared" si="2632"/>
        <v>3405339.98</v>
      </c>
      <c r="GN94" s="107">
        <f t="shared" si="2633"/>
        <v>129</v>
      </c>
      <c r="GO94" s="107">
        <f t="shared" si="2634"/>
        <v>9549757.7699999977</v>
      </c>
      <c r="GP94" s="107"/>
      <c r="GQ94" s="107"/>
      <c r="GR94" s="243"/>
      <c r="GS94" s="86"/>
    </row>
    <row r="95" spans="2:201" ht="72" hidden="1" x14ac:dyDescent="0.2">
      <c r="B95" s="86" t="s">
        <v>198</v>
      </c>
      <c r="C95" s="87" t="s">
        <v>199</v>
      </c>
      <c r="D95" s="94">
        <v>380</v>
      </c>
      <c r="E95" s="91" t="s">
        <v>202</v>
      </c>
      <c r="F95" s="94">
        <v>21</v>
      </c>
      <c r="G95" s="106">
        <v>74029.133799999996</v>
      </c>
      <c r="H95" s="107"/>
      <c r="I95" s="107"/>
      <c r="J95" s="107"/>
      <c r="K95" s="107"/>
      <c r="L95" s="107">
        <f>VLOOKUP($D95,'факт '!$D$7:$AO$73,3,0)</f>
        <v>0</v>
      </c>
      <c r="M95" s="107">
        <f>VLOOKUP($D95,'факт '!$D$7:$AO$73,4,0)</f>
        <v>0</v>
      </c>
      <c r="N95" s="107"/>
      <c r="O95" s="107"/>
      <c r="P95" s="107">
        <f t="shared" si="2595"/>
        <v>0</v>
      </c>
      <c r="Q95" s="107">
        <f t="shared" si="2596"/>
        <v>0</v>
      </c>
      <c r="R95" s="108">
        <f t="shared" si="2218"/>
        <v>0</v>
      </c>
      <c r="S95" s="108">
        <f t="shared" si="2219"/>
        <v>0</v>
      </c>
      <c r="T95" s="107"/>
      <c r="U95" s="107"/>
      <c r="V95" s="107"/>
      <c r="W95" s="107"/>
      <c r="X95" s="107">
        <f>VLOOKUP($D95,'факт '!$D$7:$AO$73,7,0)</f>
        <v>0</v>
      </c>
      <c r="Y95" s="107">
        <f>VLOOKUP($D95,'факт '!$D$7:$AO$73,8,0)</f>
        <v>0</v>
      </c>
      <c r="Z95" s="107">
        <f>VLOOKUP($D95,'факт '!$D$7:$AO$73,9,0)</f>
        <v>0</v>
      </c>
      <c r="AA95" s="107">
        <f>VLOOKUP($D95,'факт '!$D$7:$AO$73,10,0)</f>
        <v>0</v>
      </c>
      <c r="AB95" s="107">
        <f t="shared" si="2597"/>
        <v>0</v>
      </c>
      <c r="AC95" s="107">
        <f t="shared" si="2598"/>
        <v>0</v>
      </c>
      <c r="AD95" s="108">
        <f t="shared" si="1907"/>
        <v>0</v>
      </c>
      <c r="AE95" s="108">
        <f t="shared" si="1908"/>
        <v>0</v>
      </c>
      <c r="AF95" s="107"/>
      <c r="AG95" s="107"/>
      <c r="AH95" s="107"/>
      <c r="AI95" s="107"/>
      <c r="AJ95" s="107">
        <f>VLOOKUP($D95,'факт '!$D$7:$AO$73,5,0)</f>
        <v>0</v>
      </c>
      <c r="AK95" s="107">
        <f>VLOOKUP($D95,'факт '!$D$7:$AO$73,6,0)</f>
        <v>0</v>
      </c>
      <c r="AL95" s="107"/>
      <c r="AM95" s="107"/>
      <c r="AN95" s="107">
        <f t="shared" si="2599"/>
        <v>0</v>
      </c>
      <c r="AO95" s="107">
        <f t="shared" si="2600"/>
        <v>0</v>
      </c>
      <c r="AP95" s="108">
        <f t="shared" si="1910"/>
        <v>0</v>
      </c>
      <c r="AQ95" s="108">
        <f t="shared" si="1911"/>
        <v>0</v>
      </c>
      <c r="AR95" s="107"/>
      <c r="AS95" s="107"/>
      <c r="AT95" s="107"/>
      <c r="AU95" s="107"/>
      <c r="AV95" s="107">
        <f>VLOOKUP($D95,'факт '!$D$7:$AO$73,11,0)</f>
        <v>0</v>
      </c>
      <c r="AW95" s="107">
        <f>VLOOKUP($D95,'факт '!$D$7:$AO$73,12,0)</f>
        <v>0</v>
      </c>
      <c r="AX95" s="107"/>
      <c r="AY95" s="107"/>
      <c r="AZ95" s="107">
        <f t="shared" si="2601"/>
        <v>0</v>
      </c>
      <c r="BA95" s="107">
        <f t="shared" si="2602"/>
        <v>0</v>
      </c>
      <c r="BB95" s="108">
        <f t="shared" si="1914"/>
        <v>0</v>
      </c>
      <c r="BC95" s="108">
        <f t="shared" si="1915"/>
        <v>0</v>
      </c>
      <c r="BD95" s="107"/>
      <c r="BE95" s="107"/>
      <c r="BF95" s="107"/>
      <c r="BG95" s="107"/>
      <c r="BH95" s="107">
        <f>VLOOKUP($D95,'факт '!$D$7:$AO$73,15,0)</f>
        <v>0</v>
      </c>
      <c r="BI95" s="107">
        <f>VLOOKUP($D95,'факт '!$D$7:$AO$73,16,0)</f>
        <v>0</v>
      </c>
      <c r="BJ95" s="107">
        <f>VLOOKUP($D95,'факт '!$D$7:$AO$73,17,0)</f>
        <v>0</v>
      </c>
      <c r="BK95" s="107">
        <f>VLOOKUP($D95,'факт '!$D$7:$AO$73,18,0)</f>
        <v>0</v>
      </c>
      <c r="BL95" s="107">
        <f t="shared" si="2603"/>
        <v>0</v>
      </c>
      <c r="BM95" s="107">
        <f t="shared" si="2604"/>
        <v>0</v>
      </c>
      <c r="BN95" s="108">
        <f t="shared" si="1920"/>
        <v>0</v>
      </c>
      <c r="BO95" s="108">
        <f t="shared" si="1921"/>
        <v>0</v>
      </c>
      <c r="BP95" s="107"/>
      <c r="BQ95" s="107"/>
      <c r="BR95" s="107"/>
      <c r="BS95" s="107"/>
      <c r="BT95" s="107">
        <f>VLOOKUP($D95,'факт '!$D$7:$AO$73,19,0)</f>
        <v>0</v>
      </c>
      <c r="BU95" s="107">
        <f>VLOOKUP($D95,'факт '!$D$7:$AO$73,20,0)</f>
        <v>0</v>
      </c>
      <c r="BV95" s="107">
        <f>VLOOKUP($D95,'факт '!$D$7:$AO$73,21,0)</f>
        <v>0</v>
      </c>
      <c r="BW95" s="107">
        <f>VLOOKUP($D95,'факт '!$D$7:$AO$73,22,0)</f>
        <v>0</v>
      </c>
      <c r="BX95" s="107">
        <f t="shared" si="2605"/>
        <v>0</v>
      </c>
      <c r="BY95" s="107">
        <f t="shared" si="2606"/>
        <v>0</v>
      </c>
      <c r="BZ95" s="108">
        <f t="shared" si="1926"/>
        <v>0</v>
      </c>
      <c r="CA95" s="108">
        <f t="shared" si="1927"/>
        <v>0</v>
      </c>
      <c r="CB95" s="107"/>
      <c r="CC95" s="107"/>
      <c r="CD95" s="107"/>
      <c r="CE95" s="107"/>
      <c r="CF95" s="107">
        <f>VLOOKUP($D95,'факт '!$D$7:$AO$73,23,0)</f>
        <v>0</v>
      </c>
      <c r="CG95" s="107">
        <f>VLOOKUP($D95,'факт '!$D$7:$AO$73,24,0)</f>
        <v>0</v>
      </c>
      <c r="CH95" s="107">
        <f>VLOOKUP($D95,'факт '!$D$7:$AO$73,25,0)</f>
        <v>0</v>
      </c>
      <c r="CI95" s="107">
        <f>VLOOKUP($D95,'факт '!$D$7:$AO$73,26,0)</f>
        <v>0</v>
      </c>
      <c r="CJ95" s="107">
        <f t="shared" si="2607"/>
        <v>0</v>
      </c>
      <c r="CK95" s="107">
        <f t="shared" si="2608"/>
        <v>0</v>
      </c>
      <c r="CL95" s="108">
        <f t="shared" si="1933"/>
        <v>0</v>
      </c>
      <c r="CM95" s="108">
        <f t="shared" si="1934"/>
        <v>0</v>
      </c>
      <c r="CN95" s="107"/>
      <c r="CO95" s="107"/>
      <c r="CP95" s="107"/>
      <c r="CQ95" s="107"/>
      <c r="CR95" s="107">
        <f>VLOOKUP($D95,'факт '!$D$7:$AO$73,27,0)</f>
        <v>1</v>
      </c>
      <c r="CS95" s="107">
        <f>VLOOKUP($D95,'факт '!$D$7:$AO$73,28,0)</f>
        <v>74029.13</v>
      </c>
      <c r="CT95" s="107">
        <f>VLOOKUP($D95,'факт '!$D$7:$AO$73,29,0)</f>
        <v>2</v>
      </c>
      <c r="CU95" s="107">
        <f>VLOOKUP($D95,'факт '!$D$7:$AO$73,30,0)</f>
        <v>148058.26</v>
      </c>
      <c r="CV95" s="107">
        <f t="shared" si="2609"/>
        <v>3</v>
      </c>
      <c r="CW95" s="107">
        <f t="shared" si="2610"/>
        <v>222087.39</v>
      </c>
      <c r="CX95" s="108">
        <f t="shared" si="1939"/>
        <v>1</v>
      </c>
      <c r="CY95" s="108">
        <f t="shared" si="1940"/>
        <v>74029.13</v>
      </c>
      <c r="CZ95" s="107"/>
      <c r="DA95" s="107"/>
      <c r="DB95" s="107"/>
      <c r="DC95" s="107"/>
      <c r="DD95" s="107">
        <f>VLOOKUP($D95,'факт '!$D$7:$AO$73,31,0)</f>
        <v>0</v>
      </c>
      <c r="DE95" s="107">
        <f>VLOOKUP($D95,'факт '!$D$7:$AO$73,32,0)</f>
        <v>0</v>
      </c>
      <c r="DF95" s="107"/>
      <c r="DG95" s="107"/>
      <c r="DH95" s="107">
        <f t="shared" si="2611"/>
        <v>0</v>
      </c>
      <c r="DI95" s="107">
        <f t="shared" si="2612"/>
        <v>0</v>
      </c>
      <c r="DJ95" s="108">
        <f t="shared" si="1945"/>
        <v>0</v>
      </c>
      <c r="DK95" s="108">
        <f t="shared" si="1946"/>
        <v>0</v>
      </c>
      <c r="DL95" s="107"/>
      <c r="DM95" s="107"/>
      <c r="DN95" s="107"/>
      <c r="DO95" s="107"/>
      <c r="DP95" s="107">
        <f>VLOOKUP($D95,'факт '!$D$7:$AO$73,13,0)</f>
        <v>0</v>
      </c>
      <c r="DQ95" s="107">
        <f>VLOOKUP($D95,'факт '!$D$7:$AO$73,14,0)</f>
        <v>0</v>
      </c>
      <c r="DR95" s="107"/>
      <c r="DS95" s="107"/>
      <c r="DT95" s="107">
        <f t="shared" si="2613"/>
        <v>0</v>
      </c>
      <c r="DU95" s="107">
        <f t="shared" si="2614"/>
        <v>0</v>
      </c>
      <c r="DV95" s="108">
        <f t="shared" si="1951"/>
        <v>0</v>
      </c>
      <c r="DW95" s="108">
        <f t="shared" si="1952"/>
        <v>0</v>
      </c>
      <c r="DX95" s="107"/>
      <c r="DY95" s="107"/>
      <c r="DZ95" s="107"/>
      <c r="EA95" s="107"/>
      <c r="EB95" s="107">
        <f>VLOOKUP($D95,'факт '!$D$7:$AO$73,33,0)</f>
        <v>0</v>
      </c>
      <c r="EC95" s="107">
        <f>VLOOKUP($D95,'факт '!$D$7:$AO$73,34,0)</f>
        <v>0</v>
      </c>
      <c r="ED95" s="107"/>
      <c r="EE95" s="107"/>
      <c r="EF95" s="107">
        <f t="shared" si="2615"/>
        <v>0</v>
      </c>
      <c r="EG95" s="107">
        <f t="shared" si="2616"/>
        <v>0</v>
      </c>
      <c r="EH95" s="108">
        <f t="shared" si="1957"/>
        <v>0</v>
      </c>
      <c r="EI95" s="108">
        <f t="shared" si="1958"/>
        <v>0</v>
      </c>
      <c r="EJ95" s="107"/>
      <c r="EK95" s="107"/>
      <c r="EL95" s="107"/>
      <c r="EM95" s="107"/>
      <c r="EN95" s="107">
        <f>VLOOKUP($D95,'факт '!$D$7:$AO$73,35,0)</f>
        <v>0</v>
      </c>
      <c r="EO95" s="107">
        <f>VLOOKUP($D95,'факт '!$D$7:$AO$73,36,0)</f>
        <v>0</v>
      </c>
      <c r="EP95" s="107">
        <f>VLOOKUP($D95,'факт '!$D$7:$AO$73,37,0)</f>
        <v>0</v>
      </c>
      <c r="EQ95" s="107">
        <f>VLOOKUP($D95,'факт '!$D$7:$AO$73,38,0)</f>
        <v>0</v>
      </c>
      <c r="ER95" s="107">
        <f t="shared" si="2617"/>
        <v>0</v>
      </c>
      <c r="ES95" s="107">
        <f t="shared" si="2618"/>
        <v>0</v>
      </c>
      <c r="ET95" s="108">
        <f t="shared" si="1964"/>
        <v>0</v>
      </c>
      <c r="EU95" s="108">
        <f t="shared" si="1965"/>
        <v>0</v>
      </c>
      <c r="EV95" s="107"/>
      <c r="EW95" s="107"/>
      <c r="EX95" s="107"/>
      <c r="EY95" s="107"/>
      <c r="EZ95" s="107"/>
      <c r="FA95" s="107"/>
      <c r="FB95" s="107"/>
      <c r="FC95" s="107"/>
      <c r="FD95" s="107">
        <f t="shared" si="2619"/>
        <v>0</v>
      </c>
      <c r="FE95" s="107">
        <f t="shared" si="2620"/>
        <v>0</v>
      </c>
      <c r="FF95" s="108">
        <f t="shared" si="1970"/>
        <v>0</v>
      </c>
      <c r="FG95" s="108">
        <f t="shared" si="1971"/>
        <v>0</v>
      </c>
      <c r="FH95" s="107"/>
      <c r="FI95" s="107"/>
      <c r="FJ95" s="107"/>
      <c r="FK95" s="107"/>
      <c r="FL95" s="107"/>
      <c r="FM95" s="107"/>
      <c r="FN95" s="107"/>
      <c r="FO95" s="107"/>
      <c r="FP95" s="107">
        <f t="shared" si="2621"/>
        <v>0</v>
      </c>
      <c r="FQ95" s="107">
        <f t="shared" si="2622"/>
        <v>0</v>
      </c>
      <c r="FR95" s="108">
        <f t="shared" si="1976"/>
        <v>0</v>
      </c>
      <c r="FS95" s="108">
        <f t="shared" si="1977"/>
        <v>0</v>
      </c>
      <c r="FT95" s="107"/>
      <c r="FU95" s="107"/>
      <c r="FV95" s="107"/>
      <c r="FW95" s="107"/>
      <c r="FX95" s="107"/>
      <c r="FY95" s="107"/>
      <c r="FZ95" s="107"/>
      <c r="GA95" s="107"/>
      <c r="GB95" s="107">
        <f t="shared" si="2623"/>
        <v>0</v>
      </c>
      <c r="GC95" s="107">
        <f t="shared" si="2624"/>
        <v>0</v>
      </c>
      <c r="GD95" s="108">
        <f t="shared" si="1982"/>
        <v>0</v>
      </c>
      <c r="GE95" s="108">
        <f t="shared" si="1983"/>
        <v>0</v>
      </c>
      <c r="GF95" s="107">
        <f t="shared" si="2625"/>
        <v>0</v>
      </c>
      <c r="GG95" s="107">
        <f t="shared" si="2626"/>
        <v>0</v>
      </c>
      <c r="GH95" s="107">
        <f t="shared" si="2627"/>
        <v>0</v>
      </c>
      <c r="GI95" s="107">
        <f t="shared" si="2628"/>
        <v>0</v>
      </c>
      <c r="GJ95" s="107">
        <f t="shared" si="2629"/>
        <v>1</v>
      </c>
      <c r="GK95" s="107">
        <f t="shared" si="2630"/>
        <v>74029.13</v>
      </c>
      <c r="GL95" s="107">
        <f t="shared" si="2631"/>
        <v>2</v>
      </c>
      <c r="GM95" s="107">
        <f t="shared" si="2632"/>
        <v>148058.26</v>
      </c>
      <c r="GN95" s="107">
        <f t="shared" si="2633"/>
        <v>3</v>
      </c>
      <c r="GO95" s="107">
        <f t="shared" si="2634"/>
        <v>222087.39</v>
      </c>
      <c r="GP95" s="107"/>
      <c r="GQ95" s="107"/>
      <c r="GR95" s="243"/>
      <c r="GS95" s="86"/>
    </row>
    <row r="96" spans="2:201" ht="72" hidden="1" x14ac:dyDescent="0.2">
      <c r="B96" s="86" t="s">
        <v>198</v>
      </c>
      <c r="C96" s="87" t="s">
        <v>199</v>
      </c>
      <c r="D96" s="94">
        <v>381</v>
      </c>
      <c r="E96" s="91" t="s">
        <v>203</v>
      </c>
      <c r="F96" s="94">
        <v>21</v>
      </c>
      <c r="G96" s="106">
        <v>74029.133799999996</v>
      </c>
      <c r="H96" s="107"/>
      <c r="I96" s="107"/>
      <c r="J96" s="107"/>
      <c r="K96" s="107"/>
      <c r="L96" s="107">
        <f>VLOOKUP($D96,'факт '!$D$7:$AO$73,3,0)</f>
        <v>0</v>
      </c>
      <c r="M96" s="107">
        <f>VLOOKUP($D96,'факт '!$D$7:$AO$73,4,0)</f>
        <v>0</v>
      </c>
      <c r="N96" s="107"/>
      <c r="O96" s="107"/>
      <c r="P96" s="107">
        <f t="shared" si="2595"/>
        <v>0</v>
      </c>
      <c r="Q96" s="107">
        <f t="shared" si="2596"/>
        <v>0</v>
      </c>
      <c r="R96" s="108">
        <f t="shared" si="2218"/>
        <v>0</v>
      </c>
      <c r="S96" s="108">
        <f t="shared" si="2219"/>
        <v>0</v>
      </c>
      <c r="T96" s="107"/>
      <c r="U96" s="107"/>
      <c r="V96" s="107"/>
      <c r="W96" s="107"/>
      <c r="X96" s="107">
        <f>VLOOKUP($D96,'факт '!$D$7:$AO$73,7,0)</f>
        <v>0</v>
      </c>
      <c r="Y96" s="107">
        <f>VLOOKUP($D96,'факт '!$D$7:$AO$73,8,0)</f>
        <v>0</v>
      </c>
      <c r="Z96" s="107">
        <f>VLOOKUP($D96,'факт '!$D$7:$AO$73,9,0)</f>
        <v>0</v>
      </c>
      <c r="AA96" s="107">
        <f>VLOOKUP($D96,'факт '!$D$7:$AO$73,10,0)</f>
        <v>0</v>
      </c>
      <c r="AB96" s="107">
        <f t="shared" si="2597"/>
        <v>0</v>
      </c>
      <c r="AC96" s="107">
        <f t="shared" si="2598"/>
        <v>0</v>
      </c>
      <c r="AD96" s="108">
        <f t="shared" si="1907"/>
        <v>0</v>
      </c>
      <c r="AE96" s="108">
        <f t="shared" si="1908"/>
        <v>0</v>
      </c>
      <c r="AF96" s="107"/>
      <c r="AG96" s="107"/>
      <c r="AH96" s="107"/>
      <c r="AI96" s="107"/>
      <c r="AJ96" s="107">
        <f>VLOOKUP($D96,'факт '!$D$7:$AO$73,5,0)</f>
        <v>0</v>
      </c>
      <c r="AK96" s="107">
        <f>VLOOKUP($D96,'факт '!$D$7:$AO$73,6,0)</f>
        <v>0</v>
      </c>
      <c r="AL96" s="107"/>
      <c r="AM96" s="107"/>
      <c r="AN96" s="107">
        <f t="shared" si="2599"/>
        <v>0</v>
      </c>
      <c r="AO96" s="107">
        <f t="shared" si="2600"/>
        <v>0</v>
      </c>
      <c r="AP96" s="108">
        <f t="shared" si="1910"/>
        <v>0</v>
      </c>
      <c r="AQ96" s="108">
        <f t="shared" si="1911"/>
        <v>0</v>
      </c>
      <c r="AR96" s="107"/>
      <c r="AS96" s="107"/>
      <c r="AT96" s="107"/>
      <c r="AU96" s="107"/>
      <c r="AV96" s="107">
        <f>VLOOKUP($D96,'факт '!$D$7:$AO$73,11,0)</f>
        <v>0</v>
      </c>
      <c r="AW96" s="107">
        <f>VLOOKUP($D96,'факт '!$D$7:$AO$73,12,0)</f>
        <v>0</v>
      </c>
      <c r="AX96" s="107"/>
      <c r="AY96" s="107"/>
      <c r="AZ96" s="107">
        <f t="shared" si="2601"/>
        <v>0</v>
      </c>
      <c r="BA96" s="107">
        <f t="shared" si="2602"/>
        <v>0</v>
      </c>
      <c r="BB96" s="108">
        <f t="shared" si="1914"/>
        <v>0</v>
      </c>
      <c r="BC96" s="108">
        <f t="shared" si="1915"/>
        <v>0</v>
      </c>
      <c r="BD96" s="107"/>
      <c r="BE96" s="107"/>
      <c r="BF96" s="107"/>
      <c r="BG96" s="107"/>
      <c r="BH96" s="107">
        <f>VLOOKUP($D96,'факт '!$D$7:$AO$73,15,0)</f>
        <v>0</v>
      </c>
      <c r="BI96" s="107">
        <f>VLOOKUP($D96,'факт '!$D$7:$AO$73,16,0)</f>
        <v>0</v>
      </c>
      <c r="BJ96" s="107">
        <f>VLOOKUP($D96,'факт '!$D$7:$AO$73,17,0)</f>
        <v>0</v>
      </c>
      <c r="BK96" s="107">
        <f>VLOOKUP($D96,'факт '!$D$7:$AO$73,18,0)</f>
        <v>0</v>
      </c>
      <c r="BL96" s="107">
        <f t="shared" si="2603"/>
        <v>0</v>
      </c>
      <c r="BM96" s="107">
        <f t="shared" si="2604"/>
        <v>0</v>
      </c>
      <c r="BN96" s="108">
        <f t="shared" si="1920"/>
        <v>0</v>
      </c>
      <c r="BO96" s="108">
        <f t="shared" si="1921"/>
        <v>0</v>
      </c>
      <c r="BP96" s="107"/>
      <c r="BQ96" s="107"/>
      <c r="BR96" s="107"/>
      <c r="BS96" s="107"/>
      <c r="BT96" s="107">
        <f>VLOOKUP($D96,'факт '!$D$7:$AO$73,19,0)</f>
        <v>0</v>
      </c>
      <c r="BU96" s="107">
        <f>VLOOKUP($D96,'факт '!$D$7:$AO$73,20,0)</f>
        <v>0</v>
      </c>
      <c r="BV96" s="107">
        <f>VLOOKUP($D96,'факт '!$D$7:$AO$73,21,0)</f>
        <v>0</v>
      </c>
      <c r="BW96" s="107">
        <f>VLOOKUP($D96,'факт '!$D$7:$AO$73,22,0)</f>
        <v>0</v>
      </c>
      <c r="BX96" s="107">
        <f t="shared" si="2605"/>
        <v>0</v>
      </c>
      <c r="BY96" s="107">
        <f t="shared" si="2606"/>
        <v>0</v>
      </c>
      <c r="BZ96" s="108">
        <f t="shared" si="1926"/>
        <v>0</v>
      </c>
      <c r="CA96" s="108">
        <f t="shared" si="1927"/>
        <v>0</v>
      </c>
      <c r="CB96" s="107"/>
      <c r="CC96" s="107"/>
      <c r="CD96" s="107"/>
      <c r="CE96" s="107"/>
      <c r="CF96" s="107">
        <f>VLOOKUP($D96,'факт '!$D$7:$AO$73,23,0)</f>
        <v>0</v>
      </c>
      <c r="CG96" s="107">
        <f>VLOOKUP($D96,'факт '!$D$7:$AO$73,24,0)</f>
        <v>0</v>
      </c>
      <c r="CH96" s="107">
        <f>VLOOKUP($D96,'факт '!$D$7:$AO$73,25,0)</f>
        <v>0</v>
      </c>
      <c r="CI96" s="107">
        <f>VLOOKUP($D96,'факт '!$D$7:$AO$73,26,0)</f>
        <v>0</v>
      </c>
      <c r="CJ96" s="107">
        <f t="shared" si="2607"/>
        <v>0</v>
      </c>
      <c r="CK96" s="107">
        <f t="shared" si="2608"/>
        <v>0</v>
      </c>
      <c r="CL96" s="108">
        <f t="shared" si="1933"/>
        <v>0</v>
      </c>
      <c r="CM96" s="108">
        <f t="shared" si="1934"/>
        <v>0</v>
      </c>
      <c r="CN96" s="107"/>
      <c r="CO96" s="107"/>
      <c r="CP96" s="107"/>
      <c r="CQ96" s="107"/>
      <c r="CR96" s="107">
        <f>VLOOKUP($D96,'факт '!$D$7:$AO$73,27,0)</f>
        <v>38</v>
      </c>
      <c r="CS96" s="107">
        <f>VLOOKUP($D96,'факт '!$D$7:$AO$73,28,0)</f>
        <v>2813106.939999999</v>
      </c>
      <c r="CT96" s="107">
        <f>VLOOKUP($D96,'факт '!$D$7:$AO$73,29,0)</f>
        <v>12</v>
      </c>
      <c r="CU96" s="107">
        <f>VLOOKUP($D96,'факт '!$D$7:$AO$73,30,0)</f>
        <v>888349.56</v>
      </c>
      <c r="CV96" s="107">
        <f t="shared" si="2609"/>
        <v>50</v>
      </c>
      <c r="CW96" s="107">
        <f t="shared" si="2610"/>
        <v>3701456.4999999991</v>
      </c>
      <c r="CX96" s="108">
        <f t="shared" si="1939"/>
        <v>38</v>
      </c>
      <c r="CY96" s="108">
        <f t="shared" si="1940"/>
        <v>2813106.939999999</v>
      </c>
      <c r="CZ96" s="107"/>
      <c r="DA96" s="107"/>
      <c r="DB96" s="107"/>
      <c r="DC96" s="107"/>
      <c r="DD96" s="107">
        <f>VLOOKUP($D96,'факт '!$D$7:$AO$73,31,0)</f>
        <v>0</v>
      </c>
      <c r="DE96" s="107">
        <f>VLOOKUP($D96,'факт '!$D$7:$AO$73,32,0)</f>
        <v>0</v>
      </c>
      <c r="DF96" s="107"/>
      <c r="DG96" s="107"/>
      <c r="DH96" s="107">
        <f t="shared" si="2611"/>
        <v>0</v>
      </c>
      <c r="DI96" s="107">
        <f t="shared" si="2612"/>
        <v>0</v>
      </c>
      <c r="DJ96" s="108">
        <f t="shared" si="1945"/>
        <v>0</v>
      </c>
      <c r="DK96" s="108">
        <f t="shared" si="1946"/>
        <v>0</v>
      </c>
      <c r="DL96" s="107"/>
      <c r="DM96" s="107"/>
      <c r="DN96" s="107"/>
      <c r="DO96" s="107"/>
      <c r="DP96" s="107">
        <f>VLOOKUP($D96,'факт '!$D$7:$AO$73,13,0)</f>
        <v>0</v>
      </c>
      <c r="DQ96" s="107">
        <f>VLOOKUP($D96,'факт '!$D$7:$AO$73,14,0)</f>
        <v>0</v>
      </c>
      <c r="DR96" s="107"/>
      <c r="DS96" s="107"/>
      <c r="DT96" s="107">
        <f t="shared" si="2613"/>
        <v>0</v>
      </c>
      <c r="DU96" s="107">
        <f t="shared" si="2614"/>
        <v>0</v>
      </c>
      <c r="DV96" s="108">
        <f t="shared" si="1951"/>
        <v>0</v>
      </c>
      <c r="DW96" s="108">
        <f t="shared" si="1952"/>
        <v>0</v>
      </c>
      <c r="DX96" s="107"/>
      <c r="DY96" s="107"/>
      <c r="DZ96" s="107"/>
      <c r="EA96" s="107"/>
      <c r="EB96" s="107">
        <f>VLOOKUP($D96,'факт '!$D$7:$AO$73,33,0)</f>
        <v>0</v>
      </c>
      <c r="EC96" s="107">
        <f>VLOOKUP($D96,'факт '!$D$7:$AO$73,34,0)</f>
        <v>0</v>
      </c>
      <c r="ED96" s="107"/>
      <c r="EE96" s="107"/>
      <c r="EF96" s="107">
        <f t="shared" si="2615"/>
        <v>0</v>
      </c>
      <c r="EG96" s="107">
        <f t="shared" si="2616"/>
        <v>0</v>
      </c>
      <c r="EH96" s="108">
        <f t="shared" si="1957"/>
        <v>0</v>
      </c>
      <c r="EI96" s="108">
        <f t="shared" si="1958"/>
        <v>0</v>
      </c>
      <c r="EJ96" s="107"/>
      <c r="EK96" s="107"/>
      <c r="EL96" s="107"/>
      <c r="EM96" s="107"/>
      <c r="EN96" s="107">
        <f>VLOOKUP($D96,'факт '!$D$7:$AO$73,35,0)</f>
        <v>0</v>
      </c>
      <c r="EO96" s="107">
        <f>VLOOKUP($D96,'факт '!$D$7:$AO$73,36,0)</f>
        <v>0</v>
      </c>
      <c r="EP96" s="107">
        <f>VLOOKUP($D96,'факт '!$D$7:$AO$73,37,0)</f>
        <v>0</v>
      </c>
      <c r="EQ96" s="107">
        <f>VLOOKUP($D96,'факт '!$D$7:$AO$73,38,0)</f>
        <v>0</v>
      </c>
      <c r="ER96" s="107">
        <f t="shared" si="2617"/>
        <v>0</v>
      </c>
      <c r="ES96" s="107">
        <f t="shared" si="2618"/>
        <v>0</v>
      </c>
      <c r="ET96" s="108">
        <f t="shared" si="1964"/>
        <v>0</v>
      </c>
      <c r="EU96" s="108">
        <f t="shared" si="1965"/>
        <v>0</v>
      </c>
      <c r="EV96" s="107"/>
      <c r="EW96" s="107"/>
      <c r="EX96" s="107"/>
      <c r="EY96" s="107"/>
      <c r="EZ96" s="107"/>
      <c r="FA96" s="107"/>
      <c r="FB96" s="107"/>
      <c r="FC96" s="107"/>
      <c r="FD96" s="107">
        <f t="shared" si="2619"/>
        <v>0</v>
      </c>
      <c r="FE96" s="107">
        <f t="shared" si="2620"/>
        <v>0</v>
      </c>
      <c r="FF96" s="108">
        <f t="shared" si="1970"/>
        <v>0</v>
      </c>
      <c r="FG96" s="108">
        <f t="shared" si="1971"/>
        <v>0</v>
      </c>
      <c r="FH96" s="107"/>
      <c r="FI96" s="107"/>
      <c r="FJ96" s="107"/>
      <c r="FK96" s="107"/>
      <c r="FL96" s="107"/>
      <c r="FM96" s="107"/>
      <c r="FN96" s="107"/>
      <c r="FO96" s="107"/>
      <c r="FP96" s="107">
        <f t="shared" si="2621"/>
        <v>0</v>
      </c>
      <c r="FQ96" s="107">
        <f t="shared" si="2622"/>
        <v>0</v>
      </c>
      <c r="FR96" s="108">
        <f t="shared" si="1976"/>
        <v>0</v>
      </c>
      <c r="FS96" s="108">
        <f t="shared" si="1977"/>
        <v>0</v>
      </c>
      <c r="FT96" s="107"/>
      <c r="FU96" s="107"/>
      <c r="FV96" s="107"/>
      <c r="FW96" s="107"/>
      <c r="FX96" s="107"/>
      <c r="FY96" s="107"/>
      <c r="FZ96" s="107"/>
      <c r="GA96" s="107"/>
      <c r="GB96" s="107">
        <f t="shared" si="2623"/>
        <v>0</v>
      </c>
      <c r="GC96" s="107">
        <f t="shared" si="2624"/>
        <v>0</v>
      </c>
      <c r="GD96" s="108">
        <f t="shared" si="1982"/>
        <v>0</v>
      </c>
      <c r="GE96" s="108">
        <f t="shared" si="1983"/>
        <v>0</v>
      </c>
      <c r="GF96" s="107">
        <f t="shared" si="2625"/>
        <v>0</v>
      </c>
      <c r="GG96" s="107">
        <f t="shared" si="2626"/>
        <v>0</v>
      </c>
      <c r="GH96" s="107">
        <f t="shared" si="2627"/>
        <v>0</v>
      </c>
      <c r="GI96" s="107">
        <f t="shared" si="2628"/>
        <v>0</v>
      </c>
      <c r="GJ96" s="107">
        <f t="shared" si="2629"/>
        <v>38</v>
      </c>
      <c r="GK96" s="107">
        <f t="shared" si="2630"/>
        <v>2813106.939999999</v>
      </c>
      <c r="GL96" s="107">
        <f t="shared" si="2631"/>
        <v>12</v>
      </c>
      <c r="GM96" s="107">
        <f t="shared" si="2632"/>
        <v>888349.56</v>
      </c>
      <c r="GN96" s="107">
        <f t="shared" si="2633"/>
        <v>50</v>
      </c>
      <c r="GO96" s="107">
        <f t="shared" si="2634"/>
        <v>3701456.4999999991</v>
      </c>
      <c r="GP96" s="107"/>
      <c r="GQ96" s="107"/>
      <c r="GR96" s="243"/>
      <c r="GS96" s="86"/>
    </row>
    <row r="97" spans="2:201" ht="48" hidden="1" x14ac:dyDescent="0.2">
      <c r="B97" s="86" t="s">
        <v>204</v>
      </c>
      <c r="C97" s="87" t="s">
        <v>205</v>
      </c>
      <c r="D97" s="94">
        <v>391</v>
      </c>
      <c r="E97" s="91" t="s">
        <v>206</v>
      </c>
      <c r="F97" s="94">
        <v>21</v>
      </c>
      <c r="G97" s="106">
        <v>74029.133799999996</v>
      </c>
      <c r="H97" s="107"/>
      <c r="I97" s="107"/>
      <c r="J97" s="107"/>
      <c r="K97" s="107"/>
      <c r="L97" s="107">
        <f>VLOOKUP($D97,'факт '!$D$7:$AO$73,3,0)</f>
        <v>0</v>
      </c>
      <c r="M97" s="107">
        <f>VLOOKUP($D97,'факт '!$D$7:$AO$73,4,0)</f>
        <v>0</v>
      </c>
      <c r="N97" s="107"/>
      <c r="O97" s="107"/>
      <c r="P97" s="107">
        <f t="shared" si="2595"/>
        <v>0</v>
      </c>
      <c r="Q97" s="107">
        <f t="shared" si="2596"/>
        <v>0</v>
      </c>
      <c r="R97" s="108">
        <f t="shared" si="2218"/>
        <v>0</v>
      </c>
      <c r="S97" s="108">
        <f t="shared" si="2219"/>
        <v>0</v>
      </c>
      <c r="T97" s="107"/>
      <c r="U97" s="107"/>
      <c r="V97" s="107"/>
      <c r="W97" s="107"/>
      <c r="X97" s="107">
        <f>VLOOKUP($D97,'факт '!$D$7:$AO$73,7,0)</f>
        <v>0</v>
      </c>
      <c r="Y97" s="107">
        <f>VLOOKUP($D97,'факт '!$D$7:$AO$73,8,0)</f>
        <v>0</v>
      </c>
      <c r="Z97" s="107">
        <f>VLOOKUP($D97,'факт '!$D$7:$AO$73,9,0)</f>
        <v>0</v>
      </c>
      <c r="AA97" s="107">
        <f>VLOOKUP($D97,'факт '!$D$7:$AO$73,10,0)</f>
        <v>0</v>
      </c>
      <c r="AB97" s="107">
        <f t="shared" si="2597"/>
        <v>0</v>
      </c>
      <c r="AC97" s="107">
        <f t="shared" si="2598"/>
        <v>0</v>
      </c>
      <c r="AD97" s="108">
        <f t="shared" si="1907"/>
        <v>0</v>
      </c>
      <c r="AE97" s="108">
        <f t="shared" si="1908"/>
        <v>0</v>
      </c>
      <c r="AF97" s="107"/>
      <c r="AG97" s="107"/>
      <c r="AH97" s="107"/>
      <c r="AI97" s="107"/>
      <c r="AJ97" s="107">
        <f>VLOOKUP($D97,'факт '!$D$7:$AO$73,5,0)</f>
        <v>0</v>
      </c>
      <c r="AK97" s="107">
        <f>VLOOKUP($D97,'факт '!$D$7:$AO$73,6,0)</f>
        <v>0</v>
      </c>
      <c r="AL97" s="107"/>
      <c r="AM97" s="107"/>
      <c r="AN97" s="107">
        <f t="shared" si="2599"/>
        <v>0</v>
      </c>
      <c r="AO97" s="107">
        <f t="shared" si="2600"/>
        <v>0</v>
      </c>
      <c r="AP97" s="108">
        <f t="shared" si="1910"/>
        <v>0</v>
      </c>
      <c r="AQ97" s="108">
        <f t="shared" si="1911"/>
        <v>0</v>
      </c>
      <c r="AR97" s="107"/>
      <c r="AS97" s="107"/>
      <c r="AT97" s="107"/>
      <c r="AU97" s="107"/>
      <c r="AV97" s="107">
        <f>VLOOKUP($D97,'факт '!$D$7:$AO$73,11,0)</f>
        <v>0</v>
      </c>
      <c r="AW97" s="107">
        <f>VLOOKUP($D97,'факт '!$D$7:$AO$73,12,0)</f>
        <v>0</v>
      </c>
      <c r="AX97" s="107"/>
      <c r="AY97" s="107"/>
      <c r="AZ97" s="107">
        <f t="shared" si="2601"/>
        <v>0</v>
      </c>
      <c r="BA97" s="107">
        <f t="shared" si="2602"/>
        <v>0</v>
      </c>
      <c r="BB97" s="108">
        <f t="shared" si="1914"/>
        <v>0</v>
      </c>
      <c r="BC97" s="108">
        <f t="shared" si="1915"/>
        <v>0</v>
      </c>
      <c r="BD97" s="107"/>
      <c r="BE97" s="107"/>
      <c r="BF97" s="107"/>
      <c r="BG97" s="107"/>
      <c r="BH97" s="107">
        <f>VLOOKUP($D97,'факт '!$D$7:$AO$73,15,0)</f>
        <v>0</v>
      </c>
      <c r="BI97" s="107">
        <f>VLOOKUP($D97,'факт '!$D$7:$AO$73,16,0)</f>
        <v>0</v>
      </c>
      <c r="BJ97" s="107">
        <f>VLOOKUP($D97,'факт '!$D$7:$AO$73,17,0)</f>
        <v>0</v>
      </c>
      <c r="BK97" s="107">
        <f>VLOOKUP($D97,'факт '!$D$7:$AO$73,18,0)</f>
        <v>0</v>
      </c>
      <c r="BL97" s="107">
        <f t="shared" si="2603"/>
        <v>0</v>
      </c>
      <c r="BM97" s="107">
        <f t="shared" si="2604"/>
        <v>0</v>
      </c>
      <c r="BN97" s="108">
        <f t="shared" si="1920"/>
        <v>0</v>
      </c>
      <c r="BO97" s="108">
        <f t="shared" si="1921"/>
        <v>0</v>
      </c>
      <c r="BP97" s="107"/>
      <c r="BQ97" s="107"/>
      <c r="BR97" s="107"/>
      <c r="BS97" s="107"/>
      <c r="BT97" s="107">
        <f>VLOOKUP($D97,'факт '!$D$7:$AO$73,19,0)</f>
        <v>0</v>
      </c>
      <c r="BU97" s="107">
        <f>VLOOKUP($D97,'факт '!$D$7:$AO$73,20,0)</f>
        <v>0</v>
      </c>
      <c r="BV97" s="107">
        <f>VLOOKUP($D97,'факт '!$D$7:$AO$73,21,0)</f>
        <v>0</v>
      </c>
      <c r="BW97" s="107">
        <f>VLOOKUP($D97,'факт '!$D$7:$AO$73,22,0)</f>
        <v>0</v>
      </c>
      <c r="BX97" s="107">
        <f t="shared" si="2605"/>
        <v>0</v>
      </c>
      <c r="BY97" s="107">
        <f t="shared" si="2606"/>
        <v>0</v>
      </c>
      <c r="BZ97" s="108">
        <f t="shared" si="1926"/>
        <v>0</v>
      </c>
      <c r="CA97" s="108">
        <f t="shared" si="1927"/>
        <v>0</v>
      </c>
      <c r="CB97" s="107"/>
      <c r="CC97" s="107"/>
      <c r="CD97" s="107"/>
      <c r="CE97" s="107"/>
      <c r="CF97" s="107">
        <f>VLOOKUP($D97,'факт '!$D$7:$AO$73,23,0)</f>
        <v>0</v>
      </c>
      <c r="CG97" s="107">
        <f>VLOOKUP($D97,'факт '!$D$7:$AO$73,24,0)</f>
        <v>0</v>
      </c>
      <c r="CH97" s="107">
        <f>VLOOKUP($D97,'факт '!$D$7:$AO$73,25,0)</f>
        <v>0</v>
      </c>
      <c r="CI97" s="107">
        <f>VLOOKUP($D97,'факт '!$D$7:$AO$73,26,0)</f>
        <v>0</v>
      </c>
      <c r="CJ97" s="107">
        <f t="shared" si="2607"/>
        <v>0</v>
      </c>
      <c r="CK97" s="107">
        <f t="shared" si="2608"/>
        <v>0</v>
      </c>
      <c r="CL97" s="108">
        <f t="shared" si="1933"/>
        <v>0</v>
      </c>
      <c r="CM97" s="108">
        <f t="shared" si="1934"/>
        <v>0</v>
      </c>
      <c r="CN97" s="107"/>
      <c r="CO97" s="107"/>
      <c r="CP97" s="107"/>
      <c r="CQ97" s="107"/>
      <c r="CR97" s="107">
        <f>VLOOKUP($D97,'факт '!$D$7:$AO$73,27,0)</f>
        <v>5</v>
      </c>
      <c r="CS97" s="107">
        <f>VLOOKUP($D97,'факт '!$D$7:$AO$73,28,0)</f>
        <v>370145.65</v>
      </c>
      <c r="CT97" s="107">
        <f>VLOOKUP($D97,'факт '!$D$7:$AO$73,29,0)</f>
        <v>0</v>
      </c>
      <c r="CU97" s="107">
        <f>VLOOKUP($D97,'факт '!$D$7:$AO$73,30,0)</f>
        <v>0</v>
      </c>
      <c r="CV97" s="107">
        <f t="shared" si="2609"/>
        <v>5</v>
      </c>
      <c r="CW97" s="107">
        <f t="shared" si="2610"/>
        <v>370145.65</v>
      </c>
      <c r="CX97" s="108">
        <f t="shared" si="1939"/>
        <v>5</v>
      </c>
      <c r="CY97" s="108">
        <f t="shared" si="1940"/>
        <v>370145.65</v>
      </c>
      <c r="CZ97" s="107"/>
      <c r="DA97" s="107"/>
      <c r="DB97" s="107"/>
      <c r="DC97" s="107"/>
      <c r="DD97" s="107">
        <f>VLOOKUP($D97,'факт '!$D$7:$AO$73,31,0)</f>
        <v>0</v>
      </c>
      <c r="DE97" s="107">
        <f>VLOOKUP($D97,'факт '!$D$7:$AO$73,32,0)</f>
        <v>0</v>
      </c>
      <c r="DF97" s="107"/>
      <c r="DG97" s="107"/>
      <c r="DH97" s="107">
        <f t="shared" si="2611"/>
        <v>0</v>
      </c>
      <c r="DI97" s="107">
        <f t="shared" si="2612"/>
        <v>0</v>
      </c>
      <c r="DJ97" s="108">
        <f t="shared" si="1945"/>
        <v>0</v>
      </c>
      <c r="DK97" s="108">
        <f t="shared" si="1946"/>
        <v>0</v>
      </c>
      <c r="DL97" s="107"/>
      <c r="DM97" s="107"/>
      <c r="DN97" s="107"/>
      <c r="DO97" s="107"/>
      <c r="DP97" s="107">
        <f>VLOOKUP($D97,'факт '!$D$7:$AO$73,13,0)</f>
        <v>0</v>
      </c>
      <c r="DQ97" s="107">
        <f>VLOOKUP($D97,'факт '!$D$7:$AO$73,14,0)</f>
        <v>0</v>
      </c>
      <c r="DR97" s="107"/>
      <c r="DS97" s="107"/>
      <c r="DT97" s="107">
        <f t="shared" si="2613"/>
        <v>0</v>
      </c>
      <c r="DU97" s="107">
        <f t="shared" si="2614"/>
        <v>0</v>
      </c>
      <c r="DV97" s="108">
        <f t="shared" si="1951"/>
        <v>0</v>
      </c>
      <c r="DW97" s="108">
        <f t="shared" si="1952"/>
        <v>0</v>
      </c>
      <c r="DX97" s="107"/>
      <c r="DY97" s="107"/>
      <c r="DZ97" s="107"/>
      <c r="EA97" s="107"/>
      <c r="EB97" s="107">
        <f>VLOOKUP($D97,'факт '!$D$7:$AO$73,33,0)</f>
        <v>0</v>
      </c>
      <c r="EC97" s="107">
        <f>VLOOKUP($D97,'факт '!$D$7:$AO$73,34,0)</f>
        <v>0</v>
      </c>
      <c r="ED97" s="107"/>
      <c r="EE97" s="107"/>
      <c r="EF97" s="107">
        <f t="shared" si="2615"/>
        <v>0</v>
      </c>
      <c r="EG97" s="107">
        <f t="shared" si="2616"/>
        <v>0</v>
      </c>
      <c r="EH97" s="108">
        <f t="shared" si="1957"/>
        <v>0</v>
      </c>
      <c r="EI97" s="108">
        <f t="shared" si="1958"/>
        <v>0</v>
      </c>
      <c r="EJ97" s="107"/>
      <c r="EK97" s="107"/>
      <c r="EL97" s="107"/>
      <c r="EM97" s="107"/>
      <c r="EN97" s="107">
        <f>VLOOKUP($D97,'факт '!$D$7:$AO$73,35,0)</f>
        <v>0</v>
      </c>
      <c r="EO97" s="107">
        <f>VLOOKUP($D97,'факт '!$D$7:$AO$73,36,0)</f>
        <v>0</v>
      </c>
      <c r="EP97" s="107">
        <f>VLOOKUP($D97,'факт '!$D$7:$AO$73,37,0)</f>
        <v>0</v>
      </c>
      <c r="EQ97" s="107">
        <f>VLOOKUP($D97,'факт '!$D$7:$AO$73,38,0)</f>
        <v>0</v>
      </c>
      <c r="ER97" s="107">
        <f t="shared" si="2617"/>
        <v>0</v>
      </c>
      <c r="ES97" s="107">
        <f t="shared" si="2618"/>
        <v>0</v>
      </c>
      <c r="ET97" s="108">
        <f t="shared" si="1964"/>
        <v>0</v>
      </c>
      <c r="EU97" s="108">
        <f t="shared" si="1965"/>
        <v>0</v>
      </c>
      <c r="EV97" s="107"/>
      <c r="EW97" s="107"/>
      <c r="EX97" s="107"/>
      <c r="EY97" s="107"/>
      <c r="EZ97" s="107"/>
      <c r="FA97" s="107"/>
      <c r="FB97" s="107"/>
      <c r="FC97" s="107"/>
      <c r="FD97" s="107">
        <f t="shared" si="2619"/>
        <v>0</v>
      </c>
      <c r="FE97" s="107">
        <f t="shared" si="2620"/>
        <v>0</v>
      </c>
      <c r="FF97" s="108">
        <f t="shared" si="1970"/>
        <v>0</v>
      </c>
      <c r="FG97" s="108">
        <f t="shared" si="1971"/>
        <v>0</v>
      </c>
      <c r="FH97" s="107"/>
      <c r="FI97" s="107"/>
      <c r="FJ97" s="107"/>
      <c r="FK97" s="107"/>
      <c r="FL97" s="107"/>
      <c r="FM97" s="107"/>
      <c r="FN97" s="107"/>
      <c r="FO97" s="107"/>
      <c r="FP97" s="107">
        <f t="shared" si="2621"/>
        <v>0</v>
      </c>
      <c r="FQ97" s="107">
        <f t="shared" si="2622"/>
        <v>0</v>
      </c>
      <c r="FR97" s="108">
        <f t="shared" si="1976"/>
        <v>0</v>
      </c>
      <c r="FS97" s="108">
        <f t="shared" si="1977"/>
        <v>0</v>
      </c>
      <c r="FT97" s="107"/>
      <c r="FU97" s="107"/>
      <c r="FV97" s="107"/>
      <c r="FW97" s="107"/>
      <c r="FX97" s="107"/>
      <c r="FY97" s="107"/>
      <c r="FZ97" s="107"/>
      <c r="GA97" s="107"/>
      <c r="GB97" s="107">
        <f t="shared" si="2623"/>
        <v>0</v>
      </c>
      <c r="GC97" s="107">
        <f t="shared" si="2624"/>
        <v>0</v>
      </c>
      <c r="GD97" s="108">
        <f t="shared" si="1982"/>
        <v>0</v>
      </c>
      <c r="GE97" s="108">
        <f t="shared" si="1983"/>
        <v>0</v>
      </c>
      <c r="GF97" s="107">
        <f t="shared" si="2625"/>
        <v>0</v>
      </c>
      <c r="GG97" s="107">
        <f t="shared" si="2626"/>
        <v>0</v>
      </c>
      <c r="GH97" s="107">
        <f t="shared" si="2627"/>
        <v>0</v>
      </c>
      <c r="GI97" s="107">
        <f t="shared" si="2628"/>
        <v>0</v>
      </c>
      <c r="GJ97" s="107">
        <f t="shared" si="2629"/>
        <v>5</v>
      </c>
      <c r="GK97" s="107">
        <f t="shared" si="2630"/>
        <v>370145.65</v>
      </c>
      <c r="GL97" s="107">
        <f t="shared" si="2631"/>
        <v>0</v>
      </c>
      <c r="GM97" s="107">
        <f t="shared" si="2632"/>
        <v>0</v>
      </c>
      <c r="GN97" s="107">
        <f t="shared" si="2633"/>
        <v>5</v>
      </c>
      <c r="GO97" s="107">
        <f t="shared" si="2634"/>
        <v>370145.65</v>
      </c>
      <c r="GP97" s="107"/>
      <c r="GQ97" s="107"/>
      <c r="GR97" s="243"/>
      <c r="GS97" s="86"/>
    </row>
    <row r="98" spans="2:201" hidden="1" x14ac:dyDescent="0.2">
      <c r="B98" s="86"/>
      <c r="C98" s="87"/>
      <c r="D98" s="94"/>
      <c r="E98" s="91"/>
      <c r="F98" s="94"/>
      <c r="G98" s="106"/>
      <c r="H98" s="107"/>
      <c r="I98" s="107"/>
      <c r="J98" s="107"/>
      <c r="K98" s="107"/>
      <c r="L98" s="107"/>
      <c r="M98" s="107"/>
      <c r="N98" s="107"/>
      <c r="O98" s="107"/>
      <c r="P98" s="107">
        <f t="shared" si="2595"/>
        <v>0</v>
      </c>
      <c r="Q98" s="107">
        <f t="shared" si="2596"/>
        <v>0</v>
      </c>
      <c r="R98" s="108">
        <f t="shared" si="2218"/>
        <v>0</v>
      </c>
      <c r="S98" s="108">
        <f t="shared" si="2219"/>
        <v>0</v>
      </c>
      <c r="T98" s="107"/>
      <c r="U98" s="107"/>
      <c r="V98" s="107"/>
      <c r="W98" s="107"/>
      <c r="X98" s="107"/>
      <c r="Y98" s="107"/>
      <c r="Z98" s="107"/>
      <c r="AA98" s="107"/>
      <c r="AB98" s="107">
        <f t="shared" si="2597"/>
        <v>0</v>
      </c>
      <c r="AC98" s="107">
        <f t="shared" si="2598"/>
        <v>0</v>
      </c>
      <c r="AD98" s="108">
        <f t="shared" si="1907"/>
        <v>0</v>
      </c>
      <c r="AE98" s="108">
        <f t="shared" si="1908"/>
        <v>0</v>
      </c>
      <c r="AF98" s="107"/>
      <c r="AG98" s="107"/>
      <c r="AH98" s="107"/>
      <c r="AI98" s="107"/>
      <c r="AJ98" s="107"/>
      <c r="AK98" s="107"/>
      <c r="AL98" s="107"/>
      <c r="AM98" s="107"/>
      <c r="AN98" s="107">
        <f t="shared" si="2599"/>
        <v>0</v>
      </c>
      <c r="AO98" s="107">
        <f t="shared" si="2600"/>
        <v>0</v>
      </c>
      <c r="AP98" s="108">
        <f t="shared" si="1910"/>
        <v>0</v>
      </c>
      <c r="AQ98" s="108">
        <f t="shared" si="1911"/>
        <v>0</v>
      </c>
      <c r="AR98" s="107"/>
      <c r="AS98" s="107"/>
      <c r="AT98" s="107"/>
      <c r="AU98" s="107"/>
      <c r="AV98" s="107"/>
      <c r="AW98" s="107"/>
      <c r="AX98" s="107"/>
      <c r="AY98" s="107"/>
      <c r="AZ98" s="107">
        <f t="shared" si="2601"/>
        <v>0</v>
      </c>
      <c r="BA98" s="107">
        <f t="shared" si="2602"/>
        <v>0</v>
      </c>
      <c r="BB98" s="108">
        <f t="shared" si="1914"/>
        <v>0</v>
      </c>
      <c r="BC98" s="108">
        <f t="shared" si="1915"/>
        <v>0</v>
      </c>
      <c r="BD98" s="107"/>
      <c r="BE98" s="107"/>
      <c r="BF98" s="107"/>
      <c r="BG98" s="107"/>
      <c r="BH98" s="107"/>
      <c r="BI98" s="107"/>
      <c r="BJ98" s="107"/>
      <c r="BK98" s="107"/>
      <c r="BL98" s="107">
        <f t="shared" si="2603"/>
        <v>0</v>
      </c>
      <c r="BM98" s="107">
        <f t="shared" si="2604"/>
        <v>0</v>
      </c>
      <c r="BN98" s="108">
        <f t="shared" si="1920"/>
        <v>0</v>
      </c>
      <c r="BO98" s="108">
        <f t="shared" si="1921"/>
        <v>0</v>
      </c>
      <c r="BP98" s="107"/>
      <c r="BQ98" s="107"/>
      <c r="BR98" s="107"/>
      <c r="BS98" s="107"/>
      <c r="BT98" s="107"/>
      <c r="BU98" s="107"/>
      <c r="BV98" s="107"/>
      <c r="BW98" s="107"/>
      <c r="BX98" s="107">
        <f t="shared" si="2605"/>
        <v>0</v>
      </c>
      <c r="BY98" s="107">
        <f t="shared" si="2606"/>
        <v>0</v>
      </c>
      <c r="BZ98" s="108">
        <f t="shared" si="1926"/>
        <v>0</v>
      </c>
      <c r="CA98" s="108">
        <f t="shared" si="1927"/>
        <v>0</v>
      </c>
      <c r="CB98" s="107"/>
      <c r="CC98" s="107"/>
      <c r="CD98" s="107"/>
      <c r="CE98" s="107"/>
      <c r="CF98" s="107"/>
      <c r="CG98" s="107"/>
      <c r="CH98" s="107"/>
      <c r="CI98" s="107"/>
      <c r="CJ98" s="107">
        <f t="shared" si="2607"/>
        <v>0</v>
      </c>
      <c r="CK98" s="107">
        <f t="shared" si="2608"/>
        <v>0</v>
      </c>
      <c r="CL98" s="108">
        <f t="shared" si="1933"/>
        <v>0</v>
      </c>
      <c r="CM98" s="108">
        <f t="shared" si="1934"/>
        <v>0</v>
      </c>
      <c r="CN98" s="107"/>
      <c r="CO98" s="107"/>
      <c r="CP98" s="107"/>
      <c r="CQ98" s="107"/>
      <c r="CR98" s="107"/>
      <c r="CS98" s="107"/>
      <c r="CT98" s="107"/>
      <c r="CU98" s="107"/>
      <c r="CV98" s="107">
        <f t="shared" si="2609"/>
        <v>0</v>
      </c>
      <c r="CW98" s="107">
        <f t="shared" si="2610"/>
        <v>0</v>
      </c>
      <c r="CX98" s="108">
        <f t="shared" si="1939"/>
        <v>0</v>
      </c>
      <c r="CY98" s="108">
        <f t="shared" si="1940"/>
        <v>0</v>
      </c>
      <c r="CZ98" s="107"/>
      <c r="DA98" s="107"/>
      <c r="DB98" s="107"/>
      <c r="DC98" s="107"/>
      <c r="DD98" s="107"/>
      <c r="DE98" s="107"/>
      <c r="DF98" s="107"/>
      <c r="DG98" s="107"/>
      <c r="DH98" s="107">
        <f t="shared" si="2611"/>
        <v>0</v>
      </c>
      <c r="DI98" s="107">
        <f t="shared" si="2612"/>
        <v>0</v>
      </c>
      <c r="DJ98" s="108">
        <f t="shared" si="1945"/>
        <v>0</v>
      </c>
      <c r="DK98" s="108">
        <f t="shared" si="1946"/>
        <v>0</v>
      </c>
      <c r="DL98" s="107"/>
      <c r="DM98" s="107"/>
      <c r="DN98" s="107"/>
      <c r="DO98" s="107"/>
      <c r="DP98" s="107"/>
      <c r="DQ98" s="107"/>
      <c r="DR98" s="107"/>
      <c r="DS98" s="107"/>
      <c r="DT98" s="107">
        <f t="shared" si="2613"/>
        <v>0</v>
      </c>
      <c r="DU98" s="107">
        <f t="shared" si="2614"/>
        <v>0</v>
      </c>
      <c r="DV98" s="108">
        <f t="shared" si="1951"/>
        <v>0</v>
      </c>
      <c r="DW98" s="108">
        <f t="shared" si="1952"/>
        <v>0</v>
      </c>
      <c r="DX98" s="107"/>
      <c r="DY98" s="107"/>
      <c r="DZ98" s="107"/>
      <c r="EA98" s="107"/>
      <c r="EB98" s="107"/>
      <c r="EC98" s="107"/>
      <c r="ED98" s="107"/>
      <c r="EE98" s="107"/>
      <c r="EF98" s="107">
        <f t="shared" si="2615"/>
        <v>0</v>
      </c>
      <c r="EG98" s="107">
        <f t="shared" si="2616"/>
        <v>0</v>
      </c>
      <c r="EH98" s="108">
        <f t="shared" si="1957"/>
        <v>0</v>
      </c>
      <c r="EI98" s="108">
        <f t="shared" si="1958"/>
        <v>0</v>
      </c>
      <c r="EJ98" s="107"/>
      <c r="EK98" s="107"/>
      <c r="EL98" s="107"/>
      <c r="EM98" s="107"/>
      <c r="EN98" s="107"/>
      <c r="EO98" s="107"/>
      <c r="EP98" s="107"/>
      <c r="EQ98" s="107"/>
      <c r="ER98" s="107">
        <f t="shared" si="2617"/>
        <v>0</v>
      </c>
      <c r="ES98" s="107">
        <f t="shared" si="2618"/>
        <v>0</v>
      </c>
      <c r="ET98" s="108">
        <f t="shared" si="1964"/>
        <v>0</v>
      </c>
      <c r="EU98" s="108">
        <f t="shared" si="1965"/>
        <v>0</v>
      </c>
      <c r="EV98" s="107"/>
      <c r="EW98" s="107"/>
      <c r="EX98" s="107"/>
      <c r="EY98" s="107"/>
      <c r="EZ98" s="107"/>
      <c r="FA98" s="107"/>
      <c r="FB98" s="107"/>
      <c r="FC98" s="107"/>
      <c r="FD98" s="107">
        <f t="shared" si="2619"/>
        <v>0</v>
      </c>
      <c r="FE98" s="107">
        <f t="shared" si="2620"/>
        <v>0</v>
      </c>
      <c r="FF98" s="108">
        <f t="shared" si="1970"/>
        <v>0</v>
      </c>
      <c r="FG98" s="108">
        <f t="shared" si="1971"/>
        <v>0</v>
      </c>
      <c r="FH98" s="107"/>
      <c r="FI98" s="107"/>
      <c r="FJ98" s="107"/>
      <c r="FK98" s="107"/>
      <c r="FL98" s="107"/>
      <c r="FM98" s="107"/>
      <c r="FN98" s="107"/>
      <c r="FO98" s="107"/>
      <c r="FP98" s="107">
        <f t="shared" si="2621"/>
        <v>0</v>
      </c>
      <c r="FQ98" s="107">
        <f t="shared" si="2622"/>
        <v>0</v>
      </c>
      <c r="FR98" s="108">
        <f t="shared" si="1976"/>
        <v>0</v>
      </c>
      <c r="FS98" s="108">
        <f t="shared" si="1977"/>
        <v>0</v>
      </c>
      <c r="FT98" s="107"/>
      <c r="FU98" s="107"/>
      <c r="FV98" s="107"/>
      <c r="FW98" s="107"/>
      <c r="FX98" s="107"/>
      <c r="FY98" s="107"/>
      <c r="FZ98" s="107"/>
      <c r="GA98" s="107"/>
      <c r="GB98" s="107">
        <f t="shared" si="2623"/>
        <v>0</v>
      </c>
      <c r="GC98" s="107">
        <f t="shared" si="2624"/>
        <v>0</v>
      </c>
      <c r="GD98" s="108">
        <f t="shared" si="1982"/>
        <v>0</v>
      </c>
      <c r="GE98" s="108">
        <f t="shared" si="1983"/>
        <v>0</v>
      </c>
      <c r="GF98" s="107">
        <f t="shared" si="2625"/>
        <v>0</v>
      </c>
      <c r="GG98" s="107">
        <f t="shared" si="2626"/>
        <v>0</v>
      </c>
      <c r="GH98" s="107">
        <f t="shared" si="2627"/>
        <v>0</v>
      </c>
      <c r="GI98" s="107">
        <f t="shared" si="2628"/>
        <v>0</v>
      </c>
      <c r="GJ98" s="107">
        <f t="shared" si="2629"/>
        <v>0</v>
      </c>
      <c r="GK98" s="107">
        <f t="shared" si="2630"/>
        <v>0</v>
      </c>
      <c r="GL98" s="107">
        <f t="shared" si="2631"/>
        <v>0</v>
      </c>
      <c r="GM98" s="107">
        <f t="shared" si="2632"/>
        <v>0</v>
      </c>
      <c r="GN98" s="107">
        <f t="shared" si="2633"/>
        <v>0</v>
      </c>
      <c r="GO98" s="107">
        <f t="shared" si="2634"/>
        <v>0</v>
      </c>
      <c r="GP98" s="107"/>
      <c r="GQ98" s="107"/>
      <c r="GR98" s="243"/>
      <c r="GS98" s="86"/>
    </row>
    <row r="99" spans="2:201" hidden="1" x14ac:dyDescent="0.2">
      <c r="B99" s="110"/>
      <c r="C99" s="116"/>
      <c r="D99" s="117"/>
      <c r="E99" s="113" t="s">
        <v>50</v>
      </c>
      <c r="F99" s="117"/>
      <c r="G99" s="114"/>
      <c r="H99" s="115">
        <f>SUM(H100:H106)</f>
        <v>12</v>
      </c>
      <c r="I99" s="115">
        <f>SUM(I100:I106)</f>
        <v>1920983.8448999999</v>
      </c>
      <c r="J99" s="115">
        <f>SUM(J100:J106)</f>
        <v>2</v>
      </c>
      <c r="K99" s="115">
        <f>SUM(K100:K106)</f>
        <v>320163.97414999997</v>
      </c>
      <c r="L99" s="115">
        <f>SUM(L106,L103,L100)</f>
        <v>1</v>
      </c>
      <c r="M99" s="115">
        <f t="shared" ref="M99:Q99" si="2635">SUM(M106,M103,M100)</f>
        <v>85275.14</v>
      </c>
      <c r="N99" s="115">
        <f t="shared" si="2635"/>
        <v>0</v>
      </c>
      <c r="O99" s="115">
        <f t="shared" si="2635"/>
        <v>0</v>
      </c>
      <c r="P99" s="115">
        <f t="shared" si="2635"/>
        <v>1</v>
      </c>
      <c r="Q99" s="115">
        <f t="shared" si="2635"/>
        <v>85275.14</v>
      </c>
      <c r="R99" s="108">
        <f t="shared" si="2218"/>
        <v>-1</v>
      </c>
      <c r="S99" s="108">
        <f t="shared" si="2219"/>
        <v>-234888.83414999995</v>
      </c>
      <c r="T99" s="115">
        <f>SUM(T100:T106)</f>
        <v>0</v>
      </c>
      <c r="U99" s="115">
        <f>SUM(U100:U106)</f>
        <v>0</v>
      </c>
      <c r="V99" s="115">
        <f>SUM(V100:V106)</f>
        <v>0</v>
      </c>
      <c r="W99" s="115">
        <f>SUM(W100:W106)</f>
        <v>0</v>
      </c>
      <c r="X99" s="115">
        <f>SUM(X106,X103,X100)</f>
        <v>0</v>
      </c>
      <c r="Y99" s="115">
        <f t="shared" ref="Y99" si="2636">SUM(Y106,Y103,Y100)</f>
        <v>0</v>
      </c>
      <c r="Z99" s="115">
        <f t="shared" ref="Z99" si="2637">SUM(Z106,Z103,Z100)</f>
        <v>0</v>
      </c>
      <c r="AA99" s="115">
        <f t="shared" ref="AA99" si="2638">SUM(AA106,AA103,AA100)</f>
        <v>0</v>
      </c>
      <c r="AB99" s="115">
        <f t="shared" ref="AB99" si="2639">SUM(AB106,AB103,AB100)</f>
        <v>0</v>
      </c>
      <c r="AC99" s="115">
        <f t="shared" ref="AC99" si="2640">SUM(AC106,AC103,AC100)</f>
        <v>0</v>
      </c>
      <c r="AD99" s="108">
        <f t="shared" si="1907"/>
        <v>0</v>
      </c>
      <c r="AE99" s="108">
        <f t="shared" si="1908"/>
        <v>0</v>
      </c>
      <c r="AF99" s="115">
        <f>SUM(AF100:AF106)</f>
        <v>0</v>
      </c>
      <c r="AG99" s="115">
        <f>SUM(AG100:AG106)</f>
        <v>0</v>
      </c>
      <c r="AH99" s="115">
        <f>SUM(AH100:AH106)</f>
        <v>0</v>
      </c>
      <c r="AI99" s="115">
        <f>SUM(AI100:AI106)</f>
        <v>0</v>
      </c>
      <c r="AJ99" s="115">
        <f>SUM(AJ106,AJ103,AJ100)</f>
        <v>0</v>
      </c>
      <c r="AK99" s="115">
        <f t="shared" ref="AK99" si="2641">SUM(AK106,AK103,AK100)</f>
        <v>0</v>
      </c>
      <c r="AL99" s="115">
        <f t="shared" ref="AL99" si="2642">SUM(AL106,AL103,AL100)</f>
        <v>0</v>
      </c>
      <c r="AM99" s="115">
        <f t="shared" ref="AM99" si="2643">SUM(AM106,AM103,AM100)</f>
        <v>0</v>
      </c>
      <c r="AN99" s="115">
        <f t="shared" ref="AN99" si="2644">SUM(AN106,AN103,AN100)</f>
        <v>0</v>
      </c>
      <c r="AO99" s="115">
        <f t="shared" ref="AO99" si="2645">SUM(AO106,AO103,AO100)</f>
        <v>0</v>
      </c>
      <c r="AP99" s="108">
        <f t="shared" si="1910"/>
        <v>0</v>
      </c>
      <c r="AQ99" s="108">
        <f t="shared" si="1911"/>
        <v>0</v>
      </c>
      <c r="AR99" s="115">
        <f>SUM(AR100:AR106)</f>
        <v>0</v>
      </c>
      <c r="AS99" s="115">
        <f>SUM(AS100:AS106)</f>
        <v>0</v>
      </c>
      <c r="AT99" s="115">
        <f>SUM(AT100:AT106)</f>
        <v>0</v>
      </c>
      <c r="AU99" s="115">
        <f>SUM(AU100:AU106)</f>
        <v>0</v>
      </c>
      <c r="AV99" s="115">
        <f>SUM(AV106,AV103,AV100)</f>
        <v>0</v>
      </c>
      <c r="AW99" s="115">
        <f t="shared" ref="AW99" si="2646">SUM(AW106,AW103,AW100)</f>
        <v>0</v>
      </c>
      <c r="AX99" s="115">
        <f t="shared" ref="AX99" si="2647">SUM(AX106,AX103,AX100)</f>
        <v>0</v>
      </c>
      <c r="AY99" s="115">
        <f t="shared" ref="AY99" si="2648">SUM(AY106,AY103,AY100)</f>
        <v>0</v>
      </c>
      <c r="AZ99" s="115">
        <f t="shared" ref="AZ99" si="2649">SUM(AZ106,AZ103,AZ100)</f>
        <v>0</v>
      </c>
      <c r="BA99" s="115">
        <f t="shared" ref="BA99" si="2650">SUM(BA106,BA103,BA100)</f>
        <v>0</v>
      </c>
      <c r="BB99" s="108">
        <f t="shared" si="1914"/>
        <v>0</v>
      </c>
      <c r="BC99" s="108">
        <f t="shared" si="1915"/>
        <v>0</v>
      </c>
      <c r="BD99" s="115">
        <f>SUM(BD100:BD106)</f>
        <v>150</v>
      </c>
      <c r="BE99" s="115">
        <f>SUM(BE100:BE106)</f>
        <v>20445080.91</v>
      </c>
      <c r="BF99" s="115">
        <f>SUM(BF100:BF106)</f>
        <v>25</v>
      </c>
      <c r="BG99" s="115">
        <f>SUM(BG100:BG106)</f>
        <v>3407513.4849999999</v>
      </c>
      <c r="BH99" s="115">
        <f>SUM(BH106,BH103,BH100)</f>
        <v>10</v>
      </c>
      <c r="BI99" s="115">
        <f t="shared" ref="BI99" si="2651">SUM(BI106,BI103,BI100)</f>
        <v>1363005.4000000001</v>
      </c>
      <c r="BJ99" s="115">
        <f t="shared" ref="BJ99" si="2652">SUM(BJ106,BJ103,BJ100)</f>
        <v>0</v>
      </c>
      <c r="BK99" s="115">
        <f t="shared" ref="BK99" si="2653">SUM(BK106,BK103,BK100)</f>
        <v>0</v>
      </c>
      <c r="BL99" s="115">
        <f t="shared" ref="BL99" si="2654">SUM(BL106,BL103,BL100)</f>
        <v>10</v>
      </c>
      <c r="BM99" s="115">
        <f t="shared" ref="BM99" si="2655">SUM(BM106,BM103,BM100)</f>
        <v>1363005.4000000001</v>
      </c>
      <c r="BN99" s="108">
        <f t="shared" si="1920"/>
        <v>-15</v>
      </c>
      <c r="BO99" s="108">
        <f t="shared" si="1921"/>
        <v>-2044508.0849999997</v>
      </c>
      <c r="BP99" s="115">
        <f>SUM(BP100:BP106)</f>
        <v>0</v>
      </c>
      <c r="BQ99" s="115">
        <f>SUM(BQ100:BQ106)</f>
        <v>0</v>
      </c>
      <c r="BR99" s="115">
        <f>SUM(BR100:BR106)</f>
        <v>0</v>
      </c>
      <c r="BS99" s="115">
        <f>SUM(BS100:BS106)</f>
        <v>0</v>
      </c>
      <c r="BT99" s="115">
        <f>SUM(BT106,BT103,BT100)</f>
        <v>0</v>
      </c>
      <c r="BU99" s="115">
        <f t="shared" ref="BU99" si="2656">SUM(BU106,BU103,BU100)</f>
        <v>0</v>
      </c>
      <c r="BV99" s="115">
        <f t="shared" ref="BV99" si="2657">SUM(BV106,BV103,BV100)</f>
        <v>0</v>
      </c>
      <c r="BW99" s="115">
        <f t="shared" ref="BW99" si="2658">SUM(BW106,BW103,BW100)</f>
        <v>0</v>
      </c>
      <c r="BX99" s="115">
        <f t="shared" ref="BX99" si="2659">SUM(BX106,BX103,BX100)</f>
        <v>0</v>
      </c>
      <c r="BY99" s="115">
        <f t="shared" ref="BY99" si="2660">SUM(BY106,BY103,BY100)</f>
        <v>0</v>
      </c>
      <c r="BZ99" s="108">
        <f t="shared" si="1926"/>
        <v>0</v>
      </c>
      <c r="CA99" s="108">
        <f t="shared" si="1927"/>
        <v>0</v>
      </c>
      <c r="CB99" s="115">
        <f t="shared" ref="CB99:EA99" si="2661">SUM(CB100:CB106)</f>
        <v>0</v>
      </c>
      <c r="CC99" s="115">
        <f t="shared" si="2661"/>
        <v>0</v>
      </c>
      <c r="CD99" s="115">
        <f t="shared" si="2661"/>
        <v>0</v>
      </c>
      <c r="CE99" s="115">
        <f t="shared" si="2661"/>
        <v>0</v>
      </c>
      <c r="CF99" s="115">
        <f>SUM(CF106,CF103,CF100)</f>
        <v>0</v>
      </c>
      <c r="CG99" s="115">
        <f t="shared" ref="CG99" si="2662">SUM(CG106,CG103,CG100)</f>
        <v>0</v>
      </c>
      <c r="CH99" s="115">
        <f t="shared" ref="CH99" si="2663">SUM(CH106,CH103,CH100)</f>
        <v>0</v>
      </c>
      <c r="CI99" s="115">
        <f t="shared" ref="CI99" si="2664">SUM(CI106,CI103,CI100)</f>
        <v>0</v>
      </c>
      <c r="CJ99" s="115">
        <f t="shared" ref="CJ99" si="2665">SUM(CJ106,CJ103,CJ100)</f>
        <v>0</v>
      </c>
      <c r="CK99" s="115">
        <f t="shared" ref="CK99" si="2666">SUM(CK106,CK103,CK100)</f>
        <v>0</v>
      </c>
      <c r="CL99" s="108">
        <f t="shared" si="1933"/>
        <v>0</v>
      </c>
      <c r="CM99" s="108">
        <f t="shared" si="1934"/>
        <v>0</v>
      </c>
      <c r="CN99" s="115">
        <f t="shared" si="2661"/>
        <v>0</v>
      </c>
      <c r="CO99" s="115">
        <f t="shared" si="2661"/>
        <v>0</v>
      </c>
      <c r="CP99" s="115">
        <f t="shared" si="2661"/>
        <v>0</v>
      </c>
      <c r="CQ99" s="115">
        <f t="shared" si="2661"/>
        <v>0</v>
      </c>
      <c r="CR99" s="115">
        <f>SUM(CR106,CR103,CR100)</f>
        <v>0</v>
      </c>
      <c r="CS99" s="115">
        <f t="shared" ref="CS99" si="2667">SUM(CS106,CS103,CS100)</f>
        <v>0</v>
      </c>
      <c r="CT99" s="115">
        <f t="shared" ref="CT99" si="2668">SUM(CT106,CT103,CT100)</f>
        <v>0</v>
      </c>
      <c r="CU99" s="115">
        <f t="shared" ref="CU99" si="2669">SUM(CU106,CU103,CU100)</f>
        <v>0</v>
      </c>
      <c r="CV99" s="115">
        <f t="shared" ref="CV99" si="2670">SUM(CV106,CV103,CV100)</f>
        <v>0</v>
      </c>
      <c r="CW99" s="115">
        <f t="shared" ref="CW99" si="2671">SUM(CW106,CW103,CW100)</f>
        <v>0</v>
      </c>
      <c r="CX99" s="108">
        <f t="shared" si="1939"/>
        <v>0</v>
      </c>
      <c r="CY99" s="108">
        <f t="shared" si="1940"/>
        <v>0</v>
      </c>
      <c r="CZ99" s="115">
        <f t="shared" si="2661"/>
        <v>0</v>
      </c>
      <c r="DA99" s="115">
        <f t="shared" si="2661"/>
        <v>0</v>
      </c>
      <c r="DB99" s="115">
        <f t="shared" si="2661"/>
        <v>0</v>
      </c>
      <c r="DC99" s="115">
        <f t="shared" si="2661"/>
        <v>0</v>
      </c>
      <c r="DD99" s="115">
        <f>SUM(DD106,DD103,DD100)</f>
        <v>0</v>
      </c>
      <c r="DE99" s="115">
        <f t="shared" ref="DE99" si="2672">SUM(DE106,DE103,DE100)</f>
        <v>0</v>
      </c>
      <c r="DF99" s="115">
        <f t="shared" ref="DF99" si="2673">SUM(DF106,DF103,DF100)</f>
        <v>0</v>
      </c>
      <c r="DG99" s="115">
        <f t="shared" ref="DG99" si="2674">SUM(DG106,DG103,DG100)</f>
        <v>0</v>
      </c>
      <c r="DH99" s="115">
        <f t="shared" ref="DH99" si="2675">SUM(DH106,DH103,DH100)</f>
        <v>0</v>
      </c>
      <c r="DI99" s="115">
        <f t="shared" ref="DI99" si="2676">SUM(DI106,DI103,DI100)</f>
        <v>0</v>
      </c>
      <c r="DJ99" s="108">
        <f t="shared" si="1945"/>
        <v>0</v>
      </c>
      <c r="DK99" s="108">
        <f t="shared" si="1946"/>
        <v>0</v>
      </c>
      <c r="DL99" s="115">
        <f t="shared" si="2661"/>
        <v>0</v>
      </c>
      <c r="DM99" s="115">
        <f t="shared" si="2661"/>
        <v>0</v>
      </c>
      <c r="DN99" s="115">
        <f t="shared" si="2661"/>
        <v>0</v>
      </c>
      <c r="DO99" s="115">
        <f t="shared" si="2661"/>
        <v>0</v>
      </c>
      <c r="DP99" s="115">
        <f>SUM(DP106,DP103,DP100)</f>
        <v>0</v>
      </c>
      <c r="DQ99" s="115">
        <f t="shared" ref="DQ99" si="2677">SUM(DQ106,DQ103,DQ100)</f>
        <v>0</v>
      </c>
      <c r="DR99" s="115">
        <f t="shared" ref="DR99" si="2678">SUM(DR106,DR103,DR100)</f>
        <v>0</v>
      </c>
      <c r="DS99" s="115">
        <f t="shared" ref="DS99" si="2679">SUM(DS106,DS103,DS100)</f>
        <v>0</v>
      </c>
      <c r="DT99" s="115">
        <f t="shared" ref="DT99" si="2680">SUM(DT106,DT103,DT100)</f>
        <v>0</v>
      </c>
      <c r="DU99" s="115">
        <f t="shared" ref="DU99" si="2681">SUM(DU106,DU103,DU100)</f>
        <v>0</v>
      </c>
      <c r="DV99" s="108">
        <f t="shared" si="1951"/>
        <v>0</v>
      </c>
      <c r="DW99" s="108">
        <f t="shared" si="1952"/>
        <v>0</v>
      </c>
      <c r="DX99" s="115">
        <f t="shared" si="2661"/>
        <v>0</v>
      </c>
      <c r="DY99" s="115">
        <f t="shared" si="2661"/>
        <v>0</v>
      </c>
      <c r="DZ99" s="115">
        <f t="shared" si="2661"/>
        <v>0</v>
      </c>
      <c r="EA99" s="115">
        <f t="shared" si="2661"/>
        <v>0</v>
      </c>
      <c r="EB99" s="115">
        <f>SUM(EB106,EB103,EB100)</f>
        <v>0</v>
      </c>
      <c r="EC99" s="115">
        <f t="shared" ref="EC99" si="2682">SUM(EC106,EC103,EC100)</f>
        <v>0</v>
      </c>
      <c r="ED99" s="115">
        <f t="shared" ref="ED99" si="2683">SUM(ED106,ED103,ED100)</f>
        <v>0</v>
      </c>
      <c r="EE99" s="115">
        <f t="shared" ref="EE99" si="2684">SUM(EE106,EE103,EE100)</f>
        <v>0</v>
      </c>
      <c r="EF99" s="115">
        <f t="shared" ref="EF99" si="2685">SUM(EF106,EF103,EF100)</f>
        <v>0</v>
      </c>
      <c r="EG99" s="115">
        <f t="shared" ref="EG99" si="2686">SUM(EG106,EG103,EG100)</f>
        <v>0</v>
      </c>
      <c r="EH99" s="108">
        <f t="shared" si="1957"/>
        <v>0</v>
      </c>
      <c r="EI99" s="108">
        <f t="shared" si="1958"/>
        <v>0</v>
      </c>
      <c r="EJ99" s="115">
        <f t="shared" ref="EJ99:GQ99" si="2687">SUM(EJ100:EJ106)</f>
        <v>0</v>
      </c>
      <c r="EK99" s="115">
        <f t="shared" si="2687"/>
        <v>0</v>
      </c>
      <c r="EL99" s="115">
        <f t="shared" si="2687"/>
        <v>0</v>
      </c>
      <c r="EM99" s="115">
        <f t="shared" si="2687"/>
        <v>0</v>
      </c>
      <c r="EN99" s="115">
        <f>SUM(EN106,EN103,EN100)</f>
        <v>0</v>
      </c>
      <c r="EO99" s="115">
        <f t="shared" ref="EO99" si="2688">SUM(EO106,EO103,EO100)</f>
        <v>0</v>
      </c>
      <c r="EP99" s="115">
        <f t="shared" ref="EP99" si="2689">SUM(EP106,EP103,EP100)</f>
        <v>0</v>
      </c>
      <c r="EQ99" s="115">
        <f t="shared" ref="EQ99" si="2690">SUM(EQ106,EQ103,EQ100)</f>
        <v>0</v>
      </c>
      <c r="ER99" s="115">
        <f t="shared" ref="ER99" si="2691">SUM(ER106,ER103,ER100)</f>
        <v>0</v>
      </c>
      <c r="ES99" s="115">
        <f t="shared" ref="ES99" si="2692">SUM(ES106,ES103,ES100)</f>
        <v>0</v>
      </c>
      <c r="ET99" s="108">
        <f t="shared" si="1964"/>
        <v>0</v>
      </c>
      <c r="EU99" s="108">
        <f t="shared" si="1965"/>
        <v>0</v>
      </c>
      <c r="EV99" s="115">
        <f t="shared" si="2687"/>
        <v>0</v>
      </c>
      <c r="EW99" s="115">
        <f t="shared" si="2687"/>
        <v>0</v>
      </c>
      <c r="EX99" s="115">
        <f t="shared" si="2687"/>
        <v>0</v>
      </c>
      <c r="EY99" s="115">
        <f t="shared" si="2687"/>
        <v>0</v>
      </c>
      <c r="EZ99" s="115">
        <f>SUM(EZ106,EZ103,EZ100)</f>
        <v>0</v>
      </c>
      <c r="FA99" s="115">
        <f t="shared" ref="FA99" si="2693">SUM(FA106,FA103,FA100)</f>
        <v>0</v>
      </c>
      <c r="FB99" s="115">
        <f t="shared" ref="FB99" si="2694">SUM(FB106,FB103,FB100)</f>
        <v>0</v>
      </c>
      <c r="FC99" s="115">
        <f t="shared" ref="FC99" si="2695">SUM(FC106,FC103,FC100)</f>
        <v>0</v>
      </c>
      <c r="FD99" s="115">
        <f t="shared" ref="FD99" si="2696">SUM(FD106,FD103,FD100)</f>
        <v>0</v>
      </c>
      <c r="FE99" s="115">
        <f t="shared" ref="FE99" si="2697">SUM(FE106,FE103,FE100)</f>
        <v>0</v>
      </c>
      <c r="FF99" s="108">
        <f t="shared" si="1970"/>
        <v>0</v>
      </c>
      <c r="FG99" s="108">
        <f t="shared" si="1971"/>
        <v>0</v>
      </c>
      <c r="FH99" s="115">
        <f t="shared" si="2687"/>
        <v>0</v>
      </c>
      <c r="FI99" s="115">
        <f t="shared" si="2687"/>
        <v>0</v>
      </c>
      <c r="FJ99" s="115">
        <f t="shared" si="2687"/>
        <v>0</v>
      </c>
      <c r="FK99" s="115">
        <f t="shared" si="2687"/>
        <v>0</v>
      </c>
      <c r="FL99" s="115">
        <f>SUM(FL106,FL103,FL100)</f>
        <v>0</v>
      </c>
      <c r="FM99" s="115">
        <f t="shared" ref="FM99" si="2698">SUM(FM106,FM103,FM100)</f>
        <v>0</v>
      </c>
      <c r="FN99" s="115">
        <f t="shared" ref="FN99" si="2699">SUM(FN106,FN103,FN100)</f>
        <v>0</v>
      </c>
      <c r="FO99" s="115">
        <f t="shared" ref="FO99" si="2700">SUM(FO106,FO103,FO100)</f>
        <v>0</v>
      </c>
      <c r="FP99" s="115">
        <f t="shared" ref="FP99" si="2701">SUM(FP106,FP103,FP100)</f>
        <v>0</v>
      </c>
      <c r="FQ99" s="115">
        <f t="shared" ref="FQ99" si="2702">SUM(FQ106,FQ103,FQ100)</f>
        <v>0</v>
      </c>
      <c r="FR99" s="108">
        <f t="shared" si="1976"/>
        <v>0</v>
      </c>
      <c r="FS99" s="108">
        <f t="shared" si="1977"/>
        <v>0</v>
      </c>
      <c r="FT99" s="115">
        <f t="shared" si="2687"/>
        <v>0</v>
      </c>
      <c r="FU99" s="115">
        <f t="shared" si="2687"/>
        <v>0</v>
      </c>
      <c r="FV99" s="115">
        <f t="shared" si="2687"/>
        <v>0</v>
      </c>
      <c r="FW99" s="115">
        <f t="shared" si="2687"/>
        <v>0</v>
      </c>
      <c r="FX99" s="115">
        <f>SUM(FX106,FX103,FX100)</f>
        <v>0</v>
      </c>
      <c r="FY99" s="115">
        <f t="shared" ref="FY99" si="2703">SUM(FY106,FY103,FY100)</f>
        <v>0</v>
      </c>
      <c r="FZ99" s="115">
        <f t="shared" ref="FZ99" si="2704">SUM(FZ106,FZ103,FZ100)</f>
        <v>0</v>
      </c>
      <c r="GA99" s="115">
        <f t="shared" ref="GA99" si="2705">SUM(GA106,GA103,GA100)</f>
        <v>0</v>
      </c>
      <c r="GB99" s="115">
        <f t="shared" ref="GB99" si="2706">SUM(GB106,GB103,GB100)</f>
        <v>0</v>
      </c>
      <c r="GC99" s="115">
        <f t="shared" ref="GC99" si="2707">SUM(GC106,GC103,GC100)</f>
        <v>0</v>
      </c>
      <c r="GD99" s="108">
        <f t="shared" si="1982"/>
        <v>0</v>
      </c>
      <c r="GE99" s="108">
        <f t="shared" si="1983"/>
        <v>0</v>
      </c>
      <c r="GF99" s="115">
        <f>SUM(GF100,GF103,GF106)</f>
        <v>162</v>
      </c>
      <c r="GG99" s="115">
        <f t="shared" ref="GG99:GO99" si="2708">SUM(GG100,GG103,GG106)</f>
        <v>22366064.754900001</v>
      </c>
      <c r="GH99" s="115">
        <f t="shared" si="2708"/>
        <v>27</v>
      </c>
      <c r="GI99" s="115">
        <f t="shared" si="2708"/>
        <v>3727677.45915</v>
      </c>
      <c r="GJ99" s="115">
        <f t="shared" si="2708"/>
        <v>11</v>
      </c>
      <c r="GK99" s="115">
        <f t="shared" si="2708"/>
        <v>1448280.54</v>
      </c>
      <c r="GL99" s="115">
        <f t="shared" si="2708"/>
        <v>0</v>
      </c>
      <c r="GM99" s="115">
        <f t="shared" si="2708"/>
        <v>0</v>
      </c>
      <c r="GN99" s="115">
        <f t="shared" si="2708"/>
        <v>11</v>
      </c>
      <c r="GO99" s="115">
        <f t="shared" si="2708"/>
        <v>1448280.54</v>
      </c>
      <c r="GP99" s="115">
        <f t="shared" si="2687"/>
        <v>-16</v>
      </c>
      <c r="GQ99" s="115">
        <f t="shared" si="2687"/>
        <v>-2279396.9191499995</v>
      </c>
      <c r="GR99" s="243"/>
      <c r="GS99" s="86"/>
    </row>
    <row r="100" spans="2:201" hidden="1" x14ac:dyDescent="0.2">
      <c r="B100" s="110"/>
      <c r="C100" s="116"/>
      <c r="D100" s="117"/>
      <c r="E100" s="132" t="s">
        <v>51</v>
      </c>
      <c r="F100" s="134">
        <v>23</v>
      </c>
      <c r="G100" s="135">
        <v>85275.142599999992</v>
      </c>
      <c r="H100" s="115">
        <v>1</v>
      </c>
      <c r="I100" s="115">
        <v>85275.142599999992</v>
      </c>
      <c r="J100" s="115">
        <f t="shared" si="223"/>
        <v>0.16666666666666666</v>
      </c>
      <c r="K100" s="115">
        <f t="shared" si="224"/>
        <v>14212.523766666665</v>
      </c>
      <c r="L100" s="115">
        <f>SUM(L101:L102)</f>
        <v>1</v>
      </c>
      <c r="M100" s="115">
        <f t="shared" ref="M100:Q100" si="2709">SUM(M101:M102)</f>
        <v>85275.14</v>
      </c>
      <c r="N100" s="115">
        <f t="shared" si="2709"/>
        <v>0</v>
      </c>
      <c r="O100" s="115">
        <f t="shared" si="2709"/>
        <v>0</v>
      </c>
      <c r="P100" s="115">
        <f t="shared" si="2709"/>
        <v>1</v>
      </c>
      <c r="Q100" s="115">
        <f t="shared" si="2709"/>
        <v>85275.14</v>
      </c>
      <c r="R100" s="131">
        <f t="shared" si="2218"/>
        <v>0.83333333333333337</v>
      </c>
      <c r="S100" s="131">
        <f t="shared" si="2219"/>
        <v>71062.616233333334</v>
      </c>
      <c r="T100" s="115"/>
      <c r="U100" s="115">
        <v>0</v>
      </c>
      <c r="V100" s="115">
        <f t="shared" si="226"/>
        <v>0</v>
      </c>
      <c r="W100" s="115">
        <f t="shared" si="227"/>
        <v>0</v>
      </c>
      <c r="X100" s="115">
        <f>SUM(X101:X102)</f>
        <v>0</v>
      </c>
      <c r="Y100" s="115">
        <f t="shared" ref="Y100" si="2710">SUM(Y101:Y102)</f>
        <v>0</v>
      </c>
      <c r="Z100" s="115">
        <f t="shared" ref="Z100" si="2711">SUM(Z101:Z102)</f>
        <v>0</v>
      </c>
      <c r="AA100" s="115">
        <f t="shared" ref="AA100" si="2712">SUM(AA101:AA102)</f>
        <v>0</v>
      </c>
      <c r="AB100" s="115">
        <f t="shared" ref="AB100" si="2713">SUM(AB101:AB102)</f>
        <v>0</v>
      </c>
      <c r="AC100" s="115">
        <f t="shared" ref="AC100" si="2714">SUM(AC101:AC102)</f>
        <v>0</v>
      </c>
      <c r="AD100" s="131">
        <f t="shared" si="1907"/>
        <v>0</v>
      </c>
      <c r="AE100" s="131">
        <f t="shared" si="1908"/>
        <v>0</v>
      </c>
      <c r="AF100" s="115">
        <f>VLOOKUP($E100,'ВМП план'!$B$8:$AL$43,12,0)</f>
        <v>0</v>
      </c>
      <c r="AG100" s="115">
        <f>VLOOKUP($E100,'ВМП план'!$B$8:$AL$43,13,0)</f>
        <v>0</v>
      </c>
      <c r="AH100" s="115">
        <f t="shared" si="233"/>
        <v>0</v>
      </c>
      <c r="AI100" s="115">
        <f t="shared" si="234"/>
        <v>0</v>
      </c>
      <c r="AJ100" s="115">
        <f>SUM(AJ101:AJ102)</f>
        <v>0</v>
      </c>
      <c r="AK100" s="115">
        <f t="shared" ref="AK100" si="2715">SUM(AK101:AK102)</f>
        <v>0</v>
      </c>
      <c r="AL100" s="115">
        <f t="shared" ref="AL100" si="2716">SUM(AL101:AL102)</f>
        <v>0</v>
      </c>
      <c r="AM100" s="115">
        <f t="shared" ref="AM100" si="2717">SUM(AM101:AM102)</f>
        <v>0</v>
      </c>
      <c r="AN100" s="115">
        <f t="shared" ref="AN100" si="2718">SUM(AN101:AN102)</f>
        <v>0</v>
      </c>
      <c r="AO100" s="115">
        <f t="shared" ref="AO100" si="2719">SUM(AO101:AO102)</f>
        <v>0</v>
      </c>
      <c r="AP100" s="131">
        <f t="shared" si="1910"/>
        <v>0</v>
      </c>
      <c r="AQ100" s="131">
        <f t="shared" si="1911"/>
        <v>0</v>
      </c>
      <c r="AR100" s="115"/>
      <c r="AS100" s="115"/>
      <c r="AT100" s="115">
        <f t="shared" si="240"/>
        <v>0</v>
      </c>
      <c r="AU100" s="115">
        <f t="shared" si="241"/>
        <v>0</v>
      </c>
      <c r="AV100" s="115">
        <f>SUM(AV101:AV102)</f>
        <v>0</v>
      </c>
      <c r="AW100" s="115">
        <f t="shared" ref="AW100" si="2720">SUM(AW101:AW102)</f>
        <v>0</v>
      </c>
      <c r="AX100" s="115">
        <f t="shared" ref="AX100" si="2721">SUM(AX101:AX102)</f>
        <v>0</v>
      </c>
      <c r="AY100" s="115">
        <f t="shared" ref="AY100" si="2722">SUM(AY101:AY102)</f>
        <v>0</v>
      </c>
      <c r="AZ100" s="115">
        <f t="shared" ref="AZ100" si="2723">SUM(AZ101:AZ102)</f>
        <v>0</v>
      </c>
      <c r="BA100" s="115">
        <f t="shared" ref="BA100" si="2724">SUM(BA101:BA102)</f>
        <v>0</v>
      </c>
      <c r="BB100" s="131">
        <f t="shared" si="1914"/>
        <v>0</v>
      </c>
      <c r="BC100" s="131">
        <f t="shared" si="1915"/>
        <v>0</v>
      </c>
      <c r="BD100" s="115"/>
      <c r="BE100" s="115">
        <v>0</v>
      </c>
      <c r="BF100" s="115">
        <f t="shared" si="247"/>
        <v>0</v>
      </c>
      <c r="BG100" s="115">
        <f t="shared" si="248"/>
        <v>0</v>
      </c>
      <c r="BH100" s="115">
        <f>SUM(BH101:BH102)</f>
        <v>0</v>
      </c>
      <c r="BI100" s="115">
        <f t="shared" ref="BI100" si="2725">SUM(BI101:BI102)</f>
        <v>0</v>
      </c>
      <c r="BJ100" s="115">
        <f t="shared" ref="BJ100" si="2726">SUM(BJ101:BJ102)</f>
        <v>0</v>
      </c>
      <c r="BK100" s="115">
        <f t="shared" ref="BK100" si="2727">SUM(BK101:BK102)</f>
        <v>0</v>
      </c>
      <c r="BL100" s="115">
        <f t="shared" ref="BL100" si="2728">SUM(BL101:BL102)</f>
        <v>0</v>
      </c>
      <c r="BM100" s="115">
        <f t="shared" ref="BM100" si="2729">SUM(BM101:BM102)</f>
        <v>0</v>
      </c>
      <c r="BN100" s="131">
        <f t="shared" si="1920"/>
        <v>0</v>
      </c>
      <c r="BO100" s="131">
        <f t="shared" si="1921"/>
        <v>0</v>
      </c>
      <c r="BP100" s="115"/>
      <c r="BQ100" s="115"/>
      <c r="BR100" s="115">
        <f t="shared" si="254"/>
        <v>0</v>
      </c>
      <c r="BS100" s="115">
        <f t="shared" si="255"/>
        <v>0</v>
      </c>
      <c r="BT100" s="115">
        <f>SUM(BT101:BT102)</f>
        <v>0</v>
      </c>
      <c r="BU100" s="115">
        <f t="shared" ref="BU100" si="2730">SUM(BU101:BU102)</f>
        <v>0</v>
      </c>
      <c r="BV100" s="115">
        <f t="shared" ref="BV100" si="2731">SUM(BV101:BV102)</f>
        <v>0</v>
      </c>
      <c r="BW100" s="115">
        <f t="shared" ref="BW100" si="2732">SUM(BW101:BW102)</f>
        <v>0</v>
      </c>
      <c r="BX100" s="115">
        <f t="shared" ref="BX100" si="2733">SUM(BX101:BX102)</f>
        <v>0</v>
      </c>
      <c r="BY100" s="115">
        <f t="shared" ref="BY100" si="2734">SUM(BY101:BY102)</f>
        <v>0</v>
      </c>
      <c r="BZ100" s="131">
        <f t="shared" si="1926"/>
        <v>0</v>
      </c>
      <c r="CA100" s="131">
        <f t="shared" si="1927"/>
        <v>0</v>
      </c>
      <c r="CB100" s="115"/>
      <c r="CC100" s="115">
        <v>0</v>
      </c>
      <c r="CD100" s="115">
        <f t="shared" si="261"/>
        <v>0</v>
      </c>
      <c r="CE100" s="115">
        <f t="shared" si="262"/>
        <v>0</v>
      </c>
      <c r="CF100" s="115">
        <f>SUM(CF101:CF102)</f>
        <v>0</v>
      </c>
      <c r="CG100" s="115">
        <f t="shared" ref="CG100" si="2735">SUM(CG101:CG102)</f>
        <v>0</v>
      </c>
      <c r="CH100" s="115">
        <f t="shared" ref="CH100" si="2736">SUM(CH101:CH102)</f>
        <v>0</v>
      </c>
      <c r="CI100" s="115">
        <f t="shared" ref="CI100" si="2737">SUM(CI101:CI102)</f>
        <v>0</v>
      </c>
      <c r="CJ100" s="115">
        <f t="shared" ref="CJ100" si="2738">SUM(CJ101:CJ102)</f>
        <v>0</v>
      </c>
      <c r="CK100" s="115">
        <f t="shared" ref="CK100" si="2739">SUM(CK101:CK102)</f>
        <v>0</v>
      </c>
      <c r="CL100" s="131">
        <f t="shared" si="1933"/>
        <v>0</v>
      </c>
      <c r="CM100" s="131">
        <f t="shared" si="1934"/>
        <v>0</v>
      </c>
      <c r="CN100" s="115"/>
      <c r="CO100" s="115"/>
      <c r="CP100" s="115">
        <f t="shared" si="268"/>
        <v>0</v>
      </c>
      <c r="CQ100" s="115">
        <f t="shared" si="269"/>
        <v>0</v>
      </c>
      <c r="CR100" s="115">
        <f>SUM(CR101:CR102)</f>
        <v>0</v>
      </c>
      <c r="CS100" s="115">
        <f t="shared" ref="CS100" si="2740">SUM(CS101:CS102)</f>
        <v>0</v>
      </c>
      <c r="CT100" s="115">
        <f t="shared" ref="CT100" si="2741">SUM(CT101:CT102)</f>
        <v>0</v>
      </c>
      <c r="CU100" s="115">
        <f t="shared" ref="CU100" si="2742">SUM(CU101:CU102)</f>
        <v>0</v>
      </c>
      <c r="CV100" s="115">
        <f t="shared" ref="CV100" si="2743">SUM(CV101:CV102)</f>
        <v>0</v>
      </c>
      <c r="CW100" s="115">
        <f t="shared" ref="CW100" si="2744">SUM(CW101:CW102)</f>
        <v>0</v>
      </c>
      <c r="CX100" s="131">
        <f t="shared" si="1939"/>
        <v>0</v>
      </c>
      <c r="CY100" s="131">
        <f t="shared" si="1940"/>
        <v>0</v>
      </c>
      <c r="CZ100" s="115"/>
      <c r="DA100" s="115"/>
      <c r="DB100" s="115">
        <f t="shared" si="275"/>
        <v>0</v>
      </c>
      <c r="DC100" s="115">
        <f t="shared" si="276"/>
        <v>0</v>
      </c>
      <c r="DD100" s="115">
        <f>SUM(DD101:DD102)</f>
        <v>0</v>
      </c>
      <c r="DE100" s="115">
        <f t="shared" ref="DE100" si="2745">SUM(DE101:DE102)</f>
        <v>0</v>
      </c>
      <c r="DF100" s="115">
        <f t="shared" ref="DF100" si="2746">SUM(DF101:DF102)</f>
        <v>0</v>
      </c>
      <c r="DG100" s="115">
        <f t="shared" ref="DG100" si="2747">SUM(DG101:DG102)</f>
        <v>0</v>
      </c>
      <c r="DH100" s="115">
        <f t="shared" ref="DH100" si="2748">SUM(DH101:DH102)</f>
        <v>0</v>
      </c>
      <c r="DI100" s="115">
        <f t="shared" ref="DI100" si="2749">SUM(DI101:DI102)</f>
        <v>0</v>
      </c>
      <c r="DJ100" s="131">
        <f t="shared" si="1945"/>
        <v>0</v>
      </c>
      <c r="DK100" s="131">
        <f t="shared" si="1946"/>
        <v>0</v>
      </c>
      <c r="DL100" s="115"/>
      <c r="DM100" s="115"/>
      <c r="DN100" s="115">
        <f t="shared" si="282"/>
        <v>0</v>
      </c>
      <c r="DO100" s="115">
        <f t="shared" si="283"/>
        <v>0</v>
      </c>
      <c r="DP100" s="115">
        <f>SUM(DP101:DP102)</f>
        <v>0</v>
      </c>
      <c r="DQ100" s="115">
        <f t="shared" ref="DQ100" si="2750">SUM(DQ101:DQ102)</f>
        <v>0</v>
      </c>
      <c r="DR100" s="115">
        <f t="shared" ref="DR100" si="2751">SUM(DR101:DR102)</f>
        <v>0</v>
      </c>
      <c r="DS100" s="115">
        <f t="shared" ref="DS100" si="2752">SUM(DS101:DS102)</f>
        <v>0</v>
      </c>
      <c r="DT100" s="115">
        <f t="shared" ref="DT100" si="2753">SUM(DT101:DT102)</f>
        <v>0</v>
      </c>
      <c r="DU100" s="115">
        <f t="shared" ref="DU100" si="2754">SUM(DU101:DU102)</f>
        <v>0</v>
      </c>
      <c r="DV100" s="131">
        <f t="shared" si="1951"/>
        <v>0</v>
      </c>
      <c r="DW100" s="131">
        <f t="shared" si="1952"/>
        <v>0</v>
      </c>
      <c r="DX100" s="115"/>
      <c r="DY100" s="115">
        <v>0</v>
      </c>
      <c r="DZ100" s="115">
        <f t="shared" si="289"/>
        <v>0</v>
      </c>
      <c r="EA100" s="115">
        <f t="shared" si="290"/>
        <v>0</v>
      </c>
      <c r="EB100" s="115">
        <f>SUM(EB101:EB102)</f>
        <v>0</v>
      </c>
      <c r="EC100" s="115">
        <f t="shared" ref="EC100" si="2755">SUM(EC101:EC102)</f>
        <v>0</v>
      </c>
      <c r="ED100" s="115">
        <f t="shared" ref="ED100" si="2756">SUM(ED101:ED102)</f>
        <v>0</v>
      </c>
      <c r="EE100" s="115">
        <f t="shared" ref="EE100" si="2757">SUM(EE101:EE102)</f>
        <v>0</v>
      </c>
      <c r="EF100" s="115">
        <f t="shared" ref="EF100" si="2758">SUM(EF101:EF102)</f>
        <v>0</v>
      </c>
      <c r="EG100" s="115">
        <f t="shared" ref="EG100" si="2759">SUM(EG101:EG102)</f>
        <v>0</v>
      </c>
      <c r="EH100" s="131">
        <f t="shared" si="1957"/>
        <v>0</v>
      </c>
      <c r="EI100" s="131">
        <f t="shared" si="1958"/>
        <v>0</v>
      </c>
      <c r="EJ100" s="115"/>
      <c r="EK100" s="115">
        <v>0</v>
      </c>
      <c r="EL100" s="115">
        <f t="shared" si="296"/>
        <v>0</v>
      </c>
      <c r="EM100" s="115">
        <f t="shared" si="297"/>
        <v>0</v>
      </c>
      <c r="EN100" s="115">
        <f>SUM(EN101:EN102)</f>
        <v>0</v>
      </c>
      <c r="EO100" s="115">
        <f t="shared" ref="EO100" si="2760">SUM(EO101:EO102)</f>
        <v>0</v>
      </c>
      <c r="EP100" s="115">
        <f t="shared" ref="EP100" si="2761">SUM(EP101:EP102)</f>
        <v>0</v>
      </c>
      <c r="EQ100" s="115">
        <f t="shared" ref="EQ100" si="2762">SUM(EQ101:EQ102)</f>
        <v>0</v>
      </c>
      <c r="ER100" s="115">
        <f t="shared" ref="ER100" si="2763">SUM(ER101:ER102)</f>
        <v>0</v>
      </c>
      <c r="ES100" s="115">
        <f t="shared" ref="ES100" si="2764">SUM(ES101:ES102)</f>
        <v>0</v>
      </c>
      <c r="ET100" s="131">
        <f t="shared" si="1964"/>
        <v>0</v>
      </c>
      <c r="EU100" s="131">
        <f t="shared" si="1965"/>
        <v>0</v>
      </c>
      <c r="EV100" s="115"/>
      <c r="EW100" s="115"/>
      <c r="EX100" s="115">
        <f t="shared" si="303"/>
        <v>0</v>
      </c>
      <c r="EY100" s="115">
        <f t="shared" si="304"/>
        <v>0</v>
      </c>
      <c r="EZ100" s="115">
        <f>SUM(EZ101:EZ102)</f>
        <v>0</v>
      </c>
      <c r="FA100" s="115">
        <f t="shared" ref="FA100" si="2765">SUM(FA101:FA102)</f>
        <v>0</v>
      </c>
      <c r="FB100" s="115">
        <f t="shared" ref="FB100" si="2766">SUM(FB101:FB102)</f>
        <v>0</v>
      </c>
      <c r="FC100" s="115">
        <f t="shared" ref="FC100" si="2767">SUM(FC101:FC102)</f>
        <v>0</v>
      </c>
      <c r="FD100" s="115">
        <f t="shared" ref="FD100" si="2768">SUM(FD101:FD102)</f>
        <v>0</v>
      </c>
      <c r="FE100" s="115">
        <f t="shared" ref="FE100" si="2769">SUM(FE101:FE102)</f>
        <v>0</v>
      </c>
      <c r="FF100" s="131">
        <f t="shared" si="1970"/>
        <v>0</v>
      </c>
      <c r="FG100" s="131">
        <f t="shared" si="1971"/>
        <v>0</v>
      </c>
      <c r="FH100" s="115"/>
      <c r="FI100" s="115"/>
      <c r="FJ100" s="115">
        <f t="shared" si="310"/>
        <v>0</v>
      </c>
      <c r="FK100" s="115">
        <f t="shared" si="311"/>
        <v>0</v>
      </c>
      <c r="FL100" s="115">
        <f>SUM(FL101:FL102)</f>
        <v>0</v>
      </c>
      <c r="FM100" s="115">
        <f t="shared" ref="FM100" si="2770">SUM(FM101:FM102)</f>
        <v>0</v>
      </c>
      <c r="FN100" s="115">
        <f t="shared" ref="FN100" si="2771">SUM(FN101:FN102)</f>
        <v>0</v>
      </c>
      <c r="FO100" s="115">
        <f t="shared" ref="FO100" si="2772">SUM(FO101:FO102)</f>
        <v>0</v>
      </c>
      <c r="FP100" s="115">
        <f t="shared" ref="FP100" si="2773">SUM(FP101:FP102)</f>
        <v>0</v>
      </c>
      <c r="FQ100" s="115">
        <f t="shared" ref="FQ100" si="2774">SUM(FQ101:FQ102)</f>
        <v>0</v>
      </c>
      <c r="FR100" s="131">
        <f t="shared" si="1976"/>
        <v>0</v>
      </c>
      <c r="FS100" s="131">
        <f t="shared" si="1977"/>
        <v>0</v>
      </c>
      <c r="FT100" s="115"/>
      <c r="FU100" s="115"/>
      <c r="FV100" s="115">
        <f t="shared" si="317"/>
        <v>0</v>
      </c>
      <c r="FW100" s="115">
        <f t="shared" si="318"/>
        <v>0</v>
      </c>
      <c r="FX100" s="115">
        <f>SUM(FX101:FX102)</f>
        <v>0</v>
      </c>
      <c r="FY100" s="115">
        <f t="shared" ref="FY100" si="2775">SUM(FY101:FY102)</f>
        <v>0</v>
      </c>
      <c r="FZ100" s="115">
        <f t="shared" ref="FZ100" si="2776">SUM(FZ101:FZ102)</f>
        <v>0</v>
      </c>
      <c r="GA100" s="115">
        <f t="shared" ref="GA100" si="2777">SUM(GA101:GA102)</f>
        <v>0</v>
      </c>
      <c r="GB100" s="115">
        <f t="shared" ref="GB100" si="2778">SUM(GB101:GB102)</f>
        <v>0</v>
      </c>
      <c r="GC100" s="115">
        <f t="shared" ref="GC100" si="2779">SUM(GC101:GC102)</f>
        <v>0</v>
      </c>
      <c r="GD100" s="131">
        <f t="shared" si="1982"/>
        <v>0</v>
      </c>
      <c r="GE100" s="131">
        <f t="shared" si="1983"/>
        <v>0</v>
      </c>
      <c r="GF100" s="115">
        <f t="shared" ref="GF100:GI106" si="2780">H100+T100+AF100+AR100+BD100+BP100+CB100+CN100+CZ100+DL100+DX100+EJ100+EV100+FH100+FT100</f>
        <v>1</v>
      </c>
      <c r="GG100" s="115">
        <f t="shared" si="2780"/>
        <v>85275.142599999992</v>
      </c>
      <c r="GH100" s="115">
        <f t="shared" si="2780"/>
        <v>0.16666666666666666</v>
      </c>
      <c r="GI100" s="115">
        <f t="shared" si="2780"/>
        <v>14212.523766666665</v>
      </c>
      <c r="GJ100" s="115">
        <f>SUM(GJ101:GJ102)</f>
        <v>1</v>
      </c>
      <c r="GK100" s="115">
        <f t="shared" ref="GK100" si="2781">SUM(GK101:GK102)</f>
        <v>85275.14</v>
      </c>
      <c r="GL100" s="115">
        <f t="shared" ref="GL100" si="2782">SUM(GL101:GL102)</f>
        <v>0</v>
      </c>
      <c r="GM100" s="115">
        <f t="shared" ref="GM100" si="2783">SUM(GM101:GM102)</f>
        <v>0</v>
      </c>
      <c r="GN100" s="115">
        <f t="shared" ref="GN100" si="2784">SUM(GN101:GN102)</f>
        <v>1</v>
      </c>
      <c r="GO100" s="115">
        <f t="shared" ref="GO100" si="2785">SUM(GO101:GO102)</f>
        <v>85275.14</v>
      </c>
      <c r="GP100" s="115">
        <f t="shared" ref="GP100:GP106" si="2786">SUM(GJ100-GH100)</f>
        <v>0.83333333333333337</v>
      </c>
      <c r="GQ100" s="115">
        <f t="shared" ref="GQ100:GQ106" si="2787">SUM(GK100-GI100)</f>
        <v>71062.616233333334</v>
      </c>
      <c r="GR100" s="243"/>
      <c r="GS100" s="86"/>
    </row>
    <row r="101" spans="2:201" ht="39.75" hidden="1" customHeight="1" x14ac:dyDescent="0.2">
      <c r="B101" s="86" t="s">
        <v>207</v>
      </c>
      <c r="C101" s="87" t="s">
        <v>208</v>
      </c>
      <c r="D101" s="94">
        <v>403</v>
      </c>
      <c r="E101" s="91" t="s">
        <v>209</v>
      </c>
      <c r="F101" s="94">
        <v>23</v>
      </c>
      <c r="G101" s="106">
        <v>85275.142599999992</v>
      </c>
      <c r="H101" s="107"/>
      <c r="I101" s="107"/>
      <c r="J101" s="107"/>
      <c r="K101" s="107"/>
      <c r="L101" s="107">
        <f>VLOOKUP($D101,'факт '!$D$7:$AO$73,3,0)</f>
        <v>1</v>
      </c>
      <c r="M101" s="107">
        <f>VLOOKUP($D101,'факт '!$D$7:$AO$73,4,0)</f>
        <v>85275.14</v>
      </c>
      <c r="N101" s="107"/>
      <c r="O101" s="107"/>
      <c r="P101" s="107">
        <f t="shared" ref="P101:P108" si="2788">SUM(L101+N101)</f>
        <v>1</v>
      </c>
      <c r="Q101" s="107">
        <f t="shared" ref="Q101:Q108" si="2789">SUM(M101+O101)</f>
        <v>85275.14</v>
      </c>
      <c r="R101" s="108">
        <f t="shared" si="2218"/>
        <v>1</v>
      </c>
      <c r="S101" s="108">
        <f t="shared" si="2219"/>
        <v>85275.14</v>
      </c>
      <c r="T101" s="107"/>
      <c r="U101" s="107"/>
      <c r="V101" s="107"/>
      <c r="W101" s="107"/>
      <c r="X101" s="107">
        <f>VLOOKUP($D101,'факт '!$D$7:$AO$73,7,0)</f>
        <v>0</v>
      </c>
      <c r="Y101" s="107">
        <f>VLOOKUP($D101,'факт '!$D$7:$AO$73,8,0)</f>
        <v>0</v>
      </c>
      <c r="Z101" s="107">
        <f>VLOOKUP($D101,'факт '!$D$7:$AO$73,9,0)</f>
        <v>0</v>
      </c>
      <c r="AA101" s="107">
        <f>VLOOKUP($D101,'факт '!$D$7:$AO$73,10,0)</f>
        <v>0</v>
      </c>
      <c r="AB101" s="107">
        <f t="shared" ref="AB101:AB102" si="2790">SUM(X101+Z101)</f>
        <v>0</v>
      </c>
      <c r="AC101" s="107">
        <f t="shared" ref="AC101:AC102" si="2791">SUM(Y101+AA101)</f>
        <v>0</v>
      </c>
      <c r="AD101" s="108">
        <f t="shared" si="1907"/>
        <v>0</v>
      </c>
      <c r="AE101" s="108">
        <f t="shared" si="1908"/>
        <v>0</v>
      </c>
      <c r="AF101" s="107"/>
      <c r="AG101" s="107"/>
      <c r="AH101" s="107"/>
      <c r="AI101" s="107"/>
      <c r="AJ101" s="107">
        <f>VLOOKUP($D101,'факт '!$D$7:$AO$73,5,0)</f>
        <v>0</v>
      </c>
      <c r="AK101" s="107">
        <f>VLOOKUP($D101,'факт '!$D$7:$AO$73,6,0)</f>
        <v>0</v>
      </c>
      <c r="AL101" s="107"/>
      <c r="AM101" s="107"/>
      <c r="AN101" s="107">
        <f t="shared" ref="AN101:AN102" si="2792">SUM(AJ101+AL101)</f>
        <v>0</v>
      </c>
      <c r="AO101" s="107">
        <f t="shared" ref="AO101:AO102" si="2793">SUM(AK101+AM101)</f>
        <v>0</v>
      </c>
      <c r="AP101" s="108">
        <f t="shared" si="1910"/>
        <v>0</v>
      </c>
      <c r="AQ101" s="108">
        <f t="shared" si="1911"/>
        <v>0</v>
      </c>
      <c r="AR101" s="107"/>
      <c r="AS101" s="107"/>
      <c r="AT101" s="107"/>
      <c r="AU101" s="107"/>
      <c r="AV101" s="107">
        <f>VLOOKUP($D101,'факт '!$D$7:$AO$73,11,0)</f>
        <v>0</v>
      </c>
      <c r="AW101" s="107">
        <f>VLOOKUP($D101,'факт '!$D$7:$AO$73,12,0)</f>
        <v>0</v>
      </c>
      <c r="AX101" s="107"/>
      <c r="AY101" s="107"/>
      <c r="AZ101" s="107">
        <f t="shared" ref="AZ101:AZ102" si="2794">SUM(AV101+AX101)</f>
        <v>0</v>
      </c>
      <c r="BA101" s="107">
        <f t="shared" ref="BA101:BA102" si="2795">SUM(AW101+AY101)</f>
        <v>0</v>
      </c>
      <c r="BB101" s="108">
        <f t="shared" si="1914"/>
        <v>0</v>
      </c>
      <c r="BC101" s="108">
        <f t="shared" si="1915"/>
        <v>0</v>
      </c>
      <c r="BD101" s="107"/>
      <c r="BE101" s="107"/>
      <c r="BF101" s="107"/>
      <c r="BG101" s="107"/>
      <c r="BH101" s="107">
        <f>VLOOKUP($D101,'факт '!$D$7:$AO$73,15,0)</f>
        <v>0</v>
      </c>
      <c r="BI101" s="107">
        <f>VLOOKUP($D101,'факт '!$D$7:$AO$73,16,0)</f>
        <v>0</v>
      </c>
      <c r="BJ101" s="107">
        <f>VLOOKUP($D101,'факт '!$D$7:$AO$73,17,0)</f>
        <v>0</v>
      </c>
      <c r="BK101" s="107">
        <f>VLOOKUP($D101,'факт '!$D$7:$AO$73,18,0)</f>
        <v>0</v>
      </c>
      <c r="BL101" s="107">
        <f t="shared" ref="BL101:BL102" si="2796">SUM(BH101+BJ101)</f>
        <v>0</v>
      </c>
      <c r="BM101" s="107">
        <f t="shared" ref="BM101:BM102" si="2797">SUM(BI101+BK101)</f>
        <v>0</v>
      </c>
      <c r="BN101" s="108">
        <f t="shared" si="1920"/>
        <v>0</v>
      </c>
      <c r="BO101" s="108">
        <f t="shared" si="1921"/>
        <v>0</v>
      </c>
      <c r="BP101" s="107"/>
      <c r="BQ101" s="107"/>
      <c r="BR101" s="107"/>
      <c r="BS101" s="107"/>
      <c r="BT101" s="107">
        <f>VLOOKUP($D101,'факт '!$D$7:$AO$73,19,0)</f>
        <v>0</v>
      </c>
      <c r="BU101" s="107">
        <f>VLOOKUP($D101,'факт '!$D$7:$AO$73,20,0)</f>
        <v>0</v>
      </c>
      <c r="BV101" s="107">
        <f>VLOOKUP($D101,'факт '!$D$7:$AO$73,21,0)</f>
        <v>0</v>
      </c>
      <c r="BW101" s="107">
        <f>VLOOKUP($D101,'факт '!$D$7:$AO$73,22,0)</f>
        <v>0</v>
      </c>
      <c r="BX101" s="107">
        <f t="shared" ref="BX101:BX102" si="2798">SUM(BT101+BV101)</f>
        <v>0</v>
      </c>
      <c r="BY101" s="107">
        <f t="shared" ref="BY101:BY102" si="2799">SUM(BU101+BW101)</f>
        <v>0</v>
      </c>
      <c r="BZ101" s="108">
        <f t="shared" si="1926"/>
        <v>0</v>
      </c>
      <c r="CA101" s="108">
        <f t="shared" si="1927"/>
        <v>0</v>
      </c>
      <c r="CB101" s="107"/>
      <c r="CC101" s="107"/>
      <c r="CD101" s="107"/>
      <c r="CE101" s="107"/>
      <c r="CF101" s="107">
        <f>VLOOKUP($D101,'факт '!$D$7:$AO$73,23,0)</f>
        <v>0</v>
      </c>
      <c r="CG101" s="107">
        <f>VLOOKUP($D101,'факт '!$D$7:$AO$73,24,0)</f>
        <v>0</v>
      </c>
      <c r="CH101" s="107">
        <f>VLOOKUP($D101,'факт '!$D$7:$AO$73,25,0)</f>
        <v>0</v>
      </c>
      <c r="CI101" s="107">
        <f>VLOOKUP($D101,'факт '!$D$7:$AO$73,26,0)</f>
        <v>0</v>
      </c>
      <c r="CJ101" s="107">
        <f t="shared" ref="CJ101:CJ102" si="2800">SUM(CF101+CH101)</f>
        <v>0</v>
      </c>
      <c r="CK101" s="107">
        <f t="shared" ref="CK101:CK102" si="2801">SUM(CG101+CI101)</f>
        <v>0</v>
      </c>
      <c r="CL101" s="108">
        <f t="shared" si="1933"/>
        <v>0</v>
      </c>
      <c r="CM101" s="108">
        <f t="shared" si="1934"/>
        <v>0</v>
      </c>
      <c r="CN101" s="107"/>
      <c r="CO101" s="107"/>
      <c r="CP101" s="107"/>
      <c r="CQ101" s="107"/>
      <c r="CR101" s="107">
        <f>VLOOKUP($D101,'факт '!$D$7:$AO$73,27,0)</f>
        <v>0</v>
      </c>
      <c r="CS101" s="107">
        <f>VLOOKUP($D101,'факт '!$D$7:$AO$73,28,0)</f>
        <v>0</v>
      </c>
      <c r="CT101" s="107">
        <f>VLOOKUP($D101,'факт '!$D$7:$AO$73,29,0)</f>
        <v>0</v>
      </c>
      <c r="CU101" s="107">
        <f>VLOOKUP($D101,'факт '!$D$7:$AO$73,30,0)</f>
        <v>0</v>
      </c>
      <c r="CV101" s="107">
        <f t="shared" ref="CV101:CV102" si="2802">SUM(CR101+CT101)</f>
        <v>0</v>
      </c>
      <c r="CW101" s="107">
        <f t="shared" ref="CW101:CW102" si="2803">SUM(CS101+CU101)</f>
        <v>0</v>
      </c>
      <c r="CX101" s="108">
        <f t="shared" si="1939"/>
        <v>0</v>
      </c>
      <c r="CY101" s="108">
        <f t="shared" si="1940"/>
        <v>0</v>
      </c>
      <c r="CZ101" s="107"/>
      <c r="DA101" s="107"/>
      <c r="DB101" s="107"/>
      <c r="DC101" s="107"/>
      <c r="DD101" s="107">
        <f>VLOOKUP($D101,'факт '!$D$7:$AO$73,31,0)</f>
        <v>0</v>
      </c>
      <c r="DE101" s="107">
        <f>VLOOKUP($D101,'факт '!$D$7:$AO$73,32,0)</f>
        <v>0</v>
      </c>
      <c r="DF101" s="107"/>
      <c r="DG101" s="107"/>
      <c r="DH101" s="107">
        <f t="shared" ref="DH101:DH102" si="2804">SUM(DD101+DF101)</f>
        <v>0</v>
      </c>
      <c r="DI101" s="107">
        <f t="shared" ref="DI101:DI102" si="2805">SUM(DE101+DG101)</f>
        <v>0</v>
      </c>
      <c r="DJ101" s="108">
        <f t="shared" si="1945"/>
        <v>0</v>
      </c>
      <c r="DK101" s="108">
        <f t="shared" si="1946"/>
        <v>0</v>
      </c>
      <c r="DL101" s="107"/>
      <c r="DM101" s="107"/>
      <c r="DN101" s="107"/>
      <c r="DO101" s="107"/>
      <c r="DP101" s="107">
        <f>VLOOKUP($D101,'факт '!$D$7:$AO$73,13,0)</f>
        <v>0</v>
      </c>
      <c r="DQ101" s="107">
        <f>VLOOKUP($D101,'факт '!$D$7:$AO$73,14,0)</f>
        <v>0</v>
      </c>
      <c r="DR101" s="107"/>
      <c r="DS101" s="107"/>
      <c r="DT101" s="107">
        <f t="shared" ref="DT101:DT102" si="2806">SUM(DP101+DR101)</f>
        <v>0</v>
      </c>
      <c r="DU101" s="107">
        <f t="shared" ref="DU101:DU102" si="2807">SUM(DQ101+DS101)</f>
        <v>0</v>
      </c>
      <c r="DV101" s="108">
        <f t="shared" si="1951"/>
        <v>0</v>
      </c>
      <c r="DW101" s="108">
        <f t="shared" si="1952"/>
        <v>0</v>
      </c>
      <c r="DX101" s="107"/>
      <c r="DY101" s="107"/>
      <c r="DZ101" s="107"/>
      <c r="EA101" s="107"/>
      <c r="EB101" s="107">
        <f>VLOOKUP($D101,'факт '!$D$7:$AO$73,33,0)</f>
        <v>0</v>
      </c>
      <c r="EC101" s="107">
        <f>VLOOKUP($D101,'факт '!$D$7:$AO$73,34,0)</f>
        <v>0</v>
      </c>
      <c r="ED101" s="107"/>
      <c r="EE101" s="107"/>
      <c r="EF101" s="107">
        <f t="shared" ref="EF101:EF102" si="2808">SUM(EB101+ED101)</f>
        <v>0</v>
      </c>
      <c r="EG101" s="107">
        <f t="shared" ref="EG101:EG102" si="2809">SUM(EC101+EE101)</f>
        <v>0</v>
      </c>
      <c r="EH101" s="108">
        <f t="shared" si="1957"/>
        <v>0</v>
      </c>
      <c r="EI101" s="108">
        <f t="shared" si="1958"/>
        <v>0</v>
      </c>
      <c r="EJ101" s="107"/>
      <c r="EK101" s="107"/>
      <c r="EL101" s="107"/>
      <c r="EM101" s="107"/>
      <c r="EN101" s="107">
        <f>VLOOKUP($D101,'факт '!$D$7:$AO$73,35,0)</f>
        <v>0</v>
      </c>
      <c r="EO101" s="107">
        <f>VLOOKUP($D101,'факт '!$D$7:$AO$73,36,0)</f>
        <v>0</v>
      </c>
      <c r="EP101" s="107">
        <f>VLOOKUP($D101,'факт '!$D$7:$AO$73,37,0)</f>
        <v>0</v>
      </c>
      <c r="EQ101" s="107">
        <f>VLOOKUP($D101,'факт '!$D$7:$AO$73,38,0)</f>
        <v>0</v>
      </c>
      <c r="ER101" s="107">
        <f t="shared" ref="ER101:ER102" si="2810">SUM(EN101+EP101)</f>
        <v>0</v>
      </c>
      <c r="ES101" s="107">
        <f t="shared" ref="ES101:ES102" si="2811">SUM(EO101+EQ101)</f>
        <v>0</v>
      </c>
      <c r="ET101" s="108">
        <f t="shared" si="1964"/>
        <v>0</v>
      </c>
      <c r="EU101" s="108">
        <f t="shared" si="1965"/>
        <v>0</v>
      </c>
      <c r="EV101" s="107"/>
      <c r="EW101" s="107"/>
      <c r="EX101" s="107"/>
      <c r="EY101" s="107"/>
      <c r="EZ101" s="107"/>
      <c r="FA101" s="107"/>
      <c r="FB101" s="107"/>
      <c r="FC101" s="107"/>
      <c r="FD101" s="107">
        <f t="shared" ref="FD101:FD102" si="2812">SUM(EZ101+FB101)</f>
        <v>0</v>
      </c>
      <c r="FE101" s="107">
        <f t="shared" ref="FE101:FE102" si="2813">SUM(FA101+FC101)</f>
        <v>0</v>
      </c>
      <c r="FF101" s="108">
        <f t="shared" si="1970"/>
        <v>0</v>
      </c>
      <c r="FG101" s="108">
        <f t="shared" si="1971"/>
        <v>0</v>
      </c>
      <c r="FH101" s="107"/>
      <c r="FI101" s="107"/>
      <c r="FJ101" s="107"/>
      <c r="FK101" s="107"/>
      <c r="FL101" s="107"/>
      <c r="FM101" s="107"/>
      <c r="FN101" s="107"/>
      <c r="FO101" s="107"/>
      <c r="FP101" s="107">
        <f t="shared" ref="FP101:FP102" si="2814">SUM(FL101+FN101)</f>
        <v>0</v>
      </c>
      <c r="FQ101" s="107">
        <f t="shared" ref="FQ101:FQ102" si="2815">SUM(FM101+FO101)</f>
        <v>0</v>
      </c>
      <c r="FR101" s="108">
        <f t="shared" si="1976"/>
        <v>0</v>
      </c>
      <c r="FS101" s="108">
        <f t="shared" si="1977"/>
        <v>0</v>
      </c>
      <c r="FT101" s="107"/>
      <c r="FU101" s="107"/>
      <c r="FV101" s="107"/>
      <c r="FW101" s="107"/>
      <c r="FX101" s="107"/>
      <c r="FY101" s="107"/>
      <c r="FZ101" s="107"/>
      <c r="GA101" s="107"/>
      <c r="GB101" s="107">
        <f t="shared" ref="GB101:GB102" si="2816">SUM(FX101+FZ101)</f>
        <v>0</v>
      </c>
      <c r="GC101" s="107">
        <f t="shared" ref="GC101:GC102" si="2817">SUM(FY101+GA101)</f>
        <v>0</v>
      </c>
      <c r="GD101" s="108">
        <f t="shared" si="1982"/>
        <v>0</v>
      </c>
      <c r="GE101" s="108">
        <f t="shared" si="1983"/>
        <v>0</v>
      </c>
      <c r="GF101" s="107">
        <f t="shared" ref="GF101:GF102" si="2818">SUM(H101,T101,AF101,AR101,BD101,BP101,CB101,CN101,CZ101,DL101,DX101,EJ101,EV101)</f>
        <v>0</v>
      </c>
      <c r="GG101" s="107">
        <f t="shared" ref="GG101:GG102" si="2819">SUM(I101,U101,AG101,AS101,BE101,BQ101,CC101,CO101,DA101,DM101,DY101,EK101,EW101)</f>
        <v>0</v>
      </c>
      <c r="GH101" s="107">
        <f t="shared" ref="GH101:GH102" si="2820">SUM(J101,V101,AH101,AT101,BF101,BR101,CD101,CP101,DB101,DN101,DZ101,EL101,EX101)</f>
        <v>0</v>
      </c>
      <c r="GI101" s="107">
        <f t="shared" ref="GI101:GI102" si="2821">SUM(K101,W101,AI101,AU101,BG101,BS101,CE101,CQ101,DC101,DO101,EA101,EM101,EY101)</f>
        <v>0</v>
      </c>
      <c r="GJ101" s="107">
        <f t="shared" ref="GJ101:GJ102" si="2822">SUM(L101,X101,AJ101,AV101,BH101,BT101,CF101,CR101,DD101,DP101,EB101,EN101,EZ101)</f>
        <v>1</v>
      </c>
      <c r="GK101" s="107">
        <f t="shared" ref="GK101:GK102" si="2823">SUM(M101,Y101,AK101,AW101,BI101,BU101,CG101,CS101,DE101,DQ101,EC101,EO101,FA101)</f>
        <v>85275.14</v>
      </c>
      <c r="GL101" s="107">
        <f t="shared" ref="GL101:GL102" si="2824">SUM(N101,Z101,AL101,AX101,BJ101,BV101,CH101,CT101,DF101,DR101,ED101,EP101,FB101)</f>
        <v>0</v>
      </c>
      <c r="GM101" s="107">
        <f t="shared" ref="GM101:GM102" si="2825">SUM(O101,AA101,AM101,AY101,BK101,BW101,CI101,CU101,DG101,DS101,EE101,EQ101,FC101)</f>
        <v>0</v>
      </c>
      <c r="GN101" s="107">
        <f t="shared" ref="GN101:GN102" si="2826">SUM(P101,AB101,AN101,AZ101,BL101,BX101,CJ101,CV101,DH101,DT101,EF101,ER101,FD101)</f>
        <v>1</v>
      </c>
      <c r="GO101" s="107">
        <f t="shared" ref="GO101:GO102" si="2827">SUM(Q101,AC101,AO101,BA101,BM101,BY101,CK101,CW101,DI101,DU101,EG101,ES101,FE101)</f>
        <v>85275.14</v>
      </c>
      <c r="GP101" s="107"/>
      <c r="GQ101" s="107"/>
      <c r="GR101" s="243"/>
      <c r="GS101" s="86"/>
    </row>
    <row r="102" spans="2:201" hidden="1" x14ac:dyDescent="0.2">
      <c r="B102" s="86"/>
      <c r="C102" s="87"/>
      <c r="D102" s="94"/>
      <c r="E102" s="91"/>
      <c r="F102" s="94"/>
      <c r="G102" s="106"/>
      <c r="H102" s="107"/>
      <c r="I102" s="107"/>
      <c r="J102" s="107"/>
      <c r="K102" s="107"/>
      <c r="L102" s="107"/>
      <c r="M102" s="107"/>
      <c r="N102" s="107"/>
      <c r="O102" s="107"/>
      <c r="P102" s="107">
        <f t="shared" si="2788"/>
        <v>0</v>
      </c>
      <c r="Q102" s="107">
        <f t="shared" si="2789"/>
        <v>0</v>
      </c>
      <c r="R102" s="108">
        <f t="shared" si="2218"/>
        <v>0</v>
      </c>
      <c r="S102" s="108">
        <f t="shared" si="2219"/>
        <v>0</v>
      </c>
      <c r="T102" s="107"/>
      <c r="U102" s="107"/>
      <c r="V102" s="107"/>
      <c r="W102" s="107"/>
      <c r="X102" s="107"/>
      <c r="Y102" s="107"/>
      <c r="Z102" s="107"/>
      <c r="AA102" s="107"/>
      <c r="AB102" s="107">
        <f t="shared" si="2790"/>
        <v>0</v>
      </c>
      <c r="AC102" s="107">
        <f t="shared" si="2791"/>
        <v>0</v>
      </c>
      <c r="AD102" s="108">
        <f t="shared" si="1907"/>
        <v>0</v>
      </c>
      <c r="AE102" s="108">
        <f t="shared" si="1908"/>
        <v>0</v>
      </c>
      <c r="AF102" s="107"/>
      <c r="AG102" s="107"/>
      <c r="AH102" s="107"/>
      <c r="AI102" s="107"/>
      <c r="AJ102" s="107"/>
      <c r="AK102" s="107"/>
      <c r="AL102" s="107"/>
      <c r="AM102" s="107"/>
      <c r="AN102" s="107">
        <f t="shared" si="2792"/>
        <v>0</v>
      </c>
      <c r="AO102" s="107">
        <f t="shared" si="2793"/>
        <v>0</v>
      </c>
      <c r="AP102" s="108">
        <f t="shared" si="1910"/>
        <v>0</v>
      </c>
      <c r="AQ102" s="108">
        <f t="shared" si="1911"/>
        <v>0</v>
      </c>
      <c r="AR102" s="107"/>
      <c r="AS102" s="107"/>
      <c r="AT102" s="107"/>
      <c r="AU102" s="107"/>
      <c r="AV102" s="107"/>
      <c r="AW102" s="107"/>
      <c r="AX102" s="107"/>
      <c r="AY102" s="107"/>
      <c r="AZ102" s="107">
        <f t="shared" si="2794"/>
        <v>0</v>
      </c>
      <c r="BA102" s="107">
        <f t="shared" si="2795"/>
        <v>0</v>
      </c>
      <c r="BB102" s="108">
        <f t="shared" si="1914"/>
        <v>0</v>
      </c>
      <c r="BC102" s="108">
        <f t="shared" si="1915"/>
        <v>0</v>
      </c>
      <c r="BD102" s="107"/>
      <c r="BE102" s="107"/>
      <c r="BF102" s="107"/>
      <c r="BG102" s="107"/>
      <c r="BH102" s="107"/>
      <c r="BI102" s="107"/>
      <c r="BJ102" s="107"/>
      <c r="BK102" s="107"/>
      <c r="BL102" s="107">
        <f t="shared" si="2796"/>
        <v>0</v>
      </c>
      <c r="BM102" s="107">
        <f t="shared" si="2797"/>
        <v>0</v>
      </c>
      <c r="BN102" s="108">
        <f t="shared" si="1920"/>
        <v>0</v>
      </c>
      <c r="BO102" s="108">
        <f t="shared" si="1921"/>
        <v>0</v>
      </c>
      <c r="BP102" s="107"/>
      <c r="BQ102" s="107"/>
      <c r="BR102" s="107"/>
      <c r="BS102" s="107"/>
      <c r="BT102" s="107"/>
      <c r="BU102" s="107"/>
      <c r="BV102" s="107"/>
      <c r="BW102" s="107"/>
      <c r="BX102" s="107">
        <f t="shared" si="2798"/>
        <v>0</v>
      </c>
      <c r="BY102" s="107">
        <f t="shared" si="2799"/>
        <v>0</v>
      </c>
      <c r="BZ102" s="108">
        <f t="shared" si="1926"/>
        <v>0</v>
      </c>
      <c r="CA102" s="108">
        <f t="shared" si="1927"/>
        <v>0</v>
      </c>
      <c r="CB102" s="107"/>
      <c r="CC102" s="107"/>
      <c r="CD102" s="107"/>
      <c r="CE102" s="107"/>
      <c r="CF102" s="107"/>
      <c r="CG102" s="107"/>
      <c r="CH102" s="107"/>
      <c r="CI102" s="107"/>
      <c r="CJ102" s="107">
        <f t="shared" si="2800"/>
        <v>0</v>
      </c>
      <c r="CK102" s="107">
        <f t="shared" si="2801"/>
        <v>0</v>
      </c>
      <c r="CL102" s="108">
        <f t="shared" si="1933"/>
        <v>0</v>
      </c>
      <c r="CM102" s="108">
        <f t="shared" si="1934"/>
        <v>0</v>
      </c>
      <c r="CN102" s="107"/>
      <c r="CO102" s="107"/>
      <c r="CP102" s="107"/>
      <c r="CQ102" s="107"/>
      <c r="CR102" s="107"/>
      <c r="CS102" s="107"/>
      <c r="CT102" s="107"/>
      <c r="CU102" s="107"/>
      <c r="CV102" s="107">
        <f t="shared" si="2802"/>
        <v>0</v>
      </c>
      <c r="CW102" s="107">
        <f t="shared" si="2803"/>
        <v>0</v>
      </c>
      <c r="CX102" s="108">
        <f t="shared" si="1939"/>
        <v>0</v>
      </c>
      <c r="CY102" s="108">
        <f t="shared" si="1940"/>
        <v>0</v>
      </c>
      <c r="CZ102" s="107"/>
      <c r="DA102" s="107"/>
      <c r="DB102" s="107"/>
      <c r="DC102" s="107"/>
      <c r="DD102" s="107"/>
      <c r="DE102" s="107"/>
      <c r="DF102" s="107"/>
      <c r="DG102" s="107"/>
      <c r="DH102" s="107">
        <f t="shared" si="2804"/>
        <v>0</v>
      </c>
      <c r="DI102" s="107">
        <f t="shared" si="2805"/>
        <v>0</v>
      </c>
      <c r="DJ102" s="108">
        <f t="shared" si="1945"/>
        <v>0</v>
      </c>
      <c r="DK102" s="108">
        <f t="shared" si="1946"/>
        <v>0</v>
      </c>
      <c r="DL102" s="107"/>
      <c r="DM102" s="107"/>
      <c r="DN102" s="107"/>
      <c r="DO102" s="107"/>
      <c r="DP102" s="107"/>
      <c r="DQ102" s="107"/>
      <c r="DR102" s="107"/>
      <c r="DS102" s="107"/>
      <c r="DT102" s="107">
        <f t="shared" si="2806"/>
        <v>0</v>
      </c>
      <c r="DU102" s="107">
        <f t="shared" si="2807"/>
        <v>0</v>
      </c>
      <c r="DV102" s="108">
        <f t="shared" si="1951"/>
        <v>0</v>
      </c>
      <c r="DW102" s="108">
        <f t="shared" si="1952"/>
        <v>0</v>
      </c>
      <c r="DX102" s="107"/>
      <c r="DY102" s="107"/>
      <c r="DZ102" s="107"/>
      <c r="EA102" s="107"/>
      <c r="EB102" s="107"/>
      <c r="EC102" s="107"/>
      <c r="ED102" s="107"/>
      <c r="EE102" s="107"/>
      <c r="EF102" s="107">
        <f t="shared" si="2808"/>
        <v>0</v>
      </c>
      <c r="EG102" s="107">
        <f t="shared" si="2809"/>
        <v>0</v>
      </c>
      <c r="EH102" s="108">
        <f t="shared" si="1957"/>
        <v>0</v>
      </c>
      <c r="EI102" s="108">
        <f t="shared" si="1958"/>
        <v>0</v>
      </c>
      <c r="EJ102" s="107"/>
      <c r="EK102" s="107"/>
      <c r="EL102" s="107"/>
      <c r="EM102" s="107"/>
      <c r="EN102" s="107"/>
      <c r="EO102" s="107"/>
      <c r="EP102" s="107"/>
      <c r="EQ102" s="107"/>
      <c r="ER102" s="107">
        <f t="shared" si="2810"/>
        <v>0</v>
      </c>
      <c r="ES102" s="107">
        <f t="shared" si="2811"/>
        <v>0</v>
      </c>
      <c r="ET102" s="108">
        <f t="shared" si="1964"/>
        <v>0</v>
      </c>
      <c r="EU102" s="108">
        <f t="shared" si="1965"/>
        <v>0</v>
      </c>
      <c r="EV102" s="107"/>
      <c r="EW102" s="107"/>
      <c r="EX102" s="107"/>
      <c r="EY102" s="107"/>
      <c r="EZ102" s="107"/>
      <c r="FA102" s="107"/>
      <c r="FB102" s="107"/>
      <c r="FC102" s="107"/>
      <c r="FD102" s="107">
        <f t="shared" si="2812"/>
        <v>0</v>
      </c>
      <c r="FE102" s="107">
        <f t="shared" si="2813"/>
        <v>0</v>
      </c>
      <c r="FF102" s="108">
        <f t="shared" si="1970"/>
        <v>0</v>
      </c>
      <c r="FG102" s="108">
        <f t="shared" si="1971"/>
        <v>0</v>
      </c>
      <c r="FH102" s="107"/>
      <c r="FI102" s="107"/>
      <c r="FJ102" s="107"/>
      <c r="FK102" s="107"/>
      <c r="FL102" s="107"/>
      <c r="FM102" s="107"/>
      <c r="FN102" s="107"/>
      <c r="FO102" s="107"/>
      <c r="FP102" s="107">
        <f t="shared" si="2814"/>
        <v>0</v>
      </c>
      <c r="FQ102" s="107">
        <f t="shared" si="2815"/>
        <v>0</v>
      </c>
      <c r="FR102" s="108">
        <f t="shared" si="1976"/>
        <v>0</v>
      </c>
      <c r="FS102" s="108">
        <f t="shared" si="1977"/>
        <v>0</v>
      </c>
      <c r="FT102" s="107"/>
      <c r="FU102" s="107"/>
      <c r="FV102" s="107"/>
      <c r="FW102" s="107"/>
      <c r="FX102" s="107"/>
      <c r="FY102" s="107"/>
      <c r="FZ102" s="107"/>
      <c r="GA102" s="107"/>
      <c r="GB102" s="107">
        <f t="shared" si="2816"/>
        <v>0</v>
      </c>
      <c r="GC102" s="107">
        <f t="shared" si="2817"/>
        <v>0</v>
      </c>
      <c r="GD102" s="108">
        <f t="shared" si="1982"/>
        <v>0</v>
      </c>
      <c r="GE102" s="108">
        <f t="shared" si="1983"/>
        <v>0</v>
      </c>
      <c r="GF102" s="107">
        <f t="shared" si="2818"/>
        <v>0</v>
      </c>
      <c r="GG102" s="107">
        <f t="shared" si="2819"/>
        <v>0</v>
      </c>
      <c r="GH102" s="107">
        <f t="shared" si="2820"/>
        <v>0</v>
      </c>
      <c r="GI102" s="107">
        <f t="shared" si="2821"/>
        <v>0</v>
      </c>
      <c r="GJ102" s="107">
        <f t="shared" si="2822"/>
        <v>0</v>
      </c>
      <c r="GK102" s="107">
        <f t="shared" si="2823"/>
        <v>0</v>
      </c>
      <c r="GL102" s="107">
        <f t="shared" si="2824"/>
        <v>0</v>
      </c>
      <c r="GM102" s="107">
        <f t="shared" si="2825"/>
        <v>0</v>
      </c>
      <c r="GN102" s="107">
        <f t="shared" si="2826"/>
        <v>0</v>
      </c>
      <c r="GO102" s="107">
        <f t="shared" si="2827"/>
        <v>0</v>
      </c>
      <c r="GP102" s="107"/>
      <c r="GQ102" s="107"/>
      <c r="GR102" s="243"/>
      <c r="GS102" s="86"/>
    </row>
    <row r="103" spans="2:201" hidden="1" x14ac:dyDescent="0.2">
      <c r="B103" s="110"/>
      <c r="C103" s="111"/>
      <c r="D103" s="112"/>
      <c r="E103" s="132" t="s">
        <v>52</v>
      </c>
      <c r="F103" s="134">
        <v>24</v>
      </c>
      <c r="G103" s="135">
        <v>166882.60930000001</v>
      </c>
      <c r="H103" s="115">
        <v>11</v>
      </c>
      <c r="I103" s="115">
        <v>1835708.7023</v>
      </c>
      <c r="J103" s="115">
        <f t="shared" si="223"/>
        <v>1.8333333333333333</v>
      </c>
      <c r="K103" s="115">
        <f t="shared" si="224"/>
        <v>305951.45038333331</v>
      </c>
      <c r="L103" s="115">
        <f>SUM(L104:L105)</f>
        <v>0</v>
      </c>
      <c r="M103" s="115">
        <f t="shared" ref="M103:Q103" si="2828">SUM(M104:M105)</f>
        <v>0</v>
      </c>
      <c r="N103" s="115">
        <f t="shared" si="2828"/>
        <v>0</v>
      </c>
      <c r="O103" s="115">
        <f t="shared" si="2828"/>
        <v>0</v>
      </c>
      <c r="P103" s="115">
        <f t="shared" si="2828"/>
        <v>0</v>
      </c>
      <c r="Q103" s="115">
        <f t="shared" si="2828"/>
        <v>0</v>
      </c>
      <c r="R103" s="131">
        <f t="shared" si="2218"/>
        <v>-1.8333333333333333</v>
      </c>
      <c r="S103" s="131">
        <f t="shared" si="2219"/>
        <v>-305951.45038333331</v>
      </c>
      <c r="T103" s="115"/>
      <c r="U103" s="115">
        <v>0</v>
      </c>
      <c r="V103" s="115">
        <f t="shared" si="226"/>
        <v>0</v>
      </c>
      <c r="W103" s="115">
        <f t="shared" si="227"/>
        <v>0</v>
      </c>
      <c r="X103" s="115">
        <f>SUM(X104:X105)</f>
        <v>0</v>
      </c>
      <c r="Y103" s="115">
        <f t="shared" ref="Y103" si="2829">SUM(Y104:Y105)</f>
        <v>0</v>
      </c>
      <c r="Z103" s="115">
        <f t="shared" ref="Z103" si="2830">SUM(Z104:Z105)</f>
        <v>0</v>
      </c>
      <c r="AA103" s="115">
        <f t="shared" ref="AA103" si="2831">SUM(AA104:AA105)</f>
        <v>0</v>
      </c>
      <c r="AB103" s="115">
        <f t="shared" ref="AB103" si="2832">SUM(AB104:AB105)</f>
        <v>0</v>
      </c>
      <c r="AC103" s="115">
        <f t="shared" ref="AC103" si="2833">SUM(AC104:AC105)</f>
        <v>0</v>
      </c>
      <c r="AD103" s="131">
        <f t="shared" si="1907"/>
        <v>0</v>
      </c>
      <c r="AE103" s="131">
        <f t="shared" si="1908"/>
        <v>0</v>
      </c>
      <c r="AF103" s="115">
        <f>VLOOKUP($E103,'ВМП план'!$B$8:$AL$43,12,0)</f>
        <v>0</v>
      </c>
      <c r="AG103" s="115">
        <f>VLOOKUP($E103,'ВМП план'!$B$8:$AL$43,13,0)</f>
        <v>0</v>
      </c>
      <c r="AH103" s="115">
        <f t="shared" si="233"/>
        <v>0</v>
      </c>
      <c r="AI103" s="115">
        <f t="shared" si="234"/>
        <v>0</v>
      </c>
      <c r="AJ103" s="115">
        <f>SUM(AJ104:AJ105)</f>
        <v>0</v>
      </c>
      <c r="AK103" s="115">
        <f t="shared" ref="AK103" si="2834">SUM(AK104:AK105)</f>
        <v>0</v>
      </c>
      <c r="AL103" s="115">
        <f t="shared" ref="AL103" si="2835">SUM(AL104:AL105)</f>
        <v>0</v>
      </c>
      <c r="AM103" s="115">
        <f t="shared" ref="AM103" si="2836">SUM(AM104:AM105)</f>
        <v>0</v>
      </c>
      <c r="AN103" s="115">
        <f t="shared" ref="AN103" si="2837">SUM(AN104:AN105)</f>
        <v>0</v>
      </c>
      <c r="AO103" s="115">
        <f t="shared" ref="AO103" si="2838">SUM(AO104:AO105)</f>
        <v>0</v>
      </c>
      <c r="AP103" s="131">
        <f t="shared" si="1910"/>
        <v>0</v>
      </c>
      <c r="AQ103" s="131">
        <f t="shared" si="1911"/>
        <v>0</v>
      </c>
      <c r="AR103" s="115"/>
      <c r="AS103" s="115"/>
      <c r="AT103" s="115">
        <f t="shared" si="240"/>
        <v>0</v>
      </c>
      <c r="AU103" s="115">
        <f t="shared" si="241"/>
        <v>0</v>
      </c>
      <c r="AV103" s="115">
        <f>SUM(AV104:AV105)</f>
        <v>0</v>
      </c>
      <c r="AW103" s="115">
        <f t="shared" ref="AW103" si="2839">SUM(AW104:AW105)</f>
        <v>0</v>
      </c>
      <c r="AX103" s="115">
        <f t="shared" ref="AX103" si="2840">SUM(AX104:AX105)</f>
        <v>0</v>
      </c>
      <c r="AY103" s="115">
        <f t="shared" ref="AY103" si="2841">SUM(AY104:AY105)</f>
        <v>0</v>
      </c>
      <c r="AZ103" s="115">
        <f t="shared" ref="AZ103" si="2842">SUM(AZ104:AZ105)</f>
        <v>0</v>
      </c>
      <c r="BA103" s="115">
        <f t="shared" ref="BA103" si="2843">SUM(BA104:BA105)</f>
        <v>0</v>
      </c>
      <c r="BB103" s="131">
        <f t="shared" si="1914"/>
        <v>0</v>
      </c>
      <c r="BC103" s="131">
        <f t="shared" si="1915"/>
        <v>0</v>
      </c>
      <c r="BD103" s="115"/>
      <c r="BE103" s="115">
        <v>0</v>
      </c>
      <c r="BF103" s="115">
        <f t="shared" si="247"/>
        <v>0</v>
      </c>
      <c r="BG103" s="115">
        <f t="shared" si="248"/>
        <v>0</v>
      </c>
      <c r="BH103" s="115">
        <f>SUM(BH104:BH105)</f>
        <v>0</v>
      </c>
      <c r="BI103" s="115">
        <f t="shared" ref="BI103" si="2844">SUM(BI104:BI105)</f>
        <v>0</v>
      </c>
      <c r="BJ103" s="115">
        <f t="shared" ref="BJ103" si="2845">SUM(BJ104:BJ105)</f>
        <v>0</v>
      </c>
      <c r="BK103" s="115">
        <f t="shared" ref="BK103" si="2846">SUM(BK104:BK105)</f>
        <v>0</v>
      </c>
      <c r="BL103" s="115">
        <f t="shared" ref="BL103" si="2847">SUM(BL104:BL105)</f>
        <v>0</v>
      </c>
      <c r="BM103" s="115">
        <f t="shared" ref="BM103" si="2848">SUM(BM104:BM105)</f>
        <v>0</v>
      </c>
      <c r="BN103" s="131">
        <f t="shared" si="1920"/>
        <v>0</v>
      </c>
      <c r="BO103" s="131">
        <f t="shared" si="1921"/>
        <v>0</v>
      </c>
      <c r="BP103" s="115"/>
      <c r="BQ103" s="115"/>
      <c r="BR103" s="115">
        <f t="shared" si="254"/>
        <v>0</v>
      </c>
      <c r="BS103" s="115">
        <f t="shared" si="255"/>
        <v>0</v>
      </c>
      <c r="BT103" s="115">
        <f>SUM(BT104:BT105)</f>
        <v>0</v>
      </c>
      <c r="BU103" s="115">
        <f t="shared" ref="BU103" si="2849">SUM(BU104:BU105)</f>
        <v>0</v>
      </c>
      <c r="BV103" s="115">
        <f t="shared" ref="BV103" si="2850">SUM(BV104:BV105)</f>
        <v>0</v>
      </c>
      <c r="BW103" s="115">
        <f t="shared" ref="BW103" si="2851">SUM(BW104:BW105)</f>
        <v>0</v>
      </c>
      <c r="BX103" s="115">
        <f t="shared" ref="BX103" si="2852">SUM(BX104:BX105)</f>
        <v>0</v>
      </c>
      <c r="BY103" s="115">
        <f t="shared" ref="BY103" si="2853">SUM(BY104:BY105)</f>
        <v>0</v>
      </c>
      <c r="BZ103" s="131">
        <f t="shared" si="1926"/>
        <v>0</v>
      </c>
      <c r="CA103" s="131">
        <f t="shared" si="1927"/>
        <v>0</v>
      </c>
      <c r="CB103" s="115"/>
      <c r="CC103" s="115">
        <v>0</v>
      </c>
      <c r="CD103" s="115">
        <f t="shared" si="261"/>
        <v>0</v>
      </c>
      <c r="CE103" s="115">
        <f t="shared" si="262"/>
        <v>0</v>
      </c>
      <c r="CF103" s="115">
        <f>SUM(CF104:CF105)</f>
        <v>0</v>
      </c>
      <c r="CG103" s="115">
        <f t="shared" ref="CG103" si="2854">SUM(CG104:CG105)</f>
        <v>0</v>
      </c>
      <c r="CH103" s="115">
        <f t="shared" ref="CH103" si="2855">SUM(CH104:CH105)</f>
        <v>0</v>
      </c>
      <c r="CI103" s="115">
        <f t="shared" ref="CI103" si="2856">SUM(CI104:CI105)</f>
        <v>0</v>
      </c>
      <c r="CJ103" s="115">
        <f t="shared" ref="CJ103" si="2857">SUM(CJ104:CJ105)</f>
        <v>0</v>
      </c>
      <c r="CK103" s="115">
        <f t="shared" ref="CK103" si="2858">SUM(CK104:CK105)</f>
        <v>0</v>
      </c>
      <c r="CL103" s="131">
        <f t="shared" si="1933"/>
        <v>0</v>
      </c>
      <c r="CM103" s="131">
        <f t="shared" si="1934"/>
        <v>0</v>
      </c>
      <c r="CN103" s="115"/>
      <c r="CO103" s="115"/>
      <c r="CP103" s="115">
        <f t="shared" si="268"/>
        <v>0</v>
      </c>
      <c r="CQ103" s="115">
        <f t="shared" si="269"/>
        <v>0</v>
      </c>
      <c r="CR103" s="115">
        <f>SUM(CR104:CR105)</f>
        <v>0</v>
      </c>
      <c r="CS103" s="115">
        <f t="shared" ref="CS103" si="2859">SUM(CS104:CS105)</f>
        <v>0</v>
      </c>
      <c r="CT103" s="115">
        <f t="shared" ref="CT103" si="2860">SUM(CT104:CT105)</f>
        <v>0</v>
      </c>
      <c r="CU103" s="115">
        <f t="shared" ref="CU103" si="2861">SUM(CU104:CU105)</f>
        <v>0</v>
      </c>
      <c r="CV103" s="115">
        <f t="shared" ref="CV103" si="2862">SUM(CV104:CV105)</f>
        <v>0</v>
      </c>
      <c r="CW103" s="115">
        <f t="shared" ref="CW103" si="2863">SUM(CW104:CW105)</f>
        <v>0</v>
      </c>
      <c r="CX103" s="131">
        <f t="shared" si="1939"/>
        <v>0</v>
      </c>
      <c r="CY103" s="131">
        <f t="shared" si="1940"/>
        <v>0</v>
      </c>
      <c r="CZ103" s="115"/>
      <c r="DA103" s="115"/>
      <c r="DB103" s="115">
        <f t="shared" si="275"/>
        <v>0</v>
      </c>
      <c r="DC103" s="115">
        <f t="shared" si="276"/>
        <v>0</v>
      </c>
      <c r="DD103" s="115">
        <f>SUM(DD104:DD105)</f>
        <v>0</v>
      </c>
      <c r="DE103" s="115">
        <f t="shared" ref="DE103" si="2864">SUM(DE104:DE105)</f>
        <v>0</v>
      </c>
      <c r="DF103" s="115">
        <f t="shared" ref="DF103" si="2865">SUM(DF104:DF105)</f>
        <v>0</v>
      </c>
      <c r="DG103" s="115">
        <f t="shared" ref="DG103" si="2866">SUM(DG104:DG105)</f>
        <v>0</v>
      </c>
      <c r="DH103" s="115">
        <f t="shared" ref="DH103" si="2867">SUM(DH104:DH105)</f>
        <v>0</v>
      </c>
      <c r="DI103" s="115">
        <f t="shared" ref="DI103" si="2868">SUM(DI104:DI105)</f>
        <v>0</v>
      </c>
      <c r="DJ103" s="131">
        <f t="shared" si="1945"/>
        <v>0</v>
      </c>
      <c r="DK103" s="131">
        <f t="shared" si="1946"/>
        <v>0</v>
      </c>
      <c r="DL103" s="115"/>
      <c r="DM103" s="115"/>
      <c r="DN103" s="115">
        <f t="shared" si="282"/>
        <v>0</v>
      </c>
      <c r="DO103" s="115">
        <f t="shared" si="283"/>
        <v>0</v>
      </c>
      <c r="DP103" s="115">
        <f>SUM(DP104:DP105)</f>
        <v>0</v>
      </c>
      <c r="DQ103" s="115">
        <f t="shared" ref="DQ103" si="2869">SUM(DQ104:DQ105)</f>
        <v>0</v>
      </c>
      <c r="DR103" s="115">
        <f t="shared" ref="DR103" si="2870">SUM(DR104:DR105)</f>
        <v>0</v>
      </c>
      <c r="DS103" s="115">
        <f t="shared" ref="DS103" si="2871">SUM(DS104:DS105)</f>
        <v>0</v>
      </c>
      <c r="DT103" s="115">
        <f t="shared" ref="DT103" si="2872">SUM(DT104:DT105)</f>
        <v>0</v>
      </c>
      <c r="DU103" s="115">
        <f t="shared" ref="DU103" si="2873">SUM(DU104:DU105)</f>
        <v>0</v>
      </c>
      <c r="DV103" s="131">
        <f t="shared" si="1951"/>
        <v>0</v>
      </c>
      <c r="DW103" s="131">
        <f t="shared" si="1952"/>
        <v>0</v>
      </c>
      <c r="DX103" s="115"/>
      <c r="DY103" s="115">
        <v>0</v>
      </c>
      <c r="DZ103" s="115">
        <f t="shared" si="289"/>
        <v>0</v>
      </c>
      <c r="EA103" s="115">
        <f t="shared" si="290"/>
        <v>0</v>
      </c>
      <c r="EB103" s="115">
        <f>SUM(EB104:EB105)</f>
        <v>0</v>
      </c>
      <c r="EC103" s="115">
        <f t="shared" ref="EC103" si="2874">SUM(EC104:EC105)</f>
        <v>0</v>
      </c>
      <c r="ED103" s="115">
        <f t="shared" ref="ED103" si="2875">SUM(ED104:ED105)</f>
        <v>0</v>
      </c>
      <c r="EE103" s="115">
        <f t="shared" ref="EE103" si="2876">SUM(EE104:EE105)</f>
        <v>0</v>
      </c>
      <c r="EF103" s="115">
        <f t="shared" ref="EF103" si="2877">SUM(EF104:EF105)</f>
        <v>0</v>
      </c>
      <c r="EG103" s="115">
        <f t="shared" ref="EG103" si="2878">SUM(EG104:EG105)</f>
        <v>0</v>
      </c>
      <c r="EH103" s="131">
        <f t="shared" si="1957"/>
        <v>0</v>
      </c>
      <c r="EI103" s="131">
        <f t="shared" si="1958"/>
        <v>0</v>
      </c>
      <c r="EJ103" s="115"/>
      <c r="EK103" s="115">
        <v>0</v>
      </c>
      <c r="EL103" s="115">
        <f t="shared" si="296"/>
        <v>0</v>
      </c>
      <c r="EM103" s="115">
        <f t="shared" si="297"/>
        <v>0</v>
      </c>
      <c r="EN103" s="115">
        <f>SUM(EN104:EN105)</f>
        <v>0</v>
      </c>
      <c r="EO103" s="115">
        <f t="shared" ref="EO103" si="2879">SUM(EO104:EO105)</f>
        <v>0</v>
      </c>
      <c r="EP103" s="115">
        <f t="shared" ref="EP103" si="2880">SUM(EP104:EP105)</f>
        <v>0</v>
      </c>
      <c r="EQ103" s="115">
        <f t="shared" ref="EQ103" si="2881">SUM(EQ104:EQ105)</f>
        <v>0</v>
      </c>
      <c r="ER103" s="115">
        <f t="shared" ref="ER103" si="2882">SUM(ER104:ER105)</f>
        <v>0</v>
      </c>
      <c r="ES103" s="115">
        <f t="shared" ref="ES103" si="2883">SUM(ES104:ES105)</f>
        <v>0</v>
      </c>
      <c r="ET103" s="131">
        <f t="shared" si="1964"/>
        <v>0</v>
      </c>
      <c r="EU103" s="131">
        <f t="shared" si="1965"/>
        <v>0</v>
      </c>
      <c r="EV103" s="115"/>
      <c r="EW103" s="115"/>
      <c r="EX103" s="115">
        <f t="shared" si="303"/>
        <v>0</v>
      </c>
      <c r="EY103" s="115">
        <f t="shared" si="304"/>
        <v>0</v>
      </c>
      <c r="EZ103" s="115">
        <f>SUM(EZ104:EZ105)</f>
        <v>0</v>
      </c>
      <c r="FA103" s="115">
        <f t="shared" ref="FA103" si="2884">SUM(FA104:FA105)</f>
        <v>0</v>
      </c>
      <c r="FB103" s="115">
        <f t="shared" ref="FB103" si="2885">SUM(FB104:FB105)</f>
        <v>0</v>
      </c>
      <c r="FC103" s="115">
        <f t="shared" ref="FC103" si="2886">SUM(FC104:FC105)</f>
        <v>0</v>
      </c>
      <c r="FD103" s="115">
        <f t="shared" ref="FD103" si="2887">SUM(FD104:FD105)</f>
        <v>0</v>
      </c>
      <c r="FE103" s="115">
        <f t="shared" ref="FE103" si="2888">SUM(FE104:FE105)</f>
        <v>0</v>
      </c>
      <c r="FF103" s="131">
        <f t="shared" si="1970"/>
        <v>0</v>
      </c>
      <c r="FG103" s="131">
        <f t="shared" si="1971"/>
        <v>0</v>
      </c>
      <c r="FH103" s="115"/>
      <c r="FI103" s="115"/>
      <c r="FJ103" s="115">
        <f t="shared" si="310"/>
        <v>0</v>
      </c>
      <c r="FK103" s="115">
        <f t="shared" si="311"/>
        <v>0</v>
      </c>
      <c r="FL103" s="115">
        <f>SUM(FL104:FL105)</f>
        <v>0</v>
      </c>
      <c r="FM103" s="115">
        <f t="shared" ref="FM103" si="2889">SUM(FM104:FM105)</f>
        <v>0</v>
      </c>
      <c r="FN103" s="115">
        <f t="shared" ref="FN103" si="2890">SUM(FN104:FN105)</f>
        <v>0</v>
      </c>
      <c r="FO103" s="115">
        <f t="shared" ref="FO103" si="2891">SUM(FO104:FO105)</f>
        <v>0</v>
      </c>
      <c r="FP103" s="115">
        <f t="shared" ref="FP103" si="2892">SUM(FP104:FP105)</f>
        <v>0</v>
      </c>
      <c r="FQ103" s="115">
        <f t="shared" ref="FQ103" si="2893">SUM(FQ104:FQ105)</f>
        <v>0</v>
      </c>
      <c r="FR103" s="131">
        <f t="shared" si="1976"/>
        <v>0</v>
      </c>
      <c r="FS103" s="131">
        <f t="shared" si="1977"/>
        <v>0</v>
      </c>
      <c r="FT103" s="115"/>
      <c r="FU103" s="115"/>
      <c r="FV103" s="115">
        <f t="shared" si="317"/>
        <v>0</v>
      </c>
      <c r="FW103" s="115">
        <f t="shared" si="318"/>
        <v>0</v>
      </c>
      <c r="FX103" s="115">
        <f>SUM(FX104:FX105)</f>
        <v>0</v>
      </c>
      <c r="FY103" s="115">
        <f t="shared" ref="FY103" si="2894">SUM(FY104:FY105)</f>
        <v>0</v>
      </c>
      <c r="FZ103" s="115">
        <f t="shared" ref="FZ103" si="2895">SUM(FZ104:FZ105)</f>
        <v>0</v>
      </c>
      <c r="GA103" s="115">
        <f t="shared" ref="GA103" si="2896">SUM(GA104:GA105)</f>
        <v>0</v>
      </c>
      <c r="GB103" s="115">
        <f t="shared" ref="GB103" si="2897">SUM(GB104:GB105)</f>
        <v>0</v>
      </c>
      <c r="GC103" s="115">
        <f t="shared" ref="GC103" si="2898">SUM(GC104:GC105)</f>
        <v>0</v>
      </c>
      <c r="GD103" s="131">
        <f t="shared" si="1982"/>
        <v>0</v>
      </c>
      <c r="GE103" s="131">
        <f t="shared" si="1983"/>
        <v>0</v>
      </c>
      <c r="GF103" s="115">
        <f t="shared" si="2780"/>
        <v>11</v>
      </c>
      <c r="GG103" s="115">
        <f t="shared" si="2780"/>
        <v>1835708.7023</v>
      </c>
      <c r="GH103" s="115">
        <f t="shared" si="2780"/>
        <v>1.8333333333333333</v>
      </c>
      <c r="GI103" s="115">
        <f t="shared" si="2780"/>
        <v>305951.45038333331</v>
      </c>
      <c r="GJ103" s="115">
        <f>SUM(GJ104:GJ105)</f>
        <v>0</v>
      </c>
      <c r="GK103" s="115">
        <f t="shared" ref="GK103" si="2899">SUM(GK104:GK105)</f>
        <v>0</v>
      </c>
      <c r="GL103" s="115">
        <f t="shared" ref="GL103" si="2900">SUM(GL104:GL105)</f>
        <v>0</v>
      </c>
      <c r="GM103" s="115">
        <f t="shared" ref="GM103" si="2901">SUM(GM104:GM105)</f>
        <v>0</v>
      </c>
      <c r="GN103" s="115">
        <f t="shared" ref="GN103" si="2902">SUM(GN104:GN105)</f>
        <v>0</v>
      </c>
      <c r="GO103" s="115">
        <f t="shared" ref="GO103" si="2903">SUM(GO104:GO105)</f>
        <v>0</v>
      </c>
      <c r="GP103" s="115">
        <f t="shared" si="2786"/>
        <v>-1.8333333333333333</v>
      </c>
      <c r="GQ103" s="115">
        <f t="shared" si="2787"/>
        <v>-305951.45038333331</v>
      </c>
      <c r="GR103" s="243"/>
      <c r="GS103" s="86"/>
    </row>
    <row r="104" spans="2:201" hidden="1" x14ac:dyDescent="0.2">
      <c r="B104" s="86"/>
      <c r="C104" s="89"/>
      <c r="D104" s="90"/>
      <c r="E104" s="93"/>
      <c r="F104" s="94"/>
      <c r="G104" s="106"/>
      <c r="H104" s="107"/>
      <c r="I104" s="107"/>
      <c r="J104" s="107"/>
      <c r="K104" s="107"/>
      <c r="L104" s="107"/>
      <c r="M104" s="107"/>
      <c r="N104" s="107"/>
      <c r="O104" s="107"/>
      <c r="P104" s="107">
        <f>SUM(L104+N104)</f>
        <v>0</v>
      </c>
      <c r="Q104" s="107">
        <f>SUM(M104+O104)</f>
        <v>0</v>
      </c>
      <c r="R104" s="108">
        <f t="shared" si="2218"/>
        <v>0</v>
      </c>
      <c r="S104" s="108">
        <f t="shared" si="2219"/>
        <v>0</v>
      </c>
      <c r="T104" s="107"/>
      <c r="U104" s="107"/>
      <c r="V104" s="107"/>
      <c r="W104" s="107"/>
      <c r="X104" s="107"/>
      <c r="Y104" s="107"/>
      <c r="Z104" s="107"/>
      <c r="AA104" s="107"/>
      <c r="AB104" s="107">
        <f>SUM(X104+Z104)</f>
        <v>0</v>
      </c>
      <c r="AC104" s="107">
        <f>SUM(Y104+AA104)</f>
        <v>0</v>
      </c>
      <c r="AD104" s="108">
        <f t="shared" si="1907"/>
        <v>0</v>
      </c>
      <c r="AE104" s="108">
        <f t="shared" si="1908"/>
        <v>0</v>
      </c>
      <c r="AF104" s="107"/>
      <c r="AG104" s="107"/>
      <c r="AH104" s="107"/>
      <c r="AI104" s="107"/>
      <c r="AJ104" s="107"/>
      <c r="AK104" s="107"/>
      <c r="AL104" s="107"/>
      <c r="AM104" s="107"/>
      <c r="AN104" s="107">
        <f t="shared" ref="AN104:AN105" si="2904">SUM(AJ104+AL104)</f>
        <v>0</v>
      </c>
      <c r="AO104" s="107">
        <f t="shared" ref="AO104:AO105" si="2905">SUM(AK104+AM104)</f>
        <v>0</v>
      </c>
      <c r="AP104" s="108">
        <f t="shared" si="1910"/>
        <v>0</v>
      </c>
      <c r="AQ104" s="108">
        <f t="shared" si="1911"/>
        <v>0</v>
      </c>
      <c r="AR104" s="107"/>
      <c r="AS104" s="107"/>
      <c r="AT104" s="107"/>
      <c r="AU104" s="107"/>
      <c r="AV104" s="107"/>
      <c r="AW104" s="107"/>
      <c r="AX104" s="107"/>
      <c r="AY104" s="107"/>
      <c r="AZ104" s="107">
        <f t="shared" ref="AZ104:AZ105" si="2906">SUM(AV104+AX104)</f>
        <v>0</v>
      </c>
      <c r="BA104" s="107">
        <f t="shared" ref="BA104:BA105" si="2907">SUM(AW104+AY104)</f>
        <v>0</v>
      </c>
      <c r="BB104" s="108">
        <f t="shared" si="1914"/>
        <v>0</v>
      </c>
      <c r="BC104" s="108">
        <f t="shared" si="1915"/>
        <v>0</v>
      </c>
      <c r="BD104" s="107"/>
      <c r="BE104" s="107"/>
      <c r="BF104" s="107"/>
      <c r="BG104" s="107"/>
      <c r="BH104" s="107"/>
      <c r="BI104" s="107"/>
      <c r="BJ104" s="107"/>
      <c r="BK104" s="107"/>
      <c r="BL104" s="107">
        <f>SUM(BH104+BJ104)</f>
        <v>0</v>
      </c>
      <c r="BM104" s="107">
        <f>SUM(BI104+BK104)</f>
        <v>0</v>
      </c>
      <c r="BN104" s="108">
        <f t="shared" si="1920"/>
        <v>0</v>
      </c>
      <c r="BO104" s="108">
        <f t="shared" si="1921"/>
        <v>0</v>
      </c>
      <c r="BP104" s="107"/>
      <c r="BQ104" s="107"/>
      <c r="BR104" s="107"/>
      <c r="BS104" s="107"/>
      <c r="BT104" s="107"/>
      <c r="BU104" s="107"/>
      <c r="BV104" s="107"/>
      <c r="BW104" s="107"/>
      <c r="BX104" s="107">
        <f>SUM(BT104+BV104)</f>
        <v>0</v>
      </c>
      <c r="BY104" s="107">
        <f>SUM(BU104+BW104)</f>
        <v>0</v>
      </c>
      <c r="BZ104" s="108">
        <f t="shared" si="1926"/>
        <v>0</v>
      </c>
      <c r="CA104" s="108">
        <f t="shared" si="1927"/>
        <v>0</v>
      </c>
      <c r="CB104" s="107"/>
      <c r="CC104" s="107"/>
      <c r="CD104" s="107"/>
      <c r="CE104" s="107"/>
      <c r="CF104" s="107"/>
      <c r="CG104" s="107"/>
      <c r="CH104" s="107"/>
      <c r="CI104" s="107"/>
      <c r="CJ104" s="107">
        <f>SUM(CF104+CH104)</f>
        <v>0</v>
      </c>
      <c r="CK104" s="107">
        <f>SUM(CG104+CI104)</f>
        <v>0</v>
      </c>
      <c r="CL104" s="108">
        <f t="shared" si="1933"/>
        <v>0</v>
      </c>
      <c r="CM104" s="108">
        <f t="shared" si="1934"/>
        <v>0</v>
      </c>
      <c r="CN104" s="107"/>
      <c r="CO104" s="107"/>
      <c r="CP104" s="107"/>
      <c r="CQ104" s="107"/>
      <c r="CR104" s="107"/>
      <c r="CS104" s="107"/>
      <c r="CT104" s="107"/>
      <c r="CU104" s="107"/>
      <c r="CV104" s="107">
        <f>SUM(CR104+CT104)</f>
        <v>0</v>
      </c>
      <c r="CW104" s="107">
        <f>SUM(CS104+CU104)</f>
        <v>0</v>
      </c>
      <c r="CX104" s="108">
        <f t="shared" si="1939"/>
        <v>0</v>
      </c>
      <c r="CY104" s="108">
        <f t="shared" si="1940"/>
        <v>0</v>
      </c>
      <c r="CZ104" s="107"/>
      <c r="DA104" s="107"/>
      <c r="DB104" s="107"/>
      <c r="DC104" s="107"/>
      <c r="DD104" s="107"/>
      <c r="DE104" s="107"/>
      <c r="DF104" s="107"/>
      <c r="DG104" s="107"/>
      <c r="DH104" s="107">
        <f>SUM(DD104+DF104)</f>
        <v>0</v>
      </c>
      <c r="DI104" s="107">
        <f>SUM(DE104+DG104)</f>
        <v>0</v>
      </c>
      <c r="DJ104" s="108">
        <f t="shared" si="1945"/>
        <v>0</v>
      </c>
      <c r="DK104" s="108">
        <f t="shared" si="1946"/>
        <v>0</v>
      </c>
      <c r="DL104" s="107"/>
      <c r="DM104" s="107"/>
      <c r="DN104" s="107"/>
      <c r="DO104" s="107"/>
      <c r="DP104" s="107"/>
      <c r="DQ104" s="107"/>
      <c r="DR104" s="107"/>
      <c r="DS104" s="107"/>
      <c r="DT104" s="107">
        <f>SUM(DP104+DR104)</f>
        <v>0</v>
      </c>
      <c r="DU104" s="107">
        <f>SUM(DQ104+DS104)</f>
        <v>0</v>
      </c>
      <c r="DV104" s="108">
        <f t="shared" si="1951"/>
        <v>0</v>
      </c>
      <c r="DW104" s="108">
        <f t="shared" si="1952"/>
        <v>0</v>
      </c>
      <c r="DX104" s="107"/>
      <c r="DY104" s="107"/>
      <c r="DZ104" s="107"/>
      <c r="EA104" s="107"/>
      <c r="EB104" s="107"/>
      <c r="EC104" s="107"/>
      <c r="ED104" s="107"/>
      <c r="EE104" s="107"/>
      <c r="EF104" s="107">
        <f>SUM(EB104+ED104)</f>
        <v>0</v>
      </c>
      <c r="EG104" s="107">
        <f>SUM(EC104+EE104)</f>
        <v>0</v>
      </c>
      <c r="EH104" s="108">
        <f t="shared" si="1957"/>
        <v>0</v>
      </c>
      <c r="EI104" s="108">
        <f t="shared" si="1958"/>
        <v>0</v>
      </c>
      <c r="EJ104" s="107"/>
      <c r="EK104" s="107"/>
      <c r="EL104" s="107"/>
      <c r="EM104" s="107"/>
      <c r="EN104" s="107"/>
      <c r="EO104" s="107"/>
      <c r="EP104" s="107"/>
      <c r="EQ104" s="107"/>
      <c r="ER104" s="107">
        <f>SUM(EN104+EP104)</f>
        <v>0</v>
      </c>
      <c r="ES104" s="107">
        <f>SUM(EO104+EQ104)</f>
        <v>0</v>
      </c>
      <c r="ET104" s="108">
        <f t="shared" si="1964"/>
        <v>0</v>
      </c>
      <c r="EU104" s="108">
        <f t="shared" si="1965"/>
        <v>0</v>
      </c>
      <c r="EV104" s="107"/>
      <c r="EW104" s="107"/>
      <c r="EX104" s="107"/>
      <c r="EY104" s="107"/>
      <c r="EZ104" s="107"/>
      <c r="FA104" s="107"/>
      <c r="FB104" s="107"/>
      <c r="FC104" s="107"/>
      <c r="FD104" s="107">
        <f>SUM(EZ104+FB104)</f>
        <v>0</v>
      </c>
      <c r="FE104" s="107">
        <f>SUM(FA104+FC104)</f>
        <v>0</v>
      </c>
      <c r="FF104" s="108">
        <f t="shared" si="1970"/>
        <v>0</v>
      </c>
      <c r="FG104" s="108">
        <f t="shared" si="1971"/>
        <v>0</v>
      </c>
      <c r="FH104" s="107"/>
      <c r="FI104" s="107"/>
      <c r="FJ104" s="107"/>
      <c r="FK104" s="107"/>
      <c r="FL104" s="107"/>
      <c r="FM104" s="107"/>
      <c r="FN104" s="107"/>
      <c r="FO104" s="107"/>
      <c r="FP104" s="107">
        <f>SUM(FL104+FN104)</f>
        <v>0</v>
      </c>
      <c r="FQ104" s="107">
        <f>SUM(FM104+FO104)</f>
        <v>0</v>
      </c>
      <c r="FR104" s="108">
        <f t="shared" si="1976"/>
        <v>0</v>
      </c>
      <c r="FS104" s="108">
        <f t="shared" si="1977"/>
        <v>0</v>
      </c>
      <c r="FT104" s="107"/>
      <c r="FU104" s="107"/>
      <c r="FV104" s="107"/>
      <c r="FW104" s="107"/>
      <c r="FX104" s="107"/>
      <c r="FY104" s="107"/>
      <c r="FZ104" s="107"/>
      <c r="GA104" s="107"/>
      <c r="GB104" s="107">
        <f>SUM(FX104+FZ104)</f>
        <v>0</v>
      </c>
      <c r="GC104" s="107">
        <f>SUM(FY104+GA104)</f>
        <v>0</v>
      </c>
      <c r="GD104" s="108">
        <f t="shared" si="1982"/>
        <v>0</v>
      </c>
      <c r="GE104" s="108">
        <f t="shared" si="1983"/>
        <v>0</v>
      </c>
      <c r="GF104" s="107">
        <f t="shared" ref="GF104:GF105" si="2908">SUM(H104,T104,AF104,AR104,BD104,BP104,CB104,CN104,CZ104,DL104,DX104,EJ104,EV104)</f>
        <v>0</v>
      </c>
      <c r="GG104" s="107">
        <f t="shared" ref="GG104:GG105" si="2909">SUM(I104,U104,AG104,AS104,BE104,BQ104,CC104,CO104,DA104,DM104,DY104,EK104,EW104)</f>
        <v>0</v>
      </c>
      <c r="GH104" s="107">
        <f t="shared" ref="GH104:GH105" si="2910">SUM(J104,V104,AH104,AT104,BF104,BR104,CD104,CP104,DB104,DN104,DZ104,EL104,EX104)</f>
        <v>0</v>
      </c>
      <c r="GI104" s="107">
        <f t="shared" ref="GI104:GI105" si="2911">SUM(K104,W104,AI104,AU104,BG104,BS104,CE104,CQ104,DC104,DO104,EA104,EM104,EY104)</f>
        <v>0</v>
      </c>
      <c r="GJ104" s="107">
        <f t="shared" ref="GJ104:GJ105" si="2912">SUM(L104,X104,AJ104,AV104,BH104,BT104,CF104,CR104,DD104,DP104,EB104,EN104,EZ104)</f>
        <v>0</v>
      </c>
      <c r="GK104" s="107">
        <f t="shared" ref="GK104:GK105" si="2913">SUM(M104,Y104,AK104,AW104,BI104,BU104,CG104,CS104,DE104,DQ104,EC104,EO104,FA104)</f>
        <v>0</v>
      </c>
      <c r="GL104" s="107">
        <f t="shared" ref="GL104:GL105" si="2914">SUM(N104,Z104,AL104,AX104,BJ104,BV104,CH104,CT104,DF104,DR104,ED104,EP104,FB104)</f>
        <v>0</v>
      </c>
      <c r="GM104" s="107">
        <f t="shared" ref="GM104:GM105" si="2915">SUM(O104,AA104,AM104,AY104,BK104,BW104,CI104,CU104,DG104,DS104,EE104,EQ104,FC104)</f>
        <v>0</v>
      </c>
      <c r="GN104" s="107">
        <f t="shared" ref="GN104:GN105" si="2916">SUM(P104,AB104,AN104,AZ104,BL104,BX104,CJ104,CV104,DH104,DT104,EF104,ER104,FD104)</f>
        <v>0</v>
      </c>
      <c r="GO104" s="107">
        <f t="shared" ref="GO104:GO105" si="2917">SUM(Q104,AC104,AO104,BA104,BM104,BY104,CK104,CW104,DI104,DU104,EG104,ES104,FE104)</f>
        <v>0</v>
      </c>
      <c r="GP104" s="107"/>
      <c r="GQ104" s="107"/>
      <c r="GR104" s="243"/>
      <c r="GS104" s="86"/>
    </row>
    <row r="105" spans="2:201" hidden="1" x14ac:dyDescent="0.2">
      <c r="B105" s="86"/>
      <c r="C105" s="89"/>
      <c r="D105" s="90"/>
      <c r="E105" s="93"/>
      <c r="F105" s="94"/>
      <c r="G105" s="106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8"/>
      <c r="S105" s="108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8"/>
      <c r="AE105" s="108"/>
      <c r="AF105" s="107"/>
      <c r="AG105" s="107"/>
      <c r="AH105" s="107"/>
      <c r="AI105" s="107"/>
      <c r="AJ105" s="107"/>
      <c r="AK105" s="107"/>
      <c r="AL105" s="107"/>
      <c r="AM105" s="107"/>
      <c r="AN105" s="107">
        <f t="shared" si="2904"/>
        <v>0</v>
      </c>
      <c r="AO105" s="107">
        <f t="shared" si="2905"/>
        <v>0</v>
      </c>
      <c r="AP105" s="108"/>
      <c r="AQ105" s="108"/>
      <c r="AR105" s="107"/>
      <c r="AS105" s="107"/>
      <c r="AT105" s="107"/>
      <c r="AU105" s="107"/>
      <c r="AV105" s="107"/>
      <c r="AW105" s="107"/>
      <c r="AX105" s="107"/>
      <c r="AY105" s="107"/>
      <c r="AZ105" s="107">
        <f t="shared" si="2906"/>
        <v>0</v>
      </c>
      <c r="BA105" s="107">
        <f t="shared" si="2907"/>
        <v>0</v>
      </c>
      <c r="BB105" s="108"/>
      <c r="BC105" s="108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8"/>
      <c r="BO105" s="108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8"/>
      <c r="CA105" s="108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8"/>
      <c r="CM105" s="108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8"/>
      <c r="CY105" s="108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8"/>
      <c r="DK105" s="108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8"/>
      <c r="DW105" s="108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8"/>
      <c r="EI105" s="108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8"/>
      <c r="EU105" s="108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8"/>
      <c r="FG105" s="108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8"/>
      <c r="FS105" s="108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8"/>
      <c r="GE105" s="108"/>
      <c r="GF105" s="107">
        <f t="shared" si="2908"/>
        <v>0</v>
      </c>
      <c r="GG105" s="107">
        <f t="shared" si="2909"/>
        <v>0</v>
      </c>
      <c r="GH105" s="107">
        <f t="shared" si="2910"/>
        <v>0</v>
      </c>
      <c r="GI105" s="107">
        <f t="shared" si="2911"/>
        <v>0</v>
      </c>
      <c r="GJ105" s="107">
        <f t="shared" si="2912"/>
        <v>0</v>
      </c>
      <c r="GK105" s="107">
        <f t="shared" si="2913"/>
        <v>0</v>
      </c>
      <c r="GL105" s="107">
        <f t="shared" si="2914"/>
        <v>0</v>
      </c>
      <c r="GM105" s="107">
        <f t="shared" si="2915"/>
        <v>0</v>
      </c>
      <c r="GN105" s="107">
        <f t="shared" si="2916"/>
        <v>0</v>
      </c>
      <c r="GO105" s="107">
        <f t="shared" si="2917"/>
        <v>0</v>
      </c>
      <c r="GP105" s="107"/>
      <c r="GQ105" s="107"/>
      <c r="GR105" s="243"/>
      <c r="GS105" s="86"/>
    </row>
    <row r="106" spans="2:201" hidden="1" x14ac:dyDescent="0.2">
      <c r="B106" s="110"/>
      <c r="C106" s="116"/>
      <c r="D106" s="117"/>
      <c r="E106" s="132" t="s">
        <v>54</v>
      </c>
      <c r="F106" s="134">
        <v>26</v>
      </c>
      <c r="G106" s="135">
        <v>136300.53940000001</v>
      </c>
      <c r="H106" s="115"/>
      <c r="I106" s="115">
        <v>0</v>
      </c>
      <c r="J106" s="115">
        <f t="shared" si="223"/>
        <v>0</v>
      </c>
      <c r="K106" s="115">
        <f t="shared" si="224"/>
        <v>0</v>
      </c>
      <c r="L106" s="115">
        <f>SUM(L107:L108)</f>
        <v>0</v>
      </c>
      <c r="M106" s="115">
        <f t="shared" ref="M106:Q106" si="2918">SUM(M107:M108)</f>
        <v>0</v>
      </c>
      <c r="N106" s="115">
        <f t="shared" si="2918"/>
        <v>0</v>
      </c>
      <c r="O106" s="115">
        <f t="shared" si="2918"/>
        <v>0</v>
      </c>
      <c r="P106" s="115">
        <f t="shared" si="2918"/>
        <v>0</v>
      </c>
      <c r="Q106" s="115">
        <f t="shared" si="2918"/>
        <v>0</v>
      </c>
      <c r="R106" s="131">
        <f t="shared" si="2218"/>
        <v>0</v>
      </c>
      <c r="S106" s="131">
        <f t="shared" si="2219"/>
        <v>0</v>
      </c>
      <c r="T106" s="115"/>
      <c r="U106" s="115">
        <v>0</v>
      </c>
      <c r="V106" s="115">
        <f t="shared" si="226"/>
        <v>0</v>
      </c>
      <c r="W106" s="115">
        <f t="shared" si="227"/>
        <v>0</v>
      </c>
      <c r="X106" s="115">
        <f>SUM(X107:X108)</f>
        <v>0</v>
      </c>
      <c r="Y106" s="115">
        <f t="shared" ref="Y106" si="2919">SUM(Y107:Y108)</f>
        <v>0</v>
      </c>
      <c r="Z106" s="115">
        <f t="shared" ref="Z106" si="2920">SUM(Z107:Z108)</f>
        <v>0</v>
      </c>
      <c r="AA106" s="115">
        <f t="shared" ref="AA106" si="2921">SUM(AA107:AA108)</f>
        <v>0</v>
      </c>
      <c r="AB106" s="115">
        <f t="shared" ref="AB106" si="2922">SUM(AB107:AB108)</f>
        <v>0</v>
      </c>
      <c r="AC106" s="115">
        <f t="shared" ref="AC106" si="2923">SUM(AC107:AC108)</f>
        <v>0</v>
      </c>
      <c r="AD106" s="131">
        <f t="shared" ref="AD106:AD120" si="2924">SUM(X106-V106)</f>
        <v>0</v>
      </c>
      <c r="AE106" s="131">
        <f t="shared" ref="AE106:AE120" si="2925">SUM(Y106-W106)</f>
        <v>0</v>
      </c>
      <c r="AF106" s="115">
        <f>VLOOKUP($E106,'ВМП план'!$B$8:$AL$43,12,0)</f>
        <v>0</v>
      </c>
      <c r="AG106" s="115">
        <f>VLOOKUP($E106,'ВМП план'!$B$8:$AL$43,13,0)</f>
        <v>0</v>
      </c>
      <c r="AH106" s="115">
        <f t="shared" si="233"/>
        <v>0</v>
      </c>
      <c r="AI106" s="115">
        <f t="shared" si="234"/>
        <v>0</v>
      </c>
      <c r="AJ106" s="115">
        <f>SUM(AJ107:AJ108)</f>
        <v>0</v>
      </c>
      <c r="AK106" s="115">
        <f t="shared" ref="AK106" si="2926">SUM(AK107:AK108)</f>
        <v>0</v>
      </c>
      <c r="AL106" s="115">
        <f t="shared" ref="AL106" si="2927">SUM(AL107:AL108)</f>
        <v>0</v>
      </c>
      <c r="AM106" s="115">
        <f t="shared" ref="AM106" si="2928">SUM(AM107:AM108)</f>
        <v>0</v>
      </c>
      <c r="AN106" s="115">
        <f t="shared" ref="AN106" si="2929">SUM(AN107:AN108)</f>
        <v>0</v>
      </c>
      <c r="AO106" s="115">
        <f t="shared" ref="AO106" si="2930">SUM(AO107:AO108)</f>
        <v>0</v>
      </c>
      <c r="AP106" s="131">
        <f t="shared" ref="AP106:AP120" si="2931">SUM(AJ106-AH106)</f>
        <v>0</v>
      </c>
      <c r="AQ106" s="131">
        <f t="shared" ref="AQ106:AQ120" si="2932">SUM(AK106-AI106)</f>
        <v>0</v>
      </c>
      <c r="AR106" s="115"/>
      <c r="AS106" s="115"/>
      <c r="AT106" s="115">
        <f t="shared" si="240"/>
        <v>0</v>
      </c>
      <c r="AU106" s="115">
        <f t="shared" si="241"/>
        <v>0</v>
      </c>
      <c r="AV106" s="115">
        <f>SUM(AV107:AV108)</f>
        <v>0</v>
      </c>
      <c r="AW106" s="115">
        <f t="shared" ref="AW106" si="2933">SUM(AW107:AW108)</f>
        <v>0</v>
      </c>
      <c r="AX106" s="115">
        <f t="shared" ref="AX106" si="2934">SUM(AX107:AX108)</f>
        <v>0</v>
      </c>
      <c r="AY106" s="115">
        <f t="shared" ref="AY106" si="2935">SUM(AY107:AY108)</f>
        <v>0</v>
      </c>
      <c r="AZ106" s="115">
        <f t="shared" ref="AZ106" si="2936">SUM(AZ107:AZ108)</f>
        <v>0</v>
      </c>
      <c r="BA106" s="115">
        <f t="shared" ref="BA106" si="2937">SUM(BA107:BA108)</f>
        <v>0</v>
      </c>
      <c r="BB106" s="131">
        <f t="shared" ref="BB106:BB120" si="2938">SUM(AV106-AT106)</f>
        <v>0</v>
      </c>
      <c r="BC106" s="131">
        <f t="shared" ref="BC106:BC120" si="2939">SUM(AW106-AU106)</f>
        <v>0</v>
      </c>
      <c r="BD106" s="115">
        <v>150</v>
      </c>
      <c r="BE106" s="115">
        <v>20445080.91</v>
      </c>
      <c r="BF106" s="115">
        <f t="shared" si="247"/>
        <v>25</v>
      </c>
      <c r="BG106" s="115">
        <f t="shared" si="248"/>
        <v>3407513.4849999999</v>
      </c>
      <c r="BH106" s="115">
        <f>SUM(BH107:BH108)</f>
        <v>10</v>
      </c>
      <c r="BI106" s="115">
        <f t="shared" ref="BI106" si="2940">SUM(BI107:BI108)</f>
        <v>1363005.4000000001</v>
      </c>
      <c r="BJ106" s="115">
        <f t="shared" ref="BJ106" si="2941">SUM(BJ107:BJ108)</f>
        <v>0</v>
      </c>
      <c r="BK106" s="115">
        <f t="shared" ref="BK106" si="2942">SUM(BK107:BK108)</f>
        <v>0</v>
      </c>
      <c r="BL106" s="115">
        <f t="shared" ref="BL106" si="2943">SUM(BL107:BL108)</f>
        <v>10</v>
      </c>
      <c r="BM106" s="115">
        <f t="shared" ref="BM106" si="2944">SUM(BM107:BM108)</f>
        <v>1363005.4000000001</v>
      </c>
      <c r="BN106" s="131">
        <f t="shared" ref="BN106:BN120" si="2945">SUM(BH106-BF106)</f>
        <v>-15</v>
      </c>
      <c r="BO106" s="131">
        <f t="shared" ref="BO106:BO120" si="2946">SUM(BI106-BG106)</f>
        <v>-2044508.0849999997</v>
      </c>
      <c r="BP106" s="115"/>
      <c r="BQ106" s="115"/>
      <c r="BR106" s="115">
        <f t="shared" si="254"/>
        <v>0</v>
      </c>
      <c r="BS106" s="115">
        <f t="shared" si="255"/>
        <v>0</v>
      </c>
      <c r="BT106" s="115">
        <f>SUM(BT107:BT108)</f>
        <v>0</v>
      </c>
      <c r="BU106" s="115">
        <f t="shared" ref="BU106" si="2947">SUM(BU107:BU108)</f>
        <v>0</v>
      </c>
      <c r="BV106" s="115">
        <f t="shared" ref="BV106" si="2948">SUM(BV107:BV108)</f>
        <v>0</v>
      </c>
      <c r="BW106" s="115">
        <f t="shared" ref="BW106" si="2949">SUM(BW107:BW108)</f>
        <v>0</v>
      </c>
      <c r="BX106" s="115">
        <f t="shared" ref="BX106" si="2950">SUM(BX107:BX108)</f>
        <v>0</v>
      </c>
      <c r="BY106" s="115">
        <f t="shared" ref="BY106" si="2951">SUM(BY107:BY108)</f>
        <v>0</v>
      </c>
      <c r="BZ106" s="131">
        <f t="shared" ref="BZ106:BZ120" si="2952">SUM(BT106-BR106)</f>
        <v>0</v>
      </c>
      <c r="CA106" s="131">
        <f t="shared" ref="CA106:CA120" si="2953">SUM(BU106-BS106)</f>
        <v>0</v>
      </c>
      <c r="CB106" s="115"/>
      <c r="CC106" s="115">
        <v>0</v>
      </c>
      <c r="CD106" s="115">
        <f t="shared" si="261"/>
        <v>0</v>
      </c>
      <c r="CE106" s="115">
        <f t="shared" si="262"/>
        <v>0</v>
      </c>
      <c r="CF106" s="115">
        <f>SUM(CF107:CF108)</f>
        <v>0</v>
      </c>
      <c r="CG106" s="115">
        <f t="shared" ref="CG106" si="2954">SUM(CG107:CG108)</f>
        <v>0</v>
      </c>
      <c r="CH106" s="115">
        <f t="shared" ref="CH106" si="2955">SUM(CH107:CH108)</f>
        <v>0</v>
      </c>
      <c r="CI106" s="115">
        <f t="shared" ref="CI106" si="2956">SUM(CI107:CI108)</f>
        <v>0</v>
      </c>
      <c r="CJ106" s="115">
        <f t="shared" ref="CJ106" si="2957">SUM(CJ107:CJ108)</f>
        <v>0</v>
      </c>
      <c r="CK106" s="115">
        <f t="shared" ref="CK106" si="2958">SUM(CK107:CK108)</f>
        <v>0</v>
      </c>
      <c r="CL106" s="131">
        <f t="shared" ref="CL106:CL120" si="2959">SUM(CF106-CD106)</f>
        <v>0</v>
      </c>
      <c r="CM106" s="131">
        <f t="shared" ref="CM106:CM120" si="2960">SUM(CG106-CE106)</f>
        <v>0</v>
      </c>
      <c r="CN106" s="115"/>
      <c r="CO106" s="115"/>
      <c r="CP106" s="115">
        <f t="shared" si="268"/>
        <v>0</v>
      </c>
      <c r="CQ106" s="115">
        <f t="shared" si="269"/>
        <v>0</v>
      </c>
      <c r="CR106" s="115">
        <f>SUM(CR107:CR108)</f>
        <v>0</v>
      </c>
      <c r="CS106" s="115">
        <f t="shared" ref="CS106" si="2961">SUM(CS107:CS108)</f>
        <v>0</v>
      </c>
      <c r="CT106" s="115">
        <f t="shared" ref="CT106" si="2962">SUM(CT107:CT108)</f>
        <v>0</v>
      </c>
      <c r="CU106" s="115">
        <f t="shared" ref="CU106" si="2963">SUM(CU107:CU108)</f>
        <v>0</v>
      </c>
      <c r="CV106" s="115">
        <f t="shared" ref="CV106" si="2964">SUM(CV107:CV108)</f>
        <v>0</v>
      </c>
      <c r="CW106" s="115">
        <f t="shared" ref="CW106" si="2965">SUM(CW107:CW108)</f>
        <v>0</v>
      </c>
      <c r="CX106" s="131">
        <f t="shared" ref="CX106:CX120" si="2966">SUM(CR106-CP106)</f>
        <v>0</v>
      </c>
      <c r="CY106" s="131">
        <f t="shared" ref="CY106:CY120" si="2967">SUM(CS106-CQ106)</f>
        <v>0</v>
      </c>
      <c r="CZ106" s="115"/>
      <c r="DA106" s="115"/>
      <c r="DB106" s="115">
        <f t="shared" si="275"/>
        <v>0</v>
      </c>
      <c r="DC106" s="115">
        <f t="shared" si="276"/>
        <v>0</v>
      </c>
      <c r="DD106" s="115">
        <f>SUM(DD107:DD108)</f>
        <v>0</v>
      </c>
      <c r="DE106" s="115">
        <f t="shared" ref="DE106" si="2968">SUM(DE107:DE108)</f>
        <v>0</v>
      </c>
      <c r="DF106" s="115">
        <f t="shared" ref="DF106" si="2969">SUM(DF107:DF108)</f>
        <v>0</v>
      </c>
      <c r="DG106" s="115">
        <f t="shared" ref="DG106" si="2970">SUM(DG107:DG108)</f>
        <v>0</v>
      </c>
      <c r="DH106" s="115">
        <f t="shared" ref="DH106" si="2971">SUM(DH107:DH108)</f>
        <v>0</v>
      </c>
      <c r="DI106" s="115">
        <f t="shared" ref="DI106" si="2972">SUM(DI107:DI108)</f>
        <v>0</v>
      </c>
      <c r="DJ106" s="131">
        <f t="shared" ref="DJ106:DJ120" si="2973">SUM(DD106-DB106)</f>
        <v>0</v>
      </c>
      <c r="DK106" s="131">
        <f t="shared" ref="DK106:DK120" si="2974">SUM(DE106-DC106)</f>
        <v>0</v>
      </c>
      <c r="DL106" s="115"/>
      <c r="DM106" s="115"/>
      <c r="DN106" s="115">
        <f t="shared" si="282"/>
        <v>0</v>
      </c>
      <c r="DO106" s="115">
        <f t="shared" si="283"/>
        <v>0</v>
      </c>
      <c r="DP106" s="115">
        <f>SUM(DP107:DP108)</f>
        <v>0</v>
      </c>
      <c r="DQ106" s="115">
        <f t="shared" ref="DQ106" si="2975">SUM(DQ107:DQ108)</f>
        <v>0</v>
      </c>
      <c r="DR106" s="115">
        <f t="shared" ref="DR106" si="2976">SUM(DR107:DR108)</f>
        <v>0</v>
      </c>
      <c r="DS106" s="115">
        <f t="shared" ref="DS106" si="2977">SUM(DS107:DS108)</f>
        <v>0</v>
      </c>
      <c r="DT106" s="115">
        <f t="shared" ref="DT106" si="2978">SUM(DT107:DT108)</f>
        <v>0</v>
      </c>
      <c r="DU106" s="115">
        <f t="shared" ref="DU106" si="2979">SUM(DU107:DU108)</f>
        <v>0</v>
      </c>
      <c r="DV106" s="131">
        <f t="shared" ref="DV106:DV120" si="2980">SUM(DP106-DN106)</f>
        <v>0</v>
      </c>
      <c r="DW106" s="131">
        <f t="shared" ref="DW106:DW120" si="2981">SUM(DQ106-DO106)</f>
        <v>0</v>
      </c>
      <c r="DX106" s="115"/>
      <c r="DY106" s="115">
        <v>0</v>
      </c>
      <c r="DZ106" s="115">
        <f t="shared" si="289"/>
        <v>0</v>
      </c>
      <c r="EA106" s="115">
        <f t="shared" si="290"/>
        <v>0</v>
      </c>
      <c r="EB106" s="115">
        <f>SUM(EB107:EB108)</f>
        <v>0</v>
      </c>
      <c r="EC106" s="115">
        <f t="shared" ref="EC106" si="2982">SUM(EC107:EC108)</f>
        <v>0</v>
      </c>
      <c r="ED106" s="115">
        <f t="shared" ref="ED106" si="2983">SUM(ED107:ED108)</f>
        <v>0</v>
      </c>
      <c r="EE106" s="115">
        <f t="shared" ref="EE106" si="2984">SUM(EE107:EE108)</f>
        <v>0</v>
      </c>
      <c r="EF106" s="115">
        <f t="shared" ref="EF106" si="2985">SUM(EF107:EF108)</f>
        <v>0</v>
      </c>
      <c r="EG106" s="115">
        <f t="shared" ref="EG106" si="2986">SUM(EG107:EG108)</f>
        <v>0</v>
      </c>
      <c r="EH106" s="131">
        <f t="shared" ref="EH106:EH120" si="2987">SUM(EB106-DZ106)</f>
        <v>0</v>
      </c>
      <c r="EI106" s="131">
        <f t="shared" ref="EI106:EI120" si="2988">SUM(EC106-EA106)</f>
        <v>0</v>
      </c>
      <c r="EJ106" s="115"/>
      <c r="EK106" s="115">
        <v>0</v>
      </c>
      <c r="EL106" s="115">
        <f t="shared" si="296"/>
        <v>0</v>
      </c>
      <c r="EM106" s="115">
        <f t="shared" si="297"/>
        <v>0</v>
      </c>
      <c r="EN106" s="115">
        <f>SUM(EN107:EN108)</f>
        <v>0</v>
      </c>
      <c r="EO106" s="115">
        <f t="shared" ref="EO106" si="2989">SUM(EO107:EO108)</f>
        <v>0</v>
      </c>
      <c r="EP106" s="115">
        <f t="shared" ref="EP106" si="2990">SUM(EP107:EP108)</f>
        <v>0</v>
      </c>
      <c r="EQ106" s="115">
        <f t="shared" ref="EQ106" si="2991">SUM(EQ107:EQ108)</f>
        <v>0</v>
      </c>
      <c r="ER106" s="115">
        <f t="shared" ref="ER106" si="2992">SUM(ER107:ER108)</f>
        <v>0</v>
      </c>
      <c r="ES106" s="115">
        <f t="shared" ref="ES106" si="2993">SUM(ES107:ES108)</f>
        <v>0</v>
      </c>
      <c r="ET106" s="131">
        <f t="shared" ref="ET106:ET120" si="2994">SUM(EN106-EL106)</f>
        <v>0</v>
      </c>
      <c r="EU106" s="131">
        <f t="shared" ref="EU106:EU120" si="2995">SUM(EO106-EM106)</f>
        <v>0</v>
      </c>
      <c r="EV106" s="115"/>
      <c r="EW106" s="115"/>
      <c r="EX106" s="115">
        <f t="shared" si="303"/>
        <v>0</v>
      </c>
      <c r="EY106" s="115">
        <f t="shared" si="304"/>
        <v>0</v>
      </c>
      <c r="EZ106" s="115">
        <f>SUM(EZ107:EZ108)</f>
        <v>0</v>
      </c>
      <c r="FA106" s="115">
        <f t="shared" ref="FA106" si="2996">SUM(FA107:FA108)</f>
        <v>0</v>
      </c>
      <c r="FB106" s="115">
        <f t="shared" ref="FB106" si="2997">SUM(FB107:FB108)</f>
        <v>0</v>
      </c>
      <c r="FC106" s="115">
        <f t="shared" ref="FC106" si="2998">SUM(FC107:FC108)</f>
        <v>0</v>
      </c>
      <c r="FD106" s="115">
        <f t="shared" ref="FD106" si="2999">SUM(FD107:FD108)</f>
        <v>0</v>
      </c>
      <c r="FE106" s="115">
        <f t="shared" ref="FE106" si="3000">SUM(FE107:FE108)</f>
        <v>0</v>
      </c>
      <c r="FF106" s="131">
        <f t="shared" ref="FF106:FF120" si="3001">SUM(EZ106-EX106)</f>
        <v>0</v>
      </c>
      <c r="FG106" s="131">
        <f t="shared" ref="FG106:FG120" si="3002">SUM(FA106-EY106)</f>
        <v>0</v>
      </c>
      <c r="FH106" s="115"/>
      <c r="FI106" s="115"/>
      <c r="FJ106" s="115">
        <f t="shared" si="310"/>
        <v>0</v>
      </c>
      <c r="FK106" s="115">
        <f t="shared" si="311"/>
        <v>0</v>
      </c>
      <c r="FL106" s="115">
        <f>SUM(FL107:FL108)</f>
        <v>0</v>
      </c>
      <c r="FM106" s="115">
        <f t="shared" ref="FM106" si="3003">SUM(FM107:FM108)</f>
        <v>0</v>
      </c>
      <c r="FN106" s="115">
        <f t="shared" ref="FN106" si="3004">SUM(FN107:FN108)</f>
        <v>0</v>
      </c>
      <c r="FO106" s="115">
        <f t="shared" ref="FO106" si="3005">SUM(FO107:FO108)</f>
        <v>0</v>
      </c>
      <c r="FP106" s="115">
        <f t="shared" ref="FP106" si="3006">SUM(FP107:FP108)</f>
        <v>0</v>
      </c>
      <c r="FQ106" s="115">
        <f t="shared" ref="FQ106" si="3007">SUM(FQ107:FQ108)</f>
        <v>0</v>
      </c>
      <c r="FR106" s="131">
        <f t="shared" ref="FR106:FR120" si="3008">SUM(FL106-FJ106)</f>
        <v>0</v>
      </c>
      <c r="FS106" s="131">
        <f t="shared" ref="FS106:FS120" si="3009">SUM(FM106-FK106)</f>
        <v>0</v>
      </c>
      <c r="FT106" s="115"/>
      <c r="FU106" s="115"/>
      <c r="FV106" s="115">
        <f t="shared" si="317"/>
        <v>0</v>
      </c>
      <c r="FW106" s="115">
        <f t="shared" si="318"/>
        <v>0</v>
      </c>
      <c r="FX106" s="115">
        <f>SUM(FX107:FX108)</f>
        <v>0</v>
      </c>
      <c r="FY106" s="115">
        <f t="shared" ref="FY106" si="3010">SUM(FY107:FY108)</f>
        <v>0</v>
      </c>
      <c r="FZ106" s="115">
        <f t="shared" ref="FZ106" si="3011">SUM(FZ107:FZ108)</f>
        <v>0</v>
      </c>
      <c r="GA106" s="115">
        <f t="shared" ref="GA106" si="3012">SUM(GA107:GA108)</f>
        <v>0</v>
      </c>
      <c r="GB106" s="115">
        <f t="shared" ref="GB106" si="3013">SUM(GB107:GB108)</f>
        <v>0</v>
      </c>
      <c r="GC106" s="115">
        <f t="shared" ref="GC106" si="3014">SUM(GC107:GC108)</f>
        <v>0</v>
      </c>
      <c r="GD106" s="131">
        <f t="shared" ref="GD106:GD120" si="3015">SUM(FX106-FV106)</f>
        <v>0</v>
      </c>
      <c r="GE106" s="131">
        <f t="shared" ref="GE106:GE120" si="3016">SUM(FY106-FW106)</f>
        <v>0</v>
      </c>
      <c r="GF106" s="115">
        <f t="shared" si="2780"/>
        <v>150</v>
      </c>
      <c r="GG106" s="115">
        <f t="shared" si="2780"/>
        <v>20445080.91</v>
      </c>
      <c r="GH106" s="115">
        <f t="shared" si="2780"/>
        <v>25</v>
      </c>
      <c r="GI106" s="115">
        <f t="shared" si="2780"/>
        <v>3407513.4849999999</v>
      </c>
      <c r="GJ106" s="115">
        <f>SUM(GJ107:GJ108)</f>
        <v>10</v>
      </c>
      <c r="GK106" s="115">
        <f t="shared" ref="GK106" si="3017">SUM(GK107:GK108)</f>
        <v>1363005.4000000001</v>
      </c>
      <c r="GL106" s="115">
        <f t="shared" ref="GL106" si="3018">SUM(GL107:GL108)</f>
        <v>0</v>
      </c>
      <c r="GM106" s="115">
        <f t="shared" ref="GM106" si="3019">SUM(GM107:GM108)</f>
        <v>0</v>
      </c>
      <c r="GN106" s="115">
        <f t="shared" ref="GN106" si="3020">SUM(GN107:GN108)</f>
        <v>10</v>
      </c>
      <c r="GO106" s="115">
        <f t="shared" ref="GO106" si="3021">SUM(GO107:GO108)</f>
        <v>1363005.4000000001</v>
      </c>
      <c r="GP106" s="115">
        <f t="shared" si="2786"/>
        <v>-15</v>
      </c>
      <c r="GQ106" s="115">
        <f t="shared" si="2787"/>
        <v>-2044508.0849999997</v>
      </c>
      <c r="GR106" s="243"/>
      <c r="GS106" s="86"/>
    </row>
    <row r="107" spans="2:201" ht="99.75" hidden="1" customHeight="1" x14ac:dyDescent="0.2">
      <c r="B107" s="86" t="s">
        <v>210</v>
      </c>
      <c r="C107" s="87" t="s">
        <v>211</v>
      </c>
      <c r="D107" s="94">
        <v>406</v>
      </c>
      <c r="E107" s="91" t="s">
        <v>212</v>
      </c>
      <c r="F107" s="94">
        <v>26</v>
      </c>
      <c r="G107" s="106">
        <v>136300.53940000001</v>
      </c>
      <c r="H107" s="107"/>
      <c r="I107" s="107"/>
      <c r="J107" s="107"/>
      <c r="K107" s="107"/>
      <c r="L107" s="107">
        <f>VLOOKUP($D107,'факт '!$D$7:$AO$73,3,0)</f>
        <v>0</v>
      </c>
      <c r="M107" s="107">
        <f>VLOOKUP($D107,'факт '!$D$7:$AO$73,4,0)</f>
        <v>0</v>
      </c>
      <c r="N107" s="107"/>
      <c r="O107" s="107"/>
      <c r="P107" s="107">
        <f t="shared" si="2788"/>
        <v>0</v>
      </c>
      <c r="Q107" s="107">
        <f t="shared" si="2789"/>
        <v>0</v>
      </c>
      <c r="R107" s="108">
        <f t="shared" si="2218"/>
        <v>0</v>
      </c>
      <c r="S107" s="108">
        <f t="shared" si="2219"/>
        <v>0</v>
      </c>
      <c r="T107" s="107"/>
      <c r="U107" s="107"/>
      <c r="V107" s="107"/>
      <c r="W107" s="107"/>
      <c r="X107" s="107">
        <f>VLOOKUP($D107,'факт '!$D$7:$AO$73,7,0)</f>
        <v>0</v>
      </c>
      <c r="Y107" s="107">
        <f>VLOOKUP($D107,'факт '!$D$7:$AO$73,8,0)</f>
        <v>0</v>
      </c>
      <c r="Z107" s="107">
        <f>VLOOKUP($D107,'факт '!$D$7:$AO$73,9,0)</f>
        <v>0</v>
      </c>
      <c r="AA107" s="107">
        <f>VLOOKUP($D107,'факт '!$D$7:$AO$73,10,0)</f>
        <v>0</v>
      </c>
      <c r="AB107" s="107">
        <f t="shared" ref="AB107:AB108" si="3022">SUM(X107+Z107)</f>
        <v>0</v>
      </c>
      <c r="AC107" s="107">
        <f t="shared" ref="AC107:AC108" si="3023">SUM(Y107+AA107)</f>
        <v>0</v>
      </c>
      <c r="AD107" s="108">
        <f t="shared" si="2924"/>
        <v>0</v>
      </c>
      <c r="AE107" s="108">
        <f t="shared" si="2925"/>
        <v>0</v>
      </c>
      <c r="AF107" s="107"/>
      <c r="AG107" s="107"/>
      <c r="AH107" s="107"/>
      <c r="AI107" s="107"/>
      <c r="AJ107" s="107">
        <f>VLOOKUP($D107,'факт '!$D$7:$AO$73,5,0)</f>
        <v>0</v>
      </c>
      <c r="AK107" s="107">
        <f>VLOOKUP($D107,'факт '!$D$7:$AO$73,6,0)</f>
        <v>0</v>
      </c>
      <c r="AL107" s="107"/>
      <c r="AM107" s="107"/>
      <c r="AN107" s="107">
        <f t="shared" ref="AN107:AN108" si="3024">SUM(AJ107+AL107)</f>
        <v>0</v>
      </c>
      <c r="AO107" s="107">
        <f t="shared" ref="AO107:AO108" si="3025">SUM(AK107+AM107)</f>
        <v>0</v>
      </c>
      <c r="AP107" s="108">
        <f t="shared" si="2931"/>
        <v>0</v>
      </c>
      <c r="AQ107" s="108">
        <f t="shared" si="2932"/>
        <v>0</v>
      </c>
      <c r="AR107" s="107"/>
      <c r="AS107" s="107"/>
      <c r="AT107" s="107"/>
      <c r="AU107" s="107"/>
      <c r="AV107" s="107">
        <f>VLOOKUP($D107,'факт '!$D$7:$AO$73,11,0)</f>
        <v>0</v>
      </c>
      <c r="AW107" s="107">
        <f>VLOOKUP($D107,'факт '!$D$7:$AO$73,12,0)</f>
        <v>0</v>
      </c>
      <c r="AX107" s="107"/>
      <c r="AY107" s="107"/>
      <c r="AZ107" s="107">
        <f t="shared" ref="AZ107:AZ108" si="3026">SUM(AV107+AX107)</f>
        <v>0</v>
      </c>
      <c r="BA107" s="107">
        <f t="shared" ref="BA107:BA108" si="3027">SUM(AW107+AY107)</f>
        <v>0</v>
      </c>
      <c r="BB107" s="108">
        <f t="shared" si="2938"/>
        <v>0</v>
      </c>
      <c r="BC107" s="108">
        <f t="shared" si="2939"/>
        <v>0</v>
      </c>
      <c r="BD107" s="107"/>
      <c r="BE107" s="107"/>
      <c r="BF107" s="107"/>
      <c r="BG107" s="107"/>
      <c r="BH107" s="107">
        <f>VLOOKUP($D107,'факт '!$D$7:$AO$73,15,0)</f>
        <v>10</v>
      </c>
      <c r="BI107" s="107">
        <f>VLOOKUP($D107,'факт '!$D$7:$AO$73,16,0)</f>
        <v>1363005.4000000001</v>
      </c>
      <c r="BJ107" s="107">
        <f>VLOOKUP($D107,'факт '!$D$7:$AO$73,17,0)</f>
        <v>0</v>
      </c>
      <c r="BK107" s="107">
        <f>VLOOKUP($D107,'факт '!$D$7:$AO$73,18,0)</f>
        <v>0</v>
      </c>
      <c r="BL107" s="107">
        <f t="shared" ref="BL107:BL108" si="3028">SUM(BH107+BJ107)</f>
        <v>10</v>
      </c>
      <c r="BM107" s="107">
        <f t="shared" ref="BM107:BM108" si="3029">SUM(BI107+BK107)</f>
        <v>1363005.4000000001</v>
      </c>
      <c r="BN107" s="108">
        <f t="shared" si="2945"/>
        <v>10</v>
      </c>
      <c r="BO107" s="108">
        <f t="shared" si="2946"/>
        <v>1363005.4000000001</v>
      </c>
      <c r="BP107" s="107"/>
      <c r="BQ107" s="107"/>
      <c r="BR107" s="107"/>
      <c r="BS107" s="107"/>
      <c r="BT107" s="107">
        <f>VLOOKUP($D107,'факт '!$D$7:$AO$73,19,0)</f>
        <v>0</v>
      </c>
      <c r="BU107" s="107">
        <f>VLOOKUP($D107,'факт '!$D$7:$AO$73,20,0)</f>
        <v>0</v>
      </c>
      <c r="BV107" s="107">
        <f>VLOOKUP($D107,'факт '!$D$7:$AO$73,21,0)</f>
        <v>0</v>
      </c>
      <c r="BW107" s="107">
        <f>VLOOKUP($D107,'факт '!$D$7:$AO$73,22,0)</f>
        <v>0</v>
      </c>
      <c r="BX107" s="107">
        <f t="shared" ref="BX107:BX108" si="3030">SUM(BT107+BV107)</f>
        <v>0</v>
      </c>
      <c r="BY107" s="107">
        <f t="shared" ref="BY107:BY108" si="3031">SUM(BU107+BW107)</f>
        <v>0</v>
      </c>
      <c r="BZ107" s="108">
        <f t="shared" si="2952"/>
        <v>0</v>
      </c>
      <c r="CA107" s="108">
        <f t="shared" si="2953"/>
        <v>0</v>
      </c>
      <c r="CB107" s="107"/>
      <c r="CC107" s="107"/>
      <c r="CD107" s="107"/>
      <c r="CE107" s="107"/>
      <c r="CF107" s="107">
        <f>VLOOKUP($D107,'факт '!$D$7:$AO$73,23,0)</f>
        <v>0</v>
      </c>
      <c r="CG107" s="107">
        <f>VLOOKUP($D107,'факт '!$D$7:$AO$73,24,0)</f>
        <v>0</v>
      </c>
      <c r="CH107" s="107">
        <f>VLOOKUP($D107,'факт '!$D$7:$AO$73,25,0)</f>
        <v>0</v>
      </c>
      <c r="CI107" s="107">
        <f>VLOOKUP($D107,'факт '!$D$7:$AO$73,26,0)</f>
        <v>0</v>
      </c>
      <c r="CJ107" s="107">
        <f t="shared" ref="CJ107:CJ108" si="3032">SUM(CF107+CH107)</f>
        <v>0</v>
      </c>
      <c r="CK107" s="107">
        <f t="shared" ref="CK107:CK108" si="3033">SUM(CG107+CI107)</f>
        <v>0</v>
      </c>
      <c r="CL107" s="108">
        <f t="shared" si="2959"/>
        <v>0</v>
      </c>
      <c r="CM107" s="108">
        <f t="shared" si="2960"/>
        <v>0</v>
      </c>
      <c r="CN107" s="107"/>
      <c r="CO107" s="107"/>
      <c r="CP107" s="107"/>
      <c r="CQ107" s="107"/>
      <c r="CR107" s="107">
        <f>VLOOKUP($D107,'факт '!$D$7:$AO$73,27,0)</f>
        <v>0</v>
      </c>
      <c r="CS107" s="107">
        <f>VLOOKUP($D107,'факт '!$D$7:$AO$73,28,0)</f>
        <v>0</v>
      </c>
      <c r="CT107" s="107">
        <f>VLOOKUP($D107,'факт '!$D$7:$AO$73,29,0)</f>
        <v>0</v>
      </c>
      <c r="CU107" s="107">
        <f>VLOOKUP($D107,'факт '!$D$7:$AO$73,30,0)</f>
        <v>0</v>
      </c>
      <c r="CV107" s="107">
        <f t="shared" ref="CV107:CV108" si="3034">SUM(CR107+CT107)</f>
        <v>0</v>
      </c>
      <c r="CW107" s="107">
        <f t="shared" ref="CW107:CW108" si="3035">SUM(CS107+CU107)</f>
        <v>0</v>
      </c>
      <c r="CX107" s="108">
        <f t="shared" si="2966"/>
        <v>0</v>
      </c>
      <c r="CY107" s="108">
        <f t="shared" si="2967"/>
        <v>0</v>
      </c>
      <c r="CZ107" s="107"/>
      <c r="DA107" s="107"/>
      <c r="DB107" s="107"/>
      <c r="DC107" s="107"/>
      <c r="DD107" s="107">
        <f>VLOOKUP($D107,'факт '!$D$7:$AO$73,31,0)</f>
        <v>0</v>
      </c>
      <c r="DE107" s="107">
        <f>VLOOKUP($D107,'факт '!$D$7:$AO$73,32,0)</f>
        <v>0</v>
      </c>
      <c r="DF107" s="107"/>
      <c r="DG107" s="107"/>
      <c r="DH107" s="107">
        <f t="shared" ref="DH107:DH108" si="3036">SUM(DD107+DF107)</f>
        <v>0</v>
      </c>
      <c r="DI107" s="107">
        <f t="shared" ref="DI107:DI108" si="3037">SUM(DE107+DG107)</f>
        <v>0</v>
      </c>
      <c r="DJ107" s="108">
        <f t="shared" si="2973"/>
        <v>0</v>
      </c>
      <c r="DK107" s="108">
        <f t="shared" si="2974"/>
        <v>0</v>
      </c>
      <c r="DL107" s="107"/>
      <c r="DM107" s="107"/>
      <c r="DN107" s="107"/>
      <c r="DO107" s="107"/>
      <c r="DP107" s="107">
        <f>VLOOKUP($D107,'факт '!$D$7:$AO$73,13,0)</f>
        <v>0</v>
      </c>
      <c r="DQ107" s="107">
        <f>VLOOKUP($D107,'факт '!$D$7:$AO$73,14,0)</f>
        <v>0</v>
      </c>
      <c r="DR107" s="107"/>
      <c r="DS107" s="107"/>
      <c r="DT107" s="107">
        <f t="shared" ref="DT107:DT108" si="3038">SUM(DP107+DR107)</f>
        <v>0</v>
      </c>
      <c r="DU107" s="107">
        <f t="shared" ref="DU107:DU108" si="3039">SUM(DQ107+DS107)</f>
        <v>0</v>
      </c>
      <c r="DV107" s="108">
        <f t="shared" si="2980"/>
        <v>0</v>
      </c>
      <c r="DW107" s="108">
        <f t="shared" si="2981"/>
        <v>0</v>
      </c>
      <c r="DX107" s="107"/>
      <c r="DY107" s="107"/>
      <c r="DZ107" s="107"/>
      <c r="EA107" s="107"/>
      <c r="EB107" s="107">
        <f>VLOOKUP($D107,'факт '!$D$7:$AO$73,33,0)</f>
        <v>0</v>
      </c>
      <c r="EC107" s="107">
        <f>VLOOKUP($D107,'факт '!$D$7:$AO$73,34,0)</f>
        <v>0</v>
      </c>
      <c r="ED107" s="107"/>
      <c r="EE107" s="107"/>
      <c r="EF107" s="107">
        <f t="shared" ref="EF107:EF108" si="3040">SUM(EB107+ED107)</f>
        <v>0</v>
      </c>
      <c r="EG107" s="107">
        <f t="shared" ref="EG107:EG108" si="3041">SUM(EC107+EE107)</f>
        <v>0</v>
      </c>
      <c r="EH107" s="108">
        <f t="shared" si="2987"/>
        <v>0</v>
      </c>
      <c r="EI107" s="108">
        <f t="shared" si="2988"/>
        <v>0</v>
      </c>
      <c r="EJ107" s="107"/>
      <c r="EK107" s="107"/>
      <c r="EL107" s="107"/>
      <c r="EM107" s="107"/>
      <c r="EN107" s="107">
        <f>VLOOKUP($D107,'факт '!$D$7:$AO$73,35,0)</f>
        <v>0</v>
      </c>
      <c r="EO107" s="107">
        <f>VLOOKUP($D107,'факт '!$D$7:$AO$73,36,0)</f>
        <v>0</v>
      </c>
      <c r="EP107" s="107">
        <f>VLOOKUP($D107,'факт '!$D$7:$AO$73,37,0)</f>
        <v>0</v>
      </c>
      <c r="EQ107" s="107">
        <f>VLOOKUP($D107,'факт '!$D$7:$AO$73,38,0)</f>
        <v>0</v>
      </c>
      <c r="ER107" s="107">
        <f t="shared" ref="ER107:ER108" si="3042">SUM(EN107+EP107)</f>
        <v>0</v>
      </c>
      <c r="ES107" s="107">
        <f t="shared" ref="ES107:ES108" si="3043">SUM(EO107+EQ107)</f>
        <v>0</v>
      </c>
      <c r="ET107" s="108">
        <f t="shared" si="2994"/>
        <v>0</v>
      </c>
      <c r="EU107" s="108">
        <f t="shared" si="2995"/>
        <v>0</v>
      </c>
      <c r="EV107" s="107"/>
      <c r="EW107" s="107"/>
      <c r="EX107" s="107"/>
      <c r="EY107" s="107"/>
      <c r="EZ107" s="107"/>
      <c r="FA107" s="107"/>
      <c r="FB107" s="107"/>
      <c r="FC107" s="107"/>
      <c r="FD107" s="107">
        <f t="shared" ref="FD107:FD108" si="3044">SUM(EZ107+FB107)</f>
        <v>0</v>
      </c>
      <c r="FE107" s="107">
        <f t="shared" ref="FE107:FE108" si="3045">SUM(FA107+FC107)</f>
        <v>0</v>
      </c>
      <c r="FF107" s="108">
        <f t="shared" si="3001"/>
        <v>0</v>
      </c>
      <c r="FG107" s="108">
        <f t="shared" si="3002"/>
        <v>0</v>
      </c>
      <c r="FH107" s="107"/>
      <c r="FI107" s="107"/>
      <c r="FJ107" s="107"/>
      <c r="FK107" s="107"/>
      <c r="FL107" s="107"/>
      <c r="FM107" s="107"/>
      <c r="FN107" s="107"/>
      <c r="FO107" s="107"/>
      <c r="FP107" s="107">
        <f t="shared" ref="FP107:FP108" si="3046">SUM(FL107+FN107)</f>
        <v>0</v>
      </c>
      <c r="FQ107" s="107">
        <f t="shared" ref="FQ107:FQ108" si="3047">SUM(FM107+FO107)</f>
        <v>0</v>
      </c>
      <c r="FR107" s="108">
        <f t="shared" si="3008"/>
        <v>0</v>
      </c>
      <c r="FS107" s="108">
        <f t="shared" si="3009"/>
        <v>0</v>
      </c>
      <c r="FT107" s="107"/>
      <c r="FU107" s="107"/>
      <c r="FV107" s="107"/>
      <c r="FW107" s="107"/>
      <c r="FX107" s="107"/>
      <c r="FY107" s="107"/>
      <c r="FZ107" s="107"/>
      <c r="GA107" s="107"/>
      <c r="GB107" s="107">
        <f t="shared" ref="GB107:GB108" si="3048">SUM(FX107+FZ107)</f>
        <v>0</v>
      </c>
      <c r="GC107" s="107">
        <f t="shared" ref="GC107:GC108" si="3049">SUM(FY107+GA107)</f>
        <v>0</v>
      </c>
      <c r="GD107" s="108">
        <f t="shared" si="3015"/>
        <v>0</v>
      </c>
      <c r="GE107" s="108">
        <f t="shared" si="3016"/>
        <v>0</v>
      </c>
      <c r="GF107" s="107">
        <f t="shared" ref="GF107:GF108" si="3050">SUM(H107,T107,AF107,AR107,BD107,BP107,CB107,CN107,CZ107,DL107,DX107,EJ107,EV107)</f>
        <v>0</v>
      </c>
      <c r="GG107" s="107">
        <f t="shared" ref="GG107:GG108" si="3051">SUM(I107,U107,AG107,AS107,BE107,BQ107,CC107,CO107,DA107,DM107,DY107,EK107,EW107)</f>
        <v>0</v>
      </c>
      <c r="GH107" s="107">
        <f t="shared" ref="GH107:GH108" si="3052">SUM(J107,V107,AH107,AT107,BF107,BR107,CD107,CP107,DB107,DN107,DZ107,EL107,EX107)</f>
        <v>0</v>
      </c>
      <c r="GI107" s="107">
        <f t="shared" ref="GI107:GI108" si="3053">SUM(K107,W107,AI107,AU107,BG107,BS107,CE107,CQ107,DC107,DO107,EA107,EM107,EY107)</f>
        <v>0</v>
      </c>
      <c r="GJ107" s="107">
        <f t="shared" ref="GJ107:GJ108" si="3054">SUM(L107,X107,AJ107,AV107,BH107,BT107,CF107,CR107,DD107,DP107,EB107,EN107,EZ107)</f>
        <v>10</v>
      </c>
      <c r="GK107" s="107">
        <f t="shared" ref="GK107:GK108" si="3055">SUM(M107,Y107,AK107,AW107,BI107,BU107,CG107,CS107,DE107,DQ107,EC107,EO107,FA107)</f>
        <v>1363005.4000000001</v>
      </c>
      <c r="GL107" s="107">
        <f t="shared" ref="GL107:GL108" si="3056">SUM(N107,Z107,AL107,AX107,BJ107,BV107,CH107,CT107,DF107,DR107,ED107,EP107,FB107)</f>
        <v>0</v>
      </c>
      <c r="GM107" s="107">
        <f t="shared" ref="GM107:GM108" si="3057">SUM(O107,AA107,AM107,AY107,BK107,BW107,CI107,CU107,DG107,DS107,EE107,EQ107,FC107)</f>
        <v>0</v>
      </c>
      <c r="GN107" s="107">
        <f t="shared" ref="GN107:GN108" si="3058">SUM(P107,AB107,AN107,AZ107,BL107,BX107,CJ107,CV107,DH107,DT107,EF107,ER107,FD107)</f>
        <v>10</v>
      </c>
      <c r="GO107" s="107">
        <f t="shared" ref="GO107:GO108" si="3059">SUM(Q107,AC107,AO107,BA107,BM107,BY107,CK107,CW107,DI107,DU107,EG107,ES107,FE107)</f>
        <v>1363005.4000000001</v>
      </c>
      <c r="GP107" s="107"/>
      <c r="GQ107" s="107"/>
      <c r="GR107" s="243"/>
      <c r="GS107" s="86"/>
    </row>
    <row r="108" spans="2:201" hidden="1" x14ac:dyDescent="0.2">
      <c r="B108" s="86"/>
      <c r="C108" s="87"/>
      <c r="D108" s="94"/>
      <c r="E108" s="91"/>
      <c r="F108" s="94"/>
      <c r="G108" s="106"/>
      <c r="H108" s="107"/>
      <c r="I108" s="107"/>
      <c r="J108" s="107"/>
      <c r="K108" s="107"/>
      <c r="L108" s="107"/>
      <c r="M108" s="107"/>
      <c r="N108" s="107"/>
      <c r="O108" s="107"/>
      <c r="P108" s="107">
        <f t="shared" si="2788"/>
        <v>0</v>
      </c>
      <c r="Q108" s="107">
        <f t="shared" si="2789"/>
        <v>0</v>
      </c>
      <c r="R108" s="108">
        <f t="shared" si="2218"/>
        <v>0</v>
      </c>
      <c r="S108" s="108">
        <f t="shared" si="2219"/>
        <v>0</v>
      </c>
      <c r="T108" s="107"/>
      <c r="U108" s="107"/>
      <c r="V108" s="107"/>
      <c r="W108" s="107"/>
      <c r="X108" s="107"/>
      <c r="Y108" s="107"/>
      <c r="Z108" s="107"/>
      <c r="AA108" s="107"/>
      <c r="AB108" s="107">
        <f t="shared" si="3022"/>
        <v>0</v>
      </c>
      <c r="AC108" s="107">
        <f t="shared" si="3023"/>
        <v>0</v>
      </c>
      <c r="AD108" s="108">
        <f t="shared" si="2924"/>
        <v>0</v>
      </c>
      <c r="AE108" s="108">
        <f t="shared" si="2925"/>
        <v>0</v>
      </c>
      <c r="AF108" s="107"/>
      <c r="AG108" s="107"/>
      <c r="AH108" s="107"/>
      <c r="AI108" s="107"/>
      <c r="AJ108" s="107"/>
      <c r="AK108" s="107"/>
      <c r="AL108" s="107"/>
      <c r="AM108" s="107"/>
      <c r="AN108" s="107">
        <f t="shared" si="3024"/>
        <v>0</v>
      </c>
      <c r="AO108" s="107">
        <f t="shared" si="3025"/>
        <v>0</v>
      </c>
      <c r="AP108" s="108">
        <f t="shared" si="2931"/>
        <v>0</v>
      </c>
      <c r="AQ108" s="108">
        <f t="shared" si="2932"/>
        <v>0</v>
      </c>
      <c r="AR108" s="107"/>
      <c r="AS108" s="107"/>
      <c r="AT108" s="107"/>
      <c r="AU108" s="107"/>
      <c r="AV108" s="107"/>
      <c r="AW108" s="107"/>
      <c r="AX108" s="107"/>
      <c r="AY108" s="107"/>
      <c r="AZ108" s="107">
        <f t="shared" si="3026"/>
        <v>0</v>
      </c>
      <c r="BA108" s="107">
        <f t="shared" si="3027"/>
        <v>0</v>
      </c>
      <c r="BB108" s="108">
        <f t="shared" si="2938"/>
        <v>0</v>
      </c>
      <c r="BC108" s="108">
        <f t="shared" si="2939"/>
        <v>0</v>
      </c>
      <c r="BD108" s="107"/>
      <c r="BE108" s="107"/>
      <c r="BF108" s="107"/>
      <c r="BG108" s="107"/>
      <c r="BH108" s="107"/>
      <c r="BI108" s="107"/>
      <c r="BJ108" s="107"/>
      <c r="BK108" s="107"/>
      <c r="BL108" s="107">
        <f t="shared" si="3028"/>
        <v>0</v>
      </c>
      <c r="BM108" s="107">
        <f t="shared" si="3029"/>
        <v>0</v>
      </c>
      <c r="BN108" s="108">
        <f t="shared" si="2945"/>
        <v>0</v>
      </c>
      <c r="BO108" s="108">
        <f t="shared" si="2946"/>
        <v>0</v>
      </c>
      <c r="BP108" s="107"/>
      <c r="BQ108" s="107"/>
      <c r="BR108" s="107"/>
      <c r="BS108" s="107"/>
      <c r="BT108" s="107"/>
      <c r="BU108" s="107"/>
      <c r="BV108" s="107"/>
      <c r="BW108" s="107"/>
      <c r="BX108" s="107">
        <f t="shared" si="3030"/>
        <v>0</v>
      </c>
      <c r="BY108" s="107">
        <f t="shared" si="3031"/>
        <v>0</v>
      </c>
      <c r="BZ108" s="108">
        <f t="shared" si="2952"/>
        <v>0</v>
      </c>
      <c r="CA108" s="108">
        <f t="shared" si="2953"/>
        <v>0</v>
      </c>
      <c r="CB108" s="107"/>
      <c r="CC108" s="107"/>
      <c r="CD108" s="107"/>
      <c r="CE108" s="107"/>
      <c r="CF108" s="107"/>
      <c r="CG108" s="107"/>
      <c r="CH108" s="107"/>
      <c r="CI108" s="107"/>
      <c r="CJ108" s="107">
        <f t="shared" si="3032"/>
        <v>0</v>
      </c>
      <c r="CK108" s="107">
        <f t="shared" si="3033"/>
        <v>0</v>
      </c>
      <c r="CL108" s="108">
        <f t="shared" si="2959"/>
        <v>0</v>
      </c>
      <c r="CM108" s="108">
        <f t="shared" si="2960"/>
        <v>0</v>
      </c>
      <c r="CN108" s="107"/>
      <c r="CO108" s="107"/>
      <c r="CP108" s="107"/>
      <c r="CQ108" s="107"/>
      <c r="CR108" s="107"/>
      <c r="CS108" s="107"/>
      <c r="CT108" s="107"/>
      <c r="CU108" s="107"/>
      <c r="CV108" s="107">
        <f t="shared" si="3034"/>
        <v>0</v>
      </c>
      <c r="CW108" s="107">
        <f t="shared" si="3035"/>
        <v>0</v>
      </c>
      <c r="CX108" s="108">
        <f t="shared" si="2966"/>
        <v>0</v>
      </c>
      <c r="CY108" s="108">
        <f t="shared" si="2967"/>
        <v>0</v>
      </c>
      <c r="CZ108" s="107"/>
      <c r="DA108" s="107"/>
      <c r="DB108" s="107"/>
      <c r="DC108" s="107"/>
      <c r="DD108" s="107"/>
      <c r="DE108" s="107"/>
      <c r="DF108" s="107"/>
      <c r="DG108" s="107"/>
      <c r="DH108" s="107">
        <f t="shared" si="3036"/>
        <v>0</v>
      </c>
      <c r="DI108" s="107">
        <f t="shared" si="3037"/>
        <v>0</v>
      </c>
      <c r="DJ108" s="108">
        <f t="shared" si="2973"/>
        <v>0</v>
      </c>
      <c r="DK108" s="108">
        <f t="shared" si="2974"/>
        <v>0</v>
      </c>
      <c r="DL108" s="107"/>
      <c r="DM108" s="107"/>
      <c r="DN108" s="107"/>
      <c r="DO108" s="107"/>
      <c r="DP108" s="107"/>
      <c r="DQ108" s="107"/>
      <c r="DR108" s="107"/>
      <c r="DS108" s="107"/>
      <c r="DT108" s="107">
        <f t="shared" si="3038"/>
        <v>0</v>
      </c>
      <c r="DU108" s="107">
        <f t="shared" si="3039"/>
        <v>0</v>
      </c>
      <c r="DV108" s="108">
        <f t="shared" si="2980"/>
        <v>0</v>
      </c>
      <c r="DW108" s="108">
        <f t="shared" si="2981"/>
        <v>0</v>
      </c>
      <c r="DX108" s="107"/>
      <c r="DY108" s="107"/>
      <c r="DZ108" s="107"/>
      <c r="EA108" s="107"/>
      <c r="EB108" s="107"/>
      <c r="EC108" s="107"/>
      <c r="ED108" s="107"/>
      <c r="EE108" s="107"/>
      <c r="EF108" s="107">
        <f t="shared" si="3040"/>
        <v>0</v>
      </c>
      <c r="EG108" s="107">
        <f t="shared" si="3041"/>
        <v>0</v>
      </c>
      <c r="EH108" s="108">
        <f t="shared" si="2987"/>
        <v>0</v>
      </c>
      <c r="EI108" s="108">
        <f t="shared" si="2988"/>
        <v>0</v>
      </c>
      <c r="EJ108" s="107"/>
      <c r="EK108" s="107"/>
      <c r="EL108" s="107"/>
      <c r="EM108" s="107"/>
      <c r="EN108" s="107"/>
      <c r="EO108" s="107"/>
      <c r="EP108" s="107"/>
      <c r="EQ108" s="107"/>
      <c r="ER108" s="107">
        <f t="shared" si="3042"/>
        <v>0</v>
      </c>
      <c r="ES108" s="107">
        <f t="shared" si="3043"/>
        <v>0</v>
      </c>
      <c r="ET108" s="108">
        <f t="shared" si="2994"/>
        <v>0</v>
      </c>
      <c r="EU108" s="108">
        <f t="shared" si="2995"/>
        <v>0</v>
      </c>
      <c r="EV108" s="107"/>
      <c r="EW108" s="107"/>
      <c r="EX108" s="107"/>
      <c r="EY108" s="107"/>
      <c r="EZ108" s="107"/>
      <c r="FA108" s="107"/>
      <c r="FB108" s="107"/>
      <c r="FC108" s="107"/>
      <c r="FD108" s="107">
        <f t="shared" si="3044"/>
        <v>0</v>
      </c>
      <c r="FE108" s="107">
        <f t="shared" si="3045"/>
        <v>0</v>
      </c>
      <c r="FF108" s="108">
        <f t="shared" si="3001"/>
        <v>0</v>
      </c>
      <c r="FG108" s="108">
        <f t="shared" si="3002"/>
        <v>0</v>
      </c>
      <c r="FH108" s="107"/>
      <c r="FI108" s="107"/>
      <c r="FJ108" s="107"/>
      <c r="FK108" s="107"/>
      <c r="FL108" s="107"/>
      <c r="FM108" s="107"/>
      <c r="FN108" s="107"/>
      <c r="FO108" s="107"/>
      <c r="FP108" s="107">
        <f t="shared" si="3046"/>
        <v>0</v>
      </c>
      <c r="FQ108" s="107">
        <f t="shared" si="3047"/>
        <v>0</v>
      </c>
      <c r="FR108" s="108">
        <f t="shared" si="3008"/>
        <v>0</v>
      </c>
      <c r="FS108" s="108">
        <f t="shared" si="3009"/>
        <v>0</v>
      </c>
      <c r="FT108" s="107"/>
      <c r="FU108" s="107"/>
      <c r="FV108" s="107"/>
      <c r="FW108" s="107"/>
      <c r="FX108" s="107"/>
      <c r="FY108" s="107"/>
      <c r="FZ108" s="107"/>
      <c r="GA108" s="107"/>
      <c r="GB108" s="107">
        <f t="shared" si="3048"/>
        <v>0</v>
      </c>
      <c r="GC108" s="107">
        <f t="shared" si="3049"/>
        <v>0</v>
      </c>
      <c r="GD108" s="108">
        <f t="shared" si="3015"/>
        <v>0</v>
      </c>
      <c r="GE108" s="108">
        <f t="shared" si="3016"/>
        <v>0</v>
      </c>
      <c r="GF108" s="107">
        <f t="shared" si="3050"/>
        <v>0</v>
      </c>
      <c r="GG108" s="107">
        <f t="shared" si="3051"/>
        <v>0</v>
      </c>
      <c r="GH108" s="107">
        <f t="shared" si="3052"/>
        <v>0</v>
      </c>
      <c r="GI108" s="107">
        <f t="shared" si="3053"/>
        <v>0</v>
      </c>
      <c r="GJ108" s="107">
        <f t="shared" si="3054"/>
        <v>0</v>
      </c>
      <c r="GK108" s="107">
        <f t="shared" si="3055"/>
        <v>0</v>
      </c>
      <c r="GL108" s="107">
        <f t="shared" si="3056"/>
        <v>0</v>
      </c>
      <c r="GM108" s="107">
        <f t="shared" si="3057"/>
        <v>0</v>
      </c>
      <c r="GN108" s="107">
        <f t="shared" si="3058"/>
        <v>0</v>
      </c>
      <c r="GO108" s="107">
        <f t="shared" si="3059"/>
        <v>0</v>
      </c>
      <c r="GP108" s="107"/>
      <c r="GQ108" s="107"/>
      <c r="GR108" s="243"/>
      <c r="GS108" s="86"/>
    </row>
    <row r="109" spans="2:201" x14ac:dyDescent="0.2">
      <c r="B109" s="110"/>
      <c r="C109" s="116"/>
      <c r="D109" s="117"/>
      <c r="E109" s="120" t="s">
        <v>55</v>
      </c>
      <c r="F109" s="113"/>
      <c r="G109" s="114"/>
      <c r="H109" s="115">
        <f>SUM(H110:H122)</f>
        <v>0</v>
      </c>
      <c r="I109" s="115">
        <f>SUM(I110:I122)</f>
        <v>0</v>
      </c>
      <c r="J109" s="115">
        <f>SUM(J110:J122)</f>
        <v>0</v>
      </c>
      <c r="K109" s="115">
        <f>SUM(K110:K122)</f>
        <v>0</v>
      </c>
      <c r="L109" s="115">
        <f>SUM(L110,L113,L116,L119,L122)</f>
        <v>0</v>
      </c>
      <c r="M109" s="115">
        <f t="shared" ref="M109:Q109" si="3060">SUM(M110,M113,M116,M119,M122)</f>
        <v>0</v>
      </c>
      <c r="N109" s="115">
        <f t="shared" si="3060"/>
        <v>0</v>
      </c>
      <c r="O109" s="115">
        <f t="shared" si="3060"/>
        <v>0</v>
      </c>
      <c r="P109" s="115">
        <f t="shared" si="3060"/>
        <v>0</v>
      </c>
      <c r="Q109" s="115">
        <f t="shared" si="3060"/>
        <v>0</v>
      </c>
      <c r="R109" s="108">
        <f t="shared" si="2218"/>
        <v>0</v>
      </c>
      <c r="S109" s="108">
        <f t="shared" si="2219"/>
        <v>0</v>
      </c>
      <c r="T109" s="115">
        <f>SUM(T110:T122)</f>
        <v>965</v>
      </c>
      <c r="U109" s="115">
        <f>SUM(U110:U122)</f>
        <v>194667592.30200002</v>
      </c>
      <c r="V109" s="115">
        <f>SUM(V110:V122)</f>
        <v>160.83333333333331</v>
      </c>
      <c r="W109" s="115">
        <f>SUM(W110:W122)</f>
        <v>32444598.717</v>
      </c>
      <c r="X109" s="115">
        <f>SUM(X110,X113,X116,X119,X122)</f>
        <v>149</v>
      </c>
      <c r="Y109" s="115">
        <f t="shared" ref="Y109" si="3061">SUM(Y110,Y113,Y116,Y119,Y122)</f>
        <v>30122373.420000006</v>
      </c>
      <c r="Z109" s="115">
        <f t="shared" ref="Z109" si="3062">SUM(Z110,Z113,Z116,Z119,Z122)</f>
        <v>11</v>
      </c>
      <c r="AA109" s="115">
        <f t="shared" ref="AA109" si="3063">SUM(AA110,AA113,AA116,AA119,AA122)</f>
        <v>2236301.34</v>
      </c>
      <c r="AB109" s="115">
        <f t="shared" ref="AB109" si="3064">SUM(AB110,AB113,AB116,AB119,AB122)</f>
        <v>160</v>
      </c>
      <c r="AC109" s="115">
        <f t="shared" ref="AC109" si="3065">SUM(AC110,AC113,AC116,AC119,AC122)</f>
        <v>32358674.760000005</v>
      </c>
      <c r="AD109" s="108">
        <f t="shared" si="2924"/>
        <v>-11.833333333333314</v>
      </c>
      <c r="AE109" s="108">
        <f t="shared" si="2925"/>
        <v>-2322225.2969999947</v>
      </c>
      <c r="AF109" s="115">
        <f>SUM(AF110:AF122)</f>
        <v>0</v>
      </c>
      <c r="AG109" s="115">
        <f>SUM(AG110:AG122)</f>
        <v>0</v>
      </c>
      <c r="AH109" s="115">
        <f>SUM(AH110:AH122)</f>
        <v>0</v>
      </c>
      <c r="AI109" s="115">
        <f>SUM(AI110:AI122)</f>
        <v>0</v>
      </c>
      <c r="AJ109" s="115">
        <f>SUM(AJ110,AJ113,AJ116,AJ119,AJ122)</f>
        <v>0</v>
      </c>
      <c r="AK109" s="115">
        <f t="shared" ref="AK109" si="3066">SUM(AK110,AK113,AK116,AK119,AK122)</f>
        <v>0</v>
      </c>
      <c r="AL109" s="115">
        <f t="shared" ref="AL109" si="3067">SUM(AL110,AL113,AL116,AL119,AL122)</f>
        <v>0</v>
      </c>
      <c r="AM109" s="115">
        <f t="shared" ref="AM109" si="3068">SUM(AM110,AM113,AM116,AM119,AM122)</f>
        <v>0</v>
      </c>
      <c r="AN109" s="115">
        <f t="shared" ref="AN109" si="3069">SUM(AN110,AN113,AN116,AN119,AN122)</f>
        <v>0</v>
      </c>
      <c r="AO109" s="115">
        <f t="shared" ref="AO109" si="3070">SUM(AO110,AO113,AO116,AO119,AO122)</f>
        <v>0</v>
      </c>
      <c r="AP109" s="108">
        <f t="shared" si="2931"/>
        <v>0</v>
      </c>
      <c r="AQ109" s="108">
        <f t="shared" si="2932"/>
        <v>0</v>
      </c>
      <c r="AR109" s="115">
        <f>SUM(AR110:AR122)</f>
        <v>0</v>
      </c>
      <c r="AS109" s="115">
        <f>SUM(AS110:AS122)</f>
        <v>0</v>
      </c>
      <c r="AT109" s="115">
        <f>SUM(AT110:AT122)</f>
        <v>0</v>
      </c>
      <c r="AU109" s="115">
        <f>SUM(AU110:AU122)</f>
        <v>0</v>
      </c>
      <c r="AV109" s="115">
        <f>SUM(AV110,AV113,AV116,AV119,AV122)</f>
        <v>0</v>
      </c>
      <c r="AW109" s="115">
        <f t="shared" ref="AW109" si="3071">SUM(AW110,AW113,AW116,AW119,AW122)</f>
        <v>0</v>
      </c>
      <c r="AX109" s="115">
        <f t="shared" ref="AX109" si="3072">SUM(AX110,AX113,AX116,AX119,AX122)</f>
        <v>0</v>
      </c>
      <c r="AY109" s="115">
        <f t="shared" ref="AY109" si="3073">SUM(AY110,AY113,AY116,AY119,AY122)</f>
        <v>0</v>
      </c>
      <c r="AZ109" s="115">
        <f t="shared" ref="AZ109" si="3074">SUM(AZ110,AZ113,AZ116,AZ119,AZ122)</f>
        <v>0</v>
      </c>
      <c r="BA109" s="115">
        <f t="shared" ref="BA109" si="3075">SUM(BA110,BA113,BA116,BA119,BA122)</f>
        <v>0</v>
      </c>
      <c r="BB109" s="108">
        <f t="shared" si="2938"/>
        <v>0</v>
      </c>
      <c r="BC109" s="108">
        <f t="shared" si="2939"/>
        <v>0</v>
      </c>
      <c r="BD109" s="115">
        <f>SUM(BD110:BD122)</f>
        <v>380</v>
      </c>
      <c r="BE109" s="115">
        <f>SUM(BE110:BE122)</f>
        <v>78860166.011999995</v>
      </c>
      <c r="BF109" s="115">
        <f>SUM(BF110:BF122)</f>
        <v>63.333333333333336</v>
      </c>
      <c r="BG109" s="115">
        <f>SUM(BG110:BG122)</f>
        <v>13143361.002</v>
      </c>
      <c r="BH109" s="115">
        <f>SUM(BH110,BH113,BH116,BH119,BH122)</f>
        <v>50</v>
      </c>
      <c r="BI109" s="115">
        <f t="shared" ref="BI109" si="3076">SUM(BI110,BI113,BI116,BI119,BI122)</f>
        <v>7759393.0600000015</v>
      </c>
      <c r="BJ109" s="115">
        <f t="shared" ref="BJ109" si="3077">SUM(BJ110,BJ113,BJ116,BJ119,BJ122)</f>
        <v>0</v>
      </c>
      <c r="BK109" s="115">
        <f t="shared" ref="BK109" si="3078">SUM(BK110,BK113,BK116,BK119,BK122)</f>
        <v>0</v>
      </c>
      <c r="BL109" s="115">
        <f t="shared" ref="BL109" si="3079">SUM(BL110,BL113,BL116,BL119,BL122)</f>
        <v>50</v>
      </c>
      <c r="BM109" s="115">
        <f t="shared" ref="BM109" si="3080">SUM(BM110,BM113,BM116,BM119,BM122)</f>
        <v>7759393.0600000015</v>
      </c>
      <c r="BN109" s="108">
        <f t="shared" si="2945"/>
        <v>-13.333333333333336</v>
      </c>
      <c r="BO109" s="108">
        <f t="shared" si="2946"/>
        <v>-5383967.9419999989</v>
      </c>
      <c r="BP109" s="115">
        <f>SUM(BP110:BP122)</f>
        <v>288</v>
      </c>
      <c r="BQ109" s="115">
        <f>SUM(BQ110:BQ122)</f>
        <v>63371167.989800006</v>
      </c>
      <c r="BR109" s="115">
        <f>SUM(BR110:BR122)</f>
        <v>48</v>
      </c>
      <c r="BS109" s="115">
        <f>SUM(BS110:BS122)</f>
        <v>10561861.331633333</v>
      </c>
      <c r="BT109" s="115">
        <f>SUM(BT110,BT113,BT116,BT119,BT122)</f>
        <v>38</v>
      </c>
      <c r="BU109" s="115">
        <f t="shared" ref="BU109" si="3081">SUM(BU110,BU113,BU116,BU119,BU122)</f>
        <v>7632701.0300000021</v>
      </c>
      <c r="BV109" s="115">
        <f t="shared" ref="BV109" si="3082">SUM(BV110,BV113,BV116,BV119,BV122)</f>
        <v>23</v>
      </c>
      <c r="BW109" s="115">
        <f t="shared" ref="BW109" si="3083">SUM(BW110,BW113,BW116,BW119,BW122)</f>
        <v>5198883.5600000015</v>
      </c>
      <c r="BX109" s="115">
        <f t="shared" ref="BX109" si="3084">SUM(BX110,BX113,BX116,BX119,BX122)</f>
        <v>61</v>
      </c>
      <c r="BY109" s="115">
        <f t="shared" ref="BY109" si="3085">SUM(BY110,BY113,BY116,BY119,BY122)</f>
        <v>12831584.590000004</v>
      </c>
      <c r="BZ109" s="108">
        <f t="shared" si="2952"/>
        <v>-10</v>
      </c>
      <c r="CA109" s="108">
        <f t="shared" si="2953"/>
        <v>-2929160.301633331</v>
      </c>
      <c r="CB109" s="115">
        <f t="shared" ref="CB109:EA109" si="3086">SUM(CB110:CB122)</f>
        <v>0</v>
      </c>
      <c r="CC109" s="115">
        <f t="shared" si="3086"/>
        <v>0</v>
      </c>
      <c r="CD109" s="115">
        <f t="shared" si="3086"/>
        <v>0</v>
      </c>
      <c r="CE109" s="115">
        <f t="shared" si="3086"/>
        <v>0</v>
      </c>
      <c r="CF109" s="115">
        <f>SUM(CF110,CF113,CF116,CF119,CF122)</f>
        <v>0</v>
      </c>
      <c r="CG109" s="115">
        <f t="shared" ref="CG109" si="3087">SUM(CG110,CG113,CG116,CG119,CG122)</f>
        <v>0</v>
      </c>
      <c r="CH109" s="115">
        <f t="shared" ref="CH109" si="3088">SUM(CH110,CH113,CH116,CH119,CH122)</f>
        <v>0</v>
      </c>
      <c r="CI109" s="115">
        <f t="shared" ref="CI109" si="3089">SUM(CI110,CI113,CI116,CI119,CI122)</f>
        <v>0</v>
      </c>
      <c r="CJ109" s="115">
        <f t="shared" ref="CJ109" si="3090">SUM(CJ110,CJ113,CJ116,CJ119,CJ122)</f>
        <v>0</v>
      </c>
      <c r="CK109" s="115">
        <f t="shared" ref="CK109" si="3091">SUM(CK110,CK113,CK116,CK119,CK122)</f>
        <v>0</v>
      </c>
      <c r="CL109" s="108">
        <f t="shared" si="2959"/>
        <v>0</v>
      </c>
      <c r="CM109" s="108">
        <f t="shared" si="2960"/>
        <v>0</v>
      </c>
      <c r="CN109" s="115">
        <f t="shared" si="3086"/>
        <v>0</v>
      </c>
      <c r="CO109" s="115">
        <f t="shared" si="3086"/>
        <v>0</v>
      </c>
      <c r="CP109" s="115">
        <f t="shared" si="3086"/>
        <v>0</v>
      </c>
      <c r="CQ109" s="115">
        <f t="shared" si="3086"/>
        <v>0</v>
      </c>
      <c r="CR109" s="115">
        <f>SUM(CR110,CR113,CR116,CR119,CR122)</f>
        <v>0</v>
      </c>
      <c r="CS109" s="115">
        <f t="shared" ref="CS109" si="3092">SUM(CS110,CS113,CS116,CS119,CS122)</f>
        <v>0</v>
      </c>
      <c r="CT109" s="115">
        <f t="shared" ref="CT109" si="3093">SUM(CT110,CT113,CT116,CT119,CT122)</f>
        <v>0</v>
      </c>
      <c r="CU109" s="115">
        <f t="shared" ref="CU109" si="3094">SUM(CU110,CU113,CU116,CU119,CU122)</f>
        <v>0</v>
      </c>
      <c r="CV109" s="115">
        <f t="shared" ref="CV109" si="3095">SUM(CV110,CV113,CV116,CV119,CV122)</f>
        <v>0</v>
      </c>
      <c r="CW109" s="115">
        <f t="shared" ref="CW109" si="3096">SUM(CW110,CW113,CW116,CW119,CW122)</f>
        <v>0</v>
      </c>
      <c r="CX109" s="108">
        <f t="shared" si="2966"/>
        <v>0</v>
      </c>
      <c r="CY109" s="108">
        <f t="shared" si="2967"/>
        <v>0</v>
      </c>
      <c r="CZ109" s="115">
        <f t="shared" si="3086"/>
        <v>0</v>
      </c>
      <c r="DA109" s="115">
        <f t="shared" si="3086"/>
        <v>0</v>
      </c>
      <c r="DB109" s="115">
        <f t="shared" si="3086"/>
        <v>0</v>
      </c>
      <c r="DC109" s="115">
        <f t="shared" si="3086"/>
        <v>0</v>
      </c>
      <c r="DD109" s="115">
        <f>SUM(DD110,DD113,DD116,DD119,DD122)</f>
        <v>0</v>
      </c>
      <c r="DE109" s="115">
        <f t="shared" ref="DE109" si="3097">SUM(DE110,DE113,DE116,DE119,DE122)</f>
        <v>0</v>
      </c>
      <c r="DF109" s="115">
        <f t="shared" ref="DF109" si="3098">SUM(DF110,DF113,DF116,DF119,DF122)</f>
        <v>0</v>
      </c>
      <c r="DG109" s="115">
        <f t="shared" ref="DG109" si="3099">SUM(DG110,DG113,DG116,DG119,DG122)</f>
        <v>0</v>
      </c>
      <c r="DH109" s="115">
        <f t="shared" ref="DH109" si="3100">SUM(DH110,DH113,DH116,DH119,DH122)</f>
        <v>0</v>
      </c>
      <c r="DI109" s="115">
        <f t="shared" ref="DI109" si="3101">SUM(DI110,DI113,DI116,DI119,DI122)</f>
        <v>0</v>
      </c>
      <c r="DJ109" s="108">
        <f t="shared" si="2973"/>
        <v>0</v>
      </c>
      <c r="DK109" s="108">
        <f t="shared" si="2974"/>
        <v>0</v>
      </c>
      <c r="DL109" s="115">
        <f t="shared" si="3086"/>
        <v>0</v>
      </c>
      <c r="DM109" s="115">
        <f t="shared" si="3086"/>
        <v>0</v>
      </c>
      <c r="DN109" s="115">
        <f t="shared" si="3086"/>
        <v>0</v>
      </c>
      <c r="DO109" s="115">
        <f t="shared" si="3086"/>
        <v>0</v>
      </c>
      <c r="DP109" s="115">
        <f>SUM(DP110,DP113,DP116,DP119,DP122)</f>
        <v>0</v>
      </c>
      <c r="DQ109" s="115">
        <f t="shared" ref="DQ109" si="3102">SUM(DQ110,DQ113,DQ116,DQ119,DQ122)</f>
        <v>0</v>
      </c>
      <c r="DR109" s="115">
        <f t="shared" ref="DR109" si="3103">SUM(DR110,DR113,DR116,DR119,DR122)</f>
        <v>0</v>
      </c>
      <c r="DS109" s="115">
        <f t="shared" ref="DS109" si="3104">SUM(DS110,DS113,DS116,DS119,DS122)</f>
        <v>0</v>
      </c>
      <c r="DT109" s="115">
        <f t="shared" ref="DT109" si="3105">SUM(DT110,DT113,DT116,DT119,DT122)</f>
        <v>0</v>
      </c>
      <c r="DU109" s="115">
        <f t="shared" ref="DU109" si="3106">SUM(DU110,DU113,DU116,DU119,DU122)</f>
        <v>0</v>
      </c>
      <c r="DV109" s="108">
        <f t="shared" si="2980"/>
        <v>0</v>
      </c>
      <c r="DW109" s="108">
        <f t="shared" si="2981"/>
        <v>0</v>
      </c>
      <c r="DX109" s="115">
        <f t="shared" si="3086"/>
        <v>0</v>
      </c>
      <c r="DY109" s="115">
        <f t="shared" si="3086"/>
        <v>0</v>
      </c>
      <c r="DZ109" s="115">
        <f t="shared" si="3086"/>
        <v>0</v>
      </c>
      <c r="EA109" s="115">
        <f t="shared" si="3086"/>
        <v>0</v>
      </c>
      <c r="EB109" s="115">
        <f>SUM(EB110,EB113,EB116,EB119,EB122)</f>
        <v>0</v>
      </c>
      <c r="EC109" s="115">
        <f t="shared" ref="EC109" si="3107">SUM(EC110,EC113,EC116,EC119,EC122)</f>
        <v>0</v>
      </c>
      <c r="ED109" s="115">
        <f t="shared" ref="ED109" si="3108">SUM(ED110,ED113,ED116,ED119,ED122)</f>
        <v>0</v>
      </c>
      <c r="EE109" s="115">
        <f t="shared" ref="EE109" si="3109">SUM(EE110,EE113,EE116,EE119,EE122)</f>
        <v>0</v>
      </c>
      <c r="EF109" s="115">
        <f t="shared" ref="EF109" si="3110">SUM(EF110,EF113,EF116,EF119,EF122)</f>
        <v>0</v>
      </c>
      <c r="EG109" s="115">
        <f t="shared" ref="EG109" si="3111">SUM(EG110,EG113,EG116,EG119,EG122)</f>
        <v>0</v>
      </c>
      <c r="EH109" s="108">
        <f t="shared" si="2987"/>
        <v>0</v>
      </c>
      <c r="EI109" s="108">
        <f t="shared" si="2988"/>
        <v>0</v>
      </c>
      <c r="EJ109" s="115">
        <f t="shared" ref="EJ109:GQ109" si="3112">SUM(EJ110:EJ122)</f>
        <v>241</v>
      </c>
      <c r="EK109" s="115">
        <f t="shared" si="3112"/>
        <v>45712020.202799998</v>
      </c>
      <c r="EL109" s="115">
        <f t="shared" si="3112"/>
        <v>40.166666666666671</v>
      </c>
      <c r="EM109" s="115">
        <f t="shared" si="3112"/>
        <v>7618670.0338000003</v>
      </c>
      <c r="EN109" s="115">
        <f>SUM(EN110,EN113,EN116,EN119,EN122)</f>
        <v>17</v>
      </c>
      <c r="EO109" s="115">
        <f t="shared" ref="EO109" si="3113">SUM(EO110,EO113,EO116,EO119,EO122)</f>
        <v>3243511.85</v>
      </c>
      <c r="EP109" s="115">
        <f t="shared" ref="EP109" si="3114">SUM(EP110,EP113,EP116,EP119,EP122)</f>
        <v>4</v>
      </c>
      <c r="EQ109" s="115">
        <f t="shared" ref="EQ109" si="3115">SUM(EQ110,EQ113,EQ116,EQ119,EQ122)</f>
        <v>747153.04</v>
      </c>
      <c r="ER109" s="115">
        <f t="shared" ref="ER109" si="3116">SUM(ER110,ER113,ER116,ER119,ER122)</f>
        <v>21</v>
      </c>
      <c r="ES109" s="115">
        <f t="shared" ref="ES109" si="3117">SUM(ES110,ES113,ES116,ES119,ES122)</f>
        <v>3990664.89</v>
      </c>
      <c r="ET109" s="108">
        <f t="shared" si="2994"/>
        <v>-23.166666666666671</v>
      </c>
      <c r="EU109" s="108">
        <f t="shared" si="2995"/>
        <v>-4375158.1838000007</v>
      </c>
      <c r="EV109" s="115">
        <f t="shared" si="3112"/>
        <v>0</v>
      </c>
      <c r="EW109" s="115">
        <f t="shared" si="3112"/>
        <v>0</v>
      </c>
      <c r="EX109" s="115">
        <f t="shared" si="3112"/>
        <v>0</v>
      </c>
      <c r="EY109" s="115">
        <f t="shared" si="3112"/>
        <v>0</v>
      </c>
      <c r="EZ109" s="115">
        <f>SUM(EZ110,EZ113,EZ116,EZ119,EZ122)</f>
        <v>0</v>
      </c>
      <c r="FA109" s="115">
        <f t="shared" ref="FA109" si="3118">SUM(FA110,FA113,FA116,FA119,FA122)</f>
        <v>0</v>
      </c>
      <c r="FB109" s="115">
        <f t="shared" ref="FB109" si="3119">SUM(FB110,FB113,FB116,FB119,FB122)</f>
        <v>0</v>
      </c>
      <c r="FC109" s="115">
        <f t="shared" ref="FC109" si="3120">SUM(FC110,FC113,FC116,FC119,FC122)</f>
        <v>0</v>
      </c>
      <c r="FD109" s="115">
        <f t="shared" ref="FD109" si="3121">SUM(FD110,FD113,FD116,FD119,FD122)</f>
        <v>0</v>
      </c>
      <c r="FE109" s="115">
        <f t="shared" ref="FE109" si="3122">SUM(FE110,FE113,FE116,FE119,FE122)</f>
        <v>0</v>
      </c>
      <c r="FF109" s="108">
        <f t="shared" si="3001"/>
        <v>0</v>
      </c>
      <c r="FG109" s="108">
        <f t="shared" si="3002"/>
        <v>0</v>
      </c>
      <c r="FH109" s="115">
        <f t="shared" si="3112"/>
        <v>0</v>
      </c>
      <c r="FI109" s="115">
        <f t="shared" si="3112"/>
        <v>0</v>
      </c>
      <c r="FJ109" s="115">
        <f t="shared" si="3112"/>
        <v>0</v>
      </c>
      <c r="FK109" s="115">
        <f t="shared" si="3112"/>
        <v>0</v>
      </c>
      <c r="FL109" s="115">
        <f>SUM(FL110,FL113,FL116,FL119,FL122)</f>
        <v>0</v>
      </c>
      <c r="FM109" s="115">
        <f t="shared" ref="FM109" si="3123">SUM(FM110,FM113,FM116,FM119,FM122)</f>
        <v>0</v>
      </c>
      <c r="FN109" s="115">
        <f t="shared" ref="FN109" si="3124">SUM(FN110,FN113,FN116,FN119,FN122)</f>
        <v>0</v>
      </c>
      <c r="FO109" s="115">
        <f t="shared" ref="FO109" si="3125">SUM(FO110,FO113,FO116,FO119,FO122)</f>
        <v>0</v>
      </c>
      <c r="FP109" s="115">
        <f t="shared" ref="FP109" si="3126">SUM(FP110,FP113,FP116,FP119,FP122)</f>
        <v>0</v>
      </c>
      <c r="FQ109" s="115">
        <f t="shared" ref="FQ109" si="3127">SUM(FQ110,FQ113,FQ116,FQ119,FQ122)</f>
        <v>0</v>
      </c>
      <c r="FR109" s="108">
        <f t="shared" si="3008"/>
        <v>0</v>
      </c>
      <c r="FS109" s="108">
        <f t="shared" si="3009"/>
        <v>0</v>
      </c>
      <c r="FT109" s="115">
        <f t="shared" si="3112"/>
        <v>0</v>
      </c>
      <c r="FU109" s="115">
        <f t="shared" si="3112"/>
        <v>0</v>
      </c>
      <c r="FV109" s="115">
        <f t="shared" si="3112"/>
        <v>0</v>
      </c>
      <c r="FW109" s="115">
        <f t="shared" si="3112"/>
        <v>0</v>
      </c>
      <c r="FX109" s="115">
        <f>SUM(FX110,FX113,FX116,FX119,FX122)</f>
        <v>0</v>
      </c>
      <c r="FY109" s="115">
        <f t="shared" ref="FY109" si="3128">SUM(FY110,FY113,FY116,FY119,FY122)</f>
        <v>0</v>
      </c>
      <c r="FZ109" s="115">
        <f t="shared" ref="FZ109" si="3129">SUM(FZ110,FZ113,FZ116,FZ119,FZ122)</f>
        <v>0</v>
      </c>
      <c r="GA109" s="115">
        <f t="shared" ref="GA109" si="3130">SUM(GA110,GA113,GA116,GA119,GA122)</f>
        <v>0</v>
      </c>
      <c r="GB109" s="115">
        <f t="shared" ref="GB109" si="3131">SUM(GB110,GB113,GB116,GB119,GB122)</f>
        <v>0</v>
      </c>
      <c r="GC109" s="115">
        <f t="shared" ref="GC109" si="3132">SUM(GC110,GC113,GC116,GC119,GC122)</f>
        <v>0</v>
      </c>
      <c r="GD109" s="108">
        <f t="shared" si="3015"/>
        <v>0</v>
      </c>
      <c r="GE109" s="108">
        <f t="shared" si="3016"/>
        <v>0</v>
      </c>
      <c r="GF109" s="115">
        <f>SUM(GF110,GF113,GF116,GF119,GF122)</f>
        <v>1874</v>
      </c>
      <c r="GG109" s="115">
        <f t="shared" ref="GG109:GO109" si="3133">SUM(GG110,GG113,GG116,GG119,GG122)</f>
        <v>382610946.50659996</v>
      </c>
      <c r="GH109" s="115">
        <f t="shared" si="3133"/>
        <v>312.33333333333331</v>
      </c>
      <c r="GI109" s="115">
        <f t="shared" si="3133"/>
        <v>63768491.084433332</v>
      </c>
      <c r="GJ109" s="115">
        <f t="shared" si="3133"/>
        <v>254</v>
      </c>
      <c r="GK109" s="115">
        <f t="shared" si="3133"/>
        <v>48757979.360000014</v>
      </c>
      <c r="GL109" s="115">
        <f t="shared" si="3133"/>
        <v>38</v>
      </c>
      <c r="GM109" s="115">
        <f t="shared" si="3133"/>
        <v>8182337.9400000013</v>
      </c>
      <c r="GN109" s="115">
        <f t="shared" si="3133"/>
        <v>292</v>
      </c>
      <c r="GO109" s="115">
        <f t="shared" si="3133"/>
        <v>56940317.300000012</v>
      </c>
      <c r="GP109" s="115">
        <f t="shared" si="3112"/>
        <v>-58.333333333333336</v>
      </c>
      <c r="GQ109" s="115">
        <f t="shared" si="3112"/>
        <v>-15010511.724433329</v>
      </c>
      <c r="GR109" s="243"/>
      <c r="GS109" s="86"/>
    </row>
    <row r="110" spans="2:201" ht="15.75" customHeight="1" x14ac:dyDescent="0.2">
      <c r="B110" s="110"/>
      <c r="C110" s="116"/>
      <c r="D110" s="117"/>
      <c r="E110" s="132" t="s">
        <v>56</v>
      </c>
      <c r="F110" s="134">
        <v>27</v>
      </c>
      <c r="G110" s="135">
        <v>209492.0724</v>
      </c>
      <c r="H110" s="115"/>
      <c r="I110" s="115">
        <v>0</v>
      </c>
      <c r="J110" s="115">
        <f t="shared" si="223"/>
        <v>0</v>
      </c>
      <c r="K110" s="115">
        <f t="shared" si="224"/>
        <v>0</v>
      </c>
      <c r="L110" s="115">
        <f>SUM(L111:L112)</f>
        <v>0</v>
      </c>
      <c r="M110" s="115">
        <f t="shared" ref="M110:Q110" si="3134">SUM(M111:M112)</f>
        <v>0</v>
      </c>
      <c r="N110" s="115">
        <f t="shared" si="3134"/>
        <v>0</v>
      </c>
      <c r="O110" s="115">
        <f t="shared" si="3134"/>
        <v>0</v>
      </c>
      <c r="P110" s="115">
        <f t="shared" si="3134"/>
        <v>0</v>
      </c>
      <c r="Q110" s="115">
        <f t="shared" si="3134"/>
        <v>0</v>
      </c>
      <c r="R110" s="131">
        <f t="shared" si="2218"/>
        <v>0</v>
      </c>
      <c r="S110" s="131">
        <f t="shared" si="2219"/>
        <v>0</v>
      </c>
      <c r="T110" s="115">
        <v>635</v>
      </c>
      <c r="U110" s="115">
        <v>133027465.97400001</v>
      </c>
      <c r="V110" s="115">
        <f t="shared" si="226"/>
        <v>105.83333333333333</v>
      </c>
      <c r="W110" s="115">
        <f t="shared" si="227"/>
        <v>22171244.329</v>
      </c>
      <c r="X110" s="115">
        <f>SUM(X111:X112)</f>
        <v>101</v>
      </c>
      <c r="Y110" s="115">
        <f t="shared" ref="Y110" si="3135">SUM(Y111:Y112)</f>
        <v>21156536.940000005</v>
      </c>
      <c r="Z110" s="115">
        <f t="shared" ref="Z110" si="3136">SUM(Z111:Z112)</f>
        <v>8</v>
      </c>
      <c r="AA110" s="115">
        <f t="shared" ref="AA110" si="3137">SUM(AA111:AA112)</f>
        <v>1675936.56</v>
      </c>
      <c r="AB110" s="115">
        <f t="shared" ref="AB110" si="3138">SUM(AB111:AB112)</f>
        <v>109</v>
      </c>
      <c r="AC110" s="115">
        <f t="shared" ref="AC110" si="3139">SUM(AC111:AC112)</f>
        <v>22832473.500000004</v>
      </c>
      <c r="AD110" s="131">
        <f t="shared" si="2924"/>
        <v>-4.8333333333333286</v>
      </c>
      <c r="AE110" s="131">
        <f t="shared" si="2925"/>
        <v>-1014707.3889999948</v>
      </c>
      <c r="AF110" s="115">
        <f>VLOOKUP($E110,'ВМП план'!$B$8:$AL$43,12,0)</f>
        <v>0</v>
      </c>
      <c r="AG110" s="115">
        <f>VLOOKUP($E110,'ВМП план'!$B$8:$AL$43,13,0)</f>
        <v>0</v>
      </c>
      <c r="AH110" s="115">
        <f t="shared" si="233"/>
        <v>0</v>
      </c>
      <c r="AI110" s="115">
        <f t="shared" si="234"/>
        <v>0</v>
      </c>
      <c r="AJ110" s="115">
        <f>SUM(AJ111:AJ112)</f>
        <v>0</v>
      </c>
      <c r="AK110" s="115">
        <f t="shared" ref="AK110" si="3140">SUM(AK111:AK112)</f>
        <v>0</v>
      </c>
      <c r="AL110" s="115">
        <f t="shared" ref="AL110" si="3141">SUM(AL111:AL112)</f>
        <v>0</v>
      </c>
      <c r="AM110" s="115">
        <f t="shared" ref="AM110" si="3142">SUM(AM111:AM112)</f>
        <v>0</v>
      </c>
      <c r="AN110" s="115">
        <f t="shared" ref="AN110" si="3143">SUM(AN111:AN112)</f>
        <v>0</v>
      </c>
      <c r="AO110" s="115">
        <f t="shared" ref="AO110" si="3144">SUM(AO111:AO112)</f>
        <v>0</v>
      </c>
      <c r="AP110" s="131">
        <f t="shared" si="2931"/>
        <v>0</v>
      </c>
      <c r="AQ110" s="131">
        <f t="shared" si="2932"/>
        <v>0</v>
      </c>
      <c r="AR110" s="115"/>
      <c r="AS110" s="115"/>
      <c r="AT110" s="115">
        <f t="shared" si="240"/>
        <v>0</v>
      </c>
      <c r="AU110" s="115">
        <f t="shared" si="241"/>
        <v>0</v>
      </c>
      <c r="AV110" s="115">
        <f>SUM(AV111:AV112)</f>
        <v>0</v>
      </c>
      <c r="AW110" s="115">
        <f t="shared" ref="AW110" si="3145">SUM(AW111:AW112)</f>
        <v>0</v>
      </c>
      <c r="AX110" s="115">
        <f t="shared" ref="AX110" si="3146">SUM(AX111:AX112)</f>
        <v>0</v>
      </c>
      <c r="AY110" s="115">
        <f t="shared" ref="AY110" si="3147">SUM(AY111:AY112)</f>
        <v>0</v>
      </c>
      <c r="AZ110" s="115">
        <f t="shared" ref="AZ110" si="3148">SUM(AZ111:AZ112)</f>
        <v>0</v>
      </c>
      <c r="BA110" s="115">
        <f t="shared" ref="BA110" si="3149">SUM(BA111:BA112)</f>
        <v>0</v>
      </c>
      <c r="BB110" s="131">
        <f t="shared" si="2938"/>
        <v>0</v>
      </c>
      <c r="BC110" s="131">
        <f t="shared" si="2939"/>
        <v>0</v>
      </c>
      <c r="BD110" s="115">
        <v>30</v>
      </c>
      <c r="BE110" s="115">
        <v>6284762.1720000003</v>
      </c>
      <c r="BF110" s="115">
        <f t="shared" si="247"/>
        <v>5</v>
      </c>
      <c r="BG110" s="115">
        <f t="shared" si="248"/>
        <v>1047460.3620000001</v>
      </c>
      <c r="BH110" s="115">
        <f>SUM(BH111:BH112)</f>
        <v>4</v>
      </c>
      <c r="BI110" s="115">
        <f t="shared" ref="BI110" si="3150">SUM(BI111:BI112)</f>
        <v>837968.28</v>
      </c>
      <c r="BJ110" s="115">
        <f t="shared" ref="BJ110" si="3151">SUM(BJ111:BJ112)</f>
        <v>0</v>
      </c>
      <c r="BK110" s="115">
        <f t="shared" ref="BK110" si="3152">SUM(BK111:BK112)</f>
        <v>0</v>
      </c>
      <c r="BL110" s="115">
        <f t="shared" ref="BL110" si="3153">SUM(BL111:BL112)</f>
        <v>4</v>
      </c>
      <c r="BM110" s="115">
        <f t="shared" ref="BM110" si="3154">SUM(BM111:BM112)</f>
        <v>837968.28</v>
      </c>
      <c r="BN110" s="131">
        <f t="shared" si="2945"/>
        <v>-1</v>
      </c>
      <c r="BO110" s="131">
        <f t="shared" si="2946"/>
        <v>-209492.08200000005</v>
      </c>
      <c r="BP110" s="115">
        <v>1</v>
      </c>
      <c r="BQ110" s="115">
        <v>209492.0724</v>
      </c>
      <c r="BR110" s="115">
        <f t="shared" si="254"/>
        <v>0.16666666666666666</v>
      </c>
      <c r="BS110" s="115">
        <f t="shared" si="255"/>
        <v>34915.345399999998</v>
      </c>
      <c r="BT110" s="115">
        <f>SUM(BT111:BT112)</f>
        <v>0</v>
      </c>
      <c r="BU110" s="115">
        <f t="shared" ref="BU110" si="3155">SUM(BU111:BU112)</f>
        <v>0</v>
      </c>
      <c r="BV110" s="115">
        <f t="shared" ref="BV110" si="3156">SUM(BV111:BV112)</f>
        <v>0</v>
      </c>
      <c r="BW110" s="115">
        <f t="shared" ref="BW110" si="3157">SUM(BW111:BW112)</f>
        <v>0</v>
      </c>
      <c r="BX110" s="115">
        <f t="shared" ref="BX110" si="3158">SUM(BX111:BX112)</f>
        <v>0</v>
      </c>
      <c r="BY110" s="115">
        <f t="shared" ref="BY110" si="3159">SUM(BY111:BY112)</f>
        <v>0</v>
      </c>
      <c r="BZ110" s="131">
        <f t="shared" si="2952"/>
        <v>-0.16666666666666666</v>
      </c>
      <c r="CA110" s="131">
        <f t="shared" si="2953"/>
        <v>-34915.345399999998</v>
      </c>
      <c r="CB110" s="115"/>
      <c r="CC110" s="115">
        <v>0</v>
      </c>
      <c r="CD110" s="115">
        <f t="shared" si="261"/>
        <v>0</v>
      </c>
      <c r="CE110" s="115">
        <f t="shared" si="262"/>
        <v>0</v>
      </c>
      <c r="CF110" s="115">
        <f>SUM(CF111:CF112)</f>
        <v>0</v>
      </c>
      <c r="CG110" s="115">
        <f t="shared" ref="CG110" si="3160">SUM(CG111:CG112)</f>
        <v>0</v>
      </c>
      <c r="CH110" s="115">
        <f t="shared" ref="CH110" si="3161">SUM(CH111:CH112)</f>
        <v>0</v>
      </c>
      <c r="CI110" s="115">
        <f t="shared" ref="CI110" si="3162">SUM(CI111:CI112)</f>
        <v>0</v>
      </c>
      <c r="CJ110" s="115">
        <f t="shared" ref="CJ110" si="3163">SUM(CJ111:CJ112)</f>
        <v>0</v>
      </c>
      <c r="CK110" s="115">
        <f t="shared" ref="CK110" si="3164">SUM(CK111:CK112)</f>
        <v>0</v>
      </c>
      <c r="CL110" s="131">
        <f t="shared" si="2959"/>
        <v>0</v>
      </c>
      <c r="CM110" s="131">
        <f t="shared" si="2960"/>
        <v>0</v>
      </c>
      <c r="CN110" s="115"/>
      <c r="CO110" s="115"/>
      <c r="CP110" s="115">
        <f t="shared" si="268"/>
        <v>0</v>
      </c>
      <c r="CQ110" s="115">
        <f t="shared" si="269"/>
        <v>0</v>
      </c>
      <c r="CR110" s="115">
        <f>SUM(CR111:CR112)</f>
        <v>0</v>
      </c>
      <c r="CS110" s="115">
        <f t="shared" ref="CS110" si="3165">SUM(CS111:CS112)</f>
        <v>0</v>
      </c>
      <c r="CT110" s="115">
        <f t="shared" ref="CT110" si="3166">SUM(CT111:CT112)</f>
        <v>0</v>
      </c>
      <c r="CU110" s="115">
        <f t="shared" ref="CU110" si="3167">SUM(CU111:CU112)</f>
        <v>0</v>
      </c>
      <c r="CV110" s="115">
        <f t="shared" ref="CV110" si="3168">SUM(CV111:CV112)</f>
        <v>0</v>
      </c>
      <c r="CW110" s="115">
        <f t="shared" ref="CW110" si="3169">SUM(CW111:CW112)</f>
        <v>0</v>
      </c>
      <c r="CX110" s="131">
        <f t="shared" si="2966"/>
        <v>0</v>
      </c>
      <c r="CY110" s="131">
        <f t="shared" si="2967"/>
        <v>0</v>
      </c>
      <c r="CZ110" s="115"/>
      <c r="DA110" s="115"/>
      <c r="DB110" s="115">
        <f t="shared" si="275"/>
        <v>0</v>
      </c>
      <c r="DC110" s="115">
        <f t="shared" si="276"/>
        <v>0</v>
      </c>
      <c r="DD110" s="115">
        <f>SUM(DD111:DD112)</f>
        <v>0</v>
      </c>
      <c r="DE110" s="115">
        <f t="shared" ref="DE110" si="3170">SUM(DE111:DE112)</f>
        <v>0</v>
      </c>
      <c r="DF110" s="115">
        <f t="shared" ref="DF110" si="3171">SUM(DF111:DF112)</f>
        <v>0</v>
      </c>
      <c r="DG110" s="115">
        <f t="shared" ref="DG110" si="3172">SUM(DG111:DG112)</f>
        <v>0</v>
      </c>
      <c r="DH110" s="115">
        <f t="shared" ref="DH110" si="3173">SUM(DH111:DH112)</f>
        <v>0</v>
      </c>
      <c r="DI110" s="115">
        <f t="shared" ref="DI110" si="3174">SUM(DI111:DI112)</f>
        <v>0</v>
      </c>
      <c r="DJ110" s="131">
        <f t="shared" si="2973"/>
        <v>0</v>
      </c>
      <c r="DK110" s="131">
        <f t="shared" si="2974"/>
        <v>0</v>
      </c>
      <c r="DL110" s="115"/>
      <c r="DM110" s="115"/>
      <c r="DN110" s="115">
        <f t="shared" si="282"/>
        <v>0</v>
      </c>
      <c r="DO110" s="115">
        <f t="shared" si="283"/>
        <v>0</v>
      </c>
      <c r="DP110" s="115">
        <f>SUM(DP111:DP112)</f>
        <v>0</v>
      </c>
      <c r="DQ110" s="115">
        <f t="shared" ref="DQ110" si="3175">SUM(DQ111:DQ112)</f>
        <v>0</v>
      </c>
      <c r="DR110" s="115">
        <f t="shared" ref="DR110" si="3176">SUM(DR111:DR112)</f>
        <v>0</v>
      </c>
      <c r="DS110" s="115">
        <f t="shared" ref="DS110" si="3177">SUM(DS111:DS112)</f>
        <v>0</v>
      </c>
      <c r="DT110" s="115">
        <f t="shared" ref="DT110" si="3178">SUM(DT111:DT112)</f>
        <v>0</v>
      </c>
      <c r="DU110" s="115">
        <f t="shared" ref="DU110" si="3179">SUM(DU111:DU112)</f>
        <v>0</v>
      </c>
      <c r="DV110" s="131">
        <f t="shared" si="2980"/>
        <v>0</v>
      </c>
      <c r="DW110" s="131">
        <f t="shared" si="2981"/>
        <v>0</v>
      </c>
      <c r="DX110" s="115"/>
      <c r="DY110" s="115">
        <v>0</v>
      </c>
      <c r="DZ110" s="115">
        <f t="shared" si="289"/>
        <v>0</v>
      </c>
      <c r="EA110" s="115">
        <f t="shared" si="290"/>
        <v>0</v>
      </c>
      <c r="EB110" s="115">
        <f>SUM(EB111:EB112)</f>
        <v>0</v>
      </c>
      <c r="EC110" s="115">
        <f t="shared" ref="EC110" si="3180">SUM(EC111:EC112)</f>
        <v>0</v>
      </c>
      <c r="ED110" s="115">
        <f t="shared" ref="ED110" si="3181">SUM(ED111:ED112)</f>
        <v>0</v>
      </c>
      <c r="EE110" s="115">
        <f t="shared" ref="EE110" si="3182">SUM(EE111:EE112)</f>
        <v>0</v>
      </c>
      <c r="EF110" s="115">
        <f t="shared" ref="EF110" si="3183">SUM(EF111:EF112)</f>
        <v>0</v>
      </c>
      <c r="EG110" s="115">
        <f t="shared" ref="EG110" si="3184">SUM(EG111:EG112)</f>
        <v>0</v>
      </c>
      <c r="EH110" s="131">
        <f t="shared" si="2987"/>
        <v>0</v>
      </c>
      <c r="EI110" s="131">
        <f t="shared" si="2988"/>
        <v>0</v>
      </c>
      <c r="EJ110" s="115">
        <v>38</v>
      </c>
      <c r="EK110" s="115">
        <v>7960698.7511999998</v>
      </c>
      <c r="EL110" s="115">
        <f t="shared" si="296"/>
        <v>6.333333333333333</v>
      </c>
      <c r="EM110" s="115">
        <f t="shared" si="297"/>
        <v>1326783.1251999999</v>
      </c>
      <c r="EN110" s="115">
        <f>SUM(EN111:EN112)</f>
        <v>3</v>
      </c>
      <c r="EO110" s="115">
        <f t="shared" ref="EO110" si="3185">SUM(EO111:EO112)</f>
        <v>628476.21</v>
      </c>
      <c r="EP110" s="115">
        <f t="shared" ref="EP110" si="3186">SUM(EP111:EP112)</f>
        <v>0</v>
      </c>
      <c r="EQ110" s="115">
        <f t="shared" ref="EQ110" si="3187">SUM(EQ111:EQ112)</f>
        <v>0</v>
      </c>
      <c r="ER110" s="115">
        <f t="shared" ref="ER110" si="3188">SUM(ER111:ER112)</f>
        <v>3</v>
      </c>
      <c r="ES110" s="115">
        <f t="shared" ref="ES110" si="3189">SUM(ES111:ES112)</f>
        <v>628476.21</v>
      </c>
      <c r="ET110" s="131">
        <f t="shared" si="2994"/>
        <v>-3.333333333333333</v>
      </c>
      <c r="EU110" s="131">
        <f t="shared" si="2995"/>
        <v>-698306.91519999993</v>
      </c>
      <c r="EV110" s="115"/>
      <c r="EW110" s="115"/>
      <c r="EX110" s="115">
        <f t="shared" si="303"/>
        <v>0</v>
      </c>
      <c r="EY110" s="115">
        <f t="shared" si="304"/>
        <v>0</v>
      </c>
      <c r="EZ110" s="115">
        <f>SUM(EZ111:EZ112)</f>
        <v>0</v>
      </c>
      <c r="FA110" s="115">
        <f t="shared" ref="FA110" si="3190">SUM(FA111:FA112)</f>
        <v>0</v>
      </c>
      <c r="FB110" s="115">
        <f t="shared" ref="FB110" si="3191">SUM(FB111:FB112)</f>
        <v>0</v>
      </c>
      <c r="FC110" s="115">
        <f t="shared" ref="FC110" si="3192">SUM(FC111:FC112)</f>
        <v>0</v>
      </c>
      <c r="FD110" s="115">
        <f t="shared" ref="FD110" si="3193">SUM(FD111:FD112)</f>
        <v>0</v>
      </c>
      <c r="FE110" s="115">
        <f t="shared" ref="FE110" si="3194">SUM(FE111:FE112)</f>
        <v>0</v>
      </c>
      <c r="FF110" s="131">
        <f t="shared" si="3001"/>
        <v>0</v>
      </c>
      <c r="FG110" s="131">
        <f t="shared" si="3002"/>
        <v>0</v>
      </c>
      <c r="FH110" s="115"/>
      <c r="FI110" s="115"/>
      <c r="FJ110" s="115">
        <f t="shared" si="310"/>
        <v>0</v>
      </c>
      <c r="FK110" s="115">
        <f t="shared" si="311"/>
        <v>0</v>
      </c>
      <c r="FL110" s="115">
        <f>SUM(FL111:FL112)</f>
        <v>0</v>
      </c>
      <c r="FM110" s="115">
        <f t="shared" ref="FM110" si="3195">SUM(FM111:FM112)</f>
        <v>0</v>
      </c>
      <c r="FN110" s="115">
        <f t="shared" ref="FN110" si="3196">SUM(FN111:FN112)</f>
        <v>0</v>
      </c>
      <c r="FO110" s="115">
        <f t="shared" ref="FO110" si="3197">SUM(FO111:FO112)</f>
        <v>0</v>
      </c>
      <c r="FP110" s="115">
        <f t="shared" ref="FP110" si="3198">SUM(FP111:FP112)</f>
        <v>0</v>
      </c>
      <c r="FQ110" s="115">
        <f t="shared" ref="FQ110" si="3199">SUM(FQ111:FQ112)</f>
        <v>0</v>
      </c>
      <c r="FR110" s="131">
        <f t="shared" si="3008"/>
        <v>0</v>
      </c>
      <c r="FS110" s="131">
        <f t="shared" si="3009"/>
        <v>0</v>
      </c>
      <c r="FT110" s="115"/>
      <c r="FU110" s="115"/>
      <c r="FV110" s="115">
        <f t="shared" si="317"/>
        <v>0</v>
      </c>
      <c r="FW110" s="115">
        <f t="shared" si="318"/>
        <v>0</v>
      </c>
      <c r="FX110" s="115">
        <f>SUM(FX111:FX112)</f>
        <v>0</v>
      </c>
      <c r="FY110" s="115">
        <f t="shared" ref="FY110" si="3200">SUM(FY111:FY112)</f>
        <v>0</v>
      </c>
      <c r="FZ110" s="115">
        <f t="shared" ref="FZ110" si="3201">SUM(FZ111:FZ112)</f>
        <v>0</v>
      </c>
      <c r="GA110" s="115">
        <f t="shared" ref="GA110" si="3202">SUM(GA111:GA112)</f>
        <v>0</v>
      </c>
      <c r="GB110" s="115">
        <f t="shared" ref="GB110" si="3203">SUM(GB111:GB112)</f>
        <v>0</v>
      </c>
      <c r="GC110" s="115">
        <f t="shared" ref="GC110" si="3204">SUM(GC111:GC112)</f>
        <v>0</v>
      </c>
      <c r="GD110" s="131">
        <f t="shared" si="3015"/>
        <v>0</v>
      </c>
      <c r="GE110" s="131">
        <f t="shared" si="3016"/>
        <v>0</v>
      </c>
      <c r="GF110" s="115">
        <f t="shared" ref="GF110:GI122" si="3205">H110+T110+AF110+AR110+BD110+BP110+CB110+CN110+CZ110+DL110+DX110+EJ110+EV110+FH110+FT110</f>
        <v>704</v>
      </c>
      <c r="GG110" s="115">
        <f t="shared" si="3205"/>
        <v>147482418.96959999</v>
      </c>
      <c r="GH110" s="115">
        <f t="shared" si="3205"/>
        <v>117.33333333333333</v>
      </c>
      <c r="GI110" s="115">
        <f t="shared" si="3205"/>
        <v>24580403.161600001</v>
      </c>
      <c r="GJ110" s="115">
        <f>SUM(GJ111:GJ112)</f>
        <v>108</v>
      </c>
      <c r="GK110" s="115">
        <f t="shared" ref="GK110" si="3206">SUM(GK111:GK112)</f>
        <v>22622981.430000007</v>
      </c>
      <c r="GL110" s="115">
        <f t="shared" ref="GL110" si="3207">SUM(GL111:GL112)</f>
        <v>8</v>
      </c>
      <c r="GM110" s="115">
        <f t="shared" ref="GM110" si="3208">SUM(GM111:GM112)</f>
        <v>1675936.56</v>
      </c>
      <c r="GN110" s="115">
        <f t="shared" ref="GN110" si="3209">SUM(GN111:GN112)</f>
        <v>116</v>
      </c>
      <c r="GO110" s="115">
        <f t="shared" ref="GO110" si="3210">SUM(GO111:GO112)</f>
        <v>24298917.990000006</v>
      </c>
      <c r="GP110" s="115">
        <f t="shared" ref="GP110:GP122" si="3211">SUM(GJ110-GH110)</f>
        <v>-9.3333333333333286</v>
      </c>
      <c r="GQ110" s="115">
        <f t="shared" ref="GQ110:GQ122" si="3212">SUM(GK110-GI110)</f>
        <v>-1957421.731599994</v>
      </c>
      <c r="GR110" s="243"/>
      <c r="GS110" s="86"/>
    </row>
    <row r="111" spans="2:201" ht="60" x14ac:dyDescent="0.2">
      <c r="B111" s="86" t="s">
        <v>263</v>
      </c>
      <c r="C111" s="87" t="s">
        <v>264</v>
      </c>
      <c r="D111" s="94">
        <v>498</v>
      </c>
      <c r="E111" s="91" t="s">
        <v>265</v>
      </c>
      <c r="F111" s="94">
        <v>27</v>
      </c>
      <c r="G111" s="106">
        <v>209492.0724</v>
      </c>
      <c r="H111" s="107"/>
      <c r="I111" s="107"/>
      <c r="J111" s="107"/>
      <c r="K111" s="107"/>
      <c r="L111" s="107">
        <f>VLOOKUP($D111,'факт '!$D$7:$AO$73,3,0)</f>
        <v>0</v>
      </c>
      <c r="M111" s="107">
        <f>VLOOKUP($D111,'факт '!$D$7:$AO$73,4,0)</f>
        <v>0</v>
      </c>
      <c r="N111" s="107"/>
      <c r="O111" s="107"/>
      <c r="P111" s="107">
        <f t="shared" ref="P111:P124" si="3213">SUM(L111+N111)</f>
        <v>0</v>
      </c>
      <c r="Q111" s="107">
        <f t="shared" ref="Q111:Q124" si="3214">SUM(M111+O111)</f>
        <v>0</v>
      </c>
      <c r="R111" s="108">
        <f t="shared" si="2218"/>
        <v>0</v>
      </c>
      <c r="S111" s="108">
        <f t="shared" si="2219"/>
        <v>0</v>
      </c>
      <c r="T111" s="107"/>
      <c r="U111" s="107"/>
      <c r="V111" s="107"/>
      <c r="W111" s="107"/>
      <c r="X111" s="107">
        <f>VLOOKUP($D111,'факт '!$D$7:$AO$73,7,0)</f>
        <v>101</v>
      </c>
      <c r="Y111" s="107">
        <f>VLOOKUP($D111,'факт '!$D$7:$AO$73,8,0)</f>
        <v>21156536.940000005</v>
      </c>
      <c r="Z111" s="107">
        <f>VLOOKUP($D111,'факт '!$D$7:$AO$73,9,0)</f>
        <v>8</v>
      </c>
      <c r="AA111" s="107">
        <f>VLOOKUP($D111,'факт '!$D$7:$AO$73,10,0)</f>
        <v>1675936.56</v>
      </c>
      <c r="AB111" s="107">
        <f t="shared" ref="AB111:AB112" si="3215">SUM(X111+Z111)</f>
        <v>109</v>
      </c>
      <c r="AC111" s="107">
        <f t="shared" ref="AC111:AC112" si="3216">SUM(Y111+AA111)</f>
        <v>22832473.500000004</v>
      </c>
      <c r="AD111" s="108">
        <f t="shared" si="2924"/>
        <v>101</v>
      </c>
      <c r="AE111" s="108">
        <f t="shared" si="2925"/>
        <v>21156536.940000005</v>
      </c>
      <c r="AF111" s="107"/>
      <c r="AG111" s="107"/>
      <c r="AH111" s="107"/>
      <c r="AI111" s="107"/>
      <c r="AJ111" s="107">
        <f>VLOOKUP($D111,'факт '!$D$7:$AO$73,5,0)</f>
        <v>0</v>
      </c>
      <c r="AK111" s="107">
        <f>VLOOKUP($D111,'факт '!$D$7:$AO$73,6,0)</f>
        <v>0</v>
      </c>
      <c r="AL111" s="107"/>
      <c r="AM111" s="107"/>
      <c r="AN111" s="107">
        <f t="shared" ref="AN111:AN112" si="3217">SUM(AJ111+AL111)</f>
        <v>0</v>
      </c>
      <c r="AO111" s="107">
        <f t="shared" ref="AO111:AO112" si="3218">SUM(AK111+AM111)</f>
        <v>0</v>
      </c>
      <c r="AP111" s="108">
        <f t="shared" si="2931"/>
        <v>0</v>
      </c>
      <c r="AQ111" s="108">
        <f t="shared" si="2932"/>
        <v>0</v>
      </c>
      <c r="AR111" s="107"/>
      <c r="AS111" s="107"/>
      <c r="AT111" s="107"/>
      <c r="AU111" s="107"/>
      <c r="AV111" s="107">
        <f>VLOOKUP($D111,'факт '!$D$7:$AO$73,11,0)</f>
        <v>0</v>
      </c>
      <c r="AW111" s="107">
        <f>VLOOKUP($D111,'факт '!$D$7:$AO$73,12,0)</f>
        <v>0</v>
      </c>
      <c r="AX111" s="107"/>
      <c r="AY111" s="107"/>
      <c r="AZ111" s="107">
        <f t="shared" ref="AZ111:AZ112" si="3219">SUM(AV111+AX111)</f>
        <v>0</v>
      </c>
      <c r="BA111" s="107">
        <f t="shared" ref="BA111:BA112" si="3220">SUM(AW111+AY111)</f>
        <v>0</v>
      </c>
      <c r="BB111" s="108">
        <f t="shared" si="2938"/>
        <v>0</v>
      </c>
      <c r="BC111" s="108">
        <f t="shared" si="2939"/>
        <v>0</v>
      </c>
      <c r="BD111" s="107"/>
      <c r="BE111" s="107"/>
      <c r="BF111" s="107"/>
      <c r="BG111" s="107"/>
      <c r="BH111" s="107">
        <f>VLOOKUP($D111,'факт '!$D$7:$AO$73,15,0)</f>
        <v>4</v>
      </c>
      <c r="BI111" s="107">
        <f>VLOOKUP($D111,'факт '!$D$7:$AO$73,16,0)</f>
        <v>837968.28</v>
      </c>
      <c r="BJ111" s="107">
        <f>VLOOKUP($D111,'факт '!$D$7:$AO$73,17,0)</f>
        <v>0</v>
      </c>
      <c r="BK111" s="107">
        <f>VLOOKUP($D111,'факт '!$D$7:$AO$73,18,0)</f>
        <v>0</v>
      </c>
      <c r="BL111" s="107">
        <f t="shared" ref="BL111:BL112" si="3221">SUM(BH111+BJ111)</f>
        <v>4</v>
      </c>
      <c r="BM111" s="107">
        <f t="shared" ref="BM111:BM112" si="3222">SUM(BI111+BK111)</f>
        <v>837968.28</v>
      </c>
      <c r="BN111" s="108">
        <f t="shared" si="2945"/>
        <v>4</v>
      </c>
      <c r="BO111" s="108">
        <f t="shared" si="2946"/>
        <v>837968.28</v>
      </c>
      <c r="BP111" s="107"/>
      <c r="BQ111" s="107"/>
      <c r="BR111" s="107"/>
      <c r="BS111" s="107"/>
      <c r="BT111" s="107">
        <f>VLOOKUP($D111,'факт '!$D$7:$AO$73,19,0)</f>
        <v>0</v>
      </c>
      <c r="BU111" s="107">
        <f>VLOOKUP($D111,'факт '!$D$7:$AO$73,20,0)</f>
        <v>0</v>
      </c>
      <c r="BV111" s="107">
        <f>VLOOKUP($D111,'факт '!$D$7:$AO$73,21,0)</f>
        <v>0</v>
      </c>
      <c r="BW111" s="107">
        <f>VLOOKUP($D111,'факт '!$D$7:$AO$73,22,0)</f>
        <v>0</v>
      </c>
      <c r="BX111" s="107">
        <f t="shared" ref="BX111:BX112" si="3223">SUM(BT111+BV111)</f>
        <v>0</v>
      </c>
      <c r="BY111" s="107">
        <f t="shared" ref="BY111:BY112" si="3224">SUM(BU111+BW111)</f>
        <v>0</v>
      </c>
      <c r="BZ111" s="108">
        <f t="shared" si="2952"/>
        <v>0</v>
      </c>
      <c r="CA111" s="108">
        <f t="shared" si="2953"/>
        <v>0</v>
      </c>
      <c r="CB111" s="107"/>
      <c r="CC111" s="107"/>
      <c r="CD111" s="107"/>
      <c r="CE111" s="107"/>
      <c r="CF111" s="107">
        <f>VLOOKUP($D111,'факт '!$D$7:$AO$73,23,0)</f>
        <v>0</v>
      </c>
      <c r="CG111" s="107">
        <f>VLOOKUP($D111,'факт '!$D$7:$AO$73,24,0)</f>
        <v>0</v>
      </c>
      <c r="CH111" s="107">
        <f>VLOOKUP($D111,'факт '!$D$7:$AO$73,25,0)</f>
        <v>0</v>
      </c>
      <c r="CI111" s="107">
        <f>VLOOKUP($D111,'факт '!$D$7:$AO$73,26,0)</f>
        <v>0</v>
      </c>
      <c r="CJ111" s="107">
        <f t="shared" ref="CJ111:CJ112" si="3225">SUM(CF111+CH111)</f>
        <v>0</v>
      </c>
      <c r="CK111" s="107">
        <f t="shared" ref="CK111:CK112" si="3226">SUM(CG111+CI111)</f>
        <v>0</v>
      </c>
      <c r="CL111" s="108">
        <f t="shared" si="2959"/>
        <v>0</v>
      </c>
      <c r="CM111" s="108">
        <f t="shared" si="2960"/>
        <v>0</v>
      </c>
      <c r="CN111" s="107"/>
      <c r="CO111" s="107"/>
      <c r="CP111" s="107"/>
      <c r="CQ111" s="107"/>
      <c r="CR111" s="107">
        <f>VLOOKUP($D111,'факт '!$D$7:$AO$73,27,0)</f>
        <v>0</v>
      </c>
      <c r="CS111" s="107">
        <f>VLOOKUP($D111,'факт '!$D$7:$AO$73,28,0)</f>
        <v>0</v>
      </c>
      <c r="CT111" s="107">
        <f>VLOOKUP($D111,'факт '!$D$7:$AO$73,29,0)</f>
        <v>0</v>
      </c>
      <c r="CU111" s="107">
        <f>VLOOKUP($D111,'факт '!$D$7:$AO$73,30,0)</f>
        <v>0</v>
      </c>
      <c r="CV111" s="107">
        <f t="shared" ref="CV111:CV112" si="3227">SUM(CR111+CT111)</f>
        <v>0</v>
      </c>
      <c r="CW111" s="107">
        <f t="shared" ref="CW111:CW112" si="3228">SUM(CS111+CU111)</f>
        <v>0</v>
      </c>
      <c r="CX111" s="108">
        <f t="shared" si="2966"/>
        <v>0</v>
      </c>
      <c r="CY111" s="108">
        <f t="shared" si="2967"/>
        <v>0</v>
      </c>
      <c r="CZ111" s="107"/>
      <c r="DA111" s="107"/>
      <c r="DB111" s="107"/>
      <c r="DC111" s="107"/>
      <c r="DD111" s="107">
        <f>VLOOKUP($D111,'факт '!$D$7:$AO$73,31,0)</f>
        <v>0</v>
      </c>
      <c r="DE111" s="107">
        <f>VLOOKUP($D111,'факт '!$D$7:$AO$73,32,0)</f>
        <v>0</v>
      </c>
      <c r="DF111" s="107"/>
      <c r="DG111" s="107"/>
      <c r="DH111" s="107">
        <f t="shared" ref="DH111:DH112" si="3229">SUM(DD111+DF111)</f>
        <v>0</v>
      </c>
      <c r="DI111" s="107">
        <f t="shared" ref="DI111:DI112" si="3230">SUM(DE111+DG111)</f>
        <v>0</v>
      </c>
      <c r="DJ111" s="108">
        <f t="shared" si="2973"/>
        <v>0</v>
      </c>
      <c r="DK111" s="108">
        <f t="shared" si="2974"/>
        <v>0</v>
      </c>
      <c r="DL111" s="107"/>
      <c r="DM111" s="107"/>
      <c r="DN111" s="107"/>
      <c r="DO111" s="107"/>
      <c r="DP111" s="107">
        <f>VLOOKUP($D111,'факт '!$D$7:$AO$73,13,0)</f>
        <v>0</v>
      </c>
      <c r="DQ111" s="107">
        <f>VLOOKUP($D111,'факт '!$D$7:$AO$73,14,0)</f>
        <v>0</v>
      </c>
      <c r="DR111" s="107"/>
      <c r="DS111" s="107"/>
      <c r="DT111" s="107">
        <f t="shared" ref="DT111:DT112" si="3231">SUM(DP111+DR111)</f>
        <v>0</v>
      </c>
      <c r="DU111" s="107">
        <f t="shared" ref="DU111:DU112" si="3232">SUM(DQ111+DS111)</f>
        <v>0</v>
      </c>
      <c r="DV111" s="108">
        <f t="shared" si="2980"/>
        <v>0</v>
      </c>
      <c r="DW111" s="108">
        <f t="shared" si="2981"/>
        <v>0</v>
      </c>
      <c r="DX111" s="107"/>
      <c r="DY111" s="107"/>
      <c r="DZ111" s="107"/>
      <c r="EA111" s="107"/>
      <c r="EB111" s="107">
        <f>VLOOKUP($D111,'факт '!$D$7:$AO$73,33,0)</f>
        <v>0</v>
      </c>
      <c r="EC111" s="107">
        <f>VLOOKUP($D111,'факт '!$D$7:$AO$73,34,0)</f>
        <v>0</v>
      </c>
      <c r="ED111" s="107"/>
      <c r="EE111" s="107"/>
      <c r="EF111" s="107">
        <f t="shared" ref="EF111:EF112" si="3233">SUM(EB111+ED111)</f>
        <v>0</v>
      </c>
      <c r="EG111" s="107">
        <f t="shared" ref="EG111:EG112" si="3234">SUM(EC111+EE111)</f>
        <v>0</v>
      </c>
      <c r="EH111" s="108">
        <f t="shared" si="2987"/>
        <v>0</v>
      </c>
      <c r="EI111" s="108">
        <f t="shared" si="2988"/>
        <v>0</v>
      </c>
      <c r="EJ111" s="107"/>
      <c r="EK111" s="107"/>
      <c r="EL111" s="107"/>
      <c r="EM111" s="107"/>
      <c r="EN111" s="107">
        <f>VLOOKUP($D111,'факт '!$D$7:$AO$73,35,0)</f>
        <v>3</v>
      </c>
      <c r="EO111" s="107">
        <f>VLOOKUP($D111,'факт '!$D$7:$AO$73,36,0)</f>
        <v>628476.21</v>
      </c>
      <c r="EP111" s="107">
        <f>VLOOKUP($D111,'факт '!$D$7:$AO$73,37,0)</f>
        <v>0</v>
      </c>
      <c r="EQ111" s="107">
        <f>VLOOKUP($D111,'факт '!$D$7:$AO$73,38,0)</f>
        <v>0</v>
      </c>
      <c r="ER111" s="107">
        <f t="shared" ref="ER111:ER112" si="3235">SUM(EN111+EP111)</f>
        <v>3</v>
      </c>
      <c r="ES111" s="107">
        <f t="shared" ref="ES111:ES112" si="3236">SUM(EO111+EQ111)</f>
        <v>628476.21</v>
      </c>
      <c r="ET111" s="108">
        <f t="shared" si="2994"/>
        <v>3</v>
      </c>
      <c r="EU111" s="108">
        <f t="shared" si="2995"/>
        <v>628476.21</v>
      </c>
      <c r="EV111" s="107"/>
      <c r="EW111" s="107"/>
      <c r="EX111" s="107"/>
      <c r="EY111" s="107"/>
      <c r="EZ111" s="107"/>
      <c r="FA111" s="107"/>
      <c r="FB111" s="107"/>
      <c r="FC111" s="107"/>
      <c r="FD111" s="107">
        <f t="shared" ref="FD111:FD112" si="3237">SUM(EZ111+FB111)</f>
        <v>0</v>
      </c>
      <c r="FE111" s="107">
        <f t="shared" ref="FE111:FE112" si="3238">SUM(FA111+FC111)</f>
        <v>0</v>
      </c>
      <c r="FF111" s="108">
        <f t="shared" si="3001"/>
        <v>0</v>
      </c>
      <c r="FG111" s="108">
        <f t="shared" si="3002"/>
        <v>0</v>
      </c>
      <c r="FH111" s="107"/>
      <c r="FI111" s="107"/>
      <c r="FJ111" s="107"/>
      <c r="FK111" s="107"/>
      <c r="FL111" s="107"/>
      <c r="FM111" s="107"/>
      <c r="FN111" s="107"/>
      <c r="FO111" s="107"/>
      <c r="FP111" s="107">
        <f t="shared" ref="FP111:FP112" si="3239">SUM(FL111+FN111)</f>
        <v>0</v>
      </c>
      <c r="FQ111" s="107">
        <f t="shared" ref="FQ111:FQ112" si="3240">SUM(FM111+FO111)</f>
        <v>0</v>
      </c>
      <c r="FR111" s="108">
        <f t="shared" si="3008"/>
        <v>0</v>
      </c>
      <c r="FS111" s="108">
        <f t="shared" si="3009"/>
        <v>0</v>
      </c>
      <c r="FT111" s="107"/>
      <c r="FU111" s="107"/>
      <c r="FV111" s="107"/>
      <c r="FW111" s="107"/>
      <c r="FX111" s="107"/>
      <c r="FY111" s="107"/>
      <c r="FZ111" s="107"/>
      <c r="GA111" s="107"/>
      <c r="GB111" s="107">
        <f t="shared" ref="GB111:GB112" si="3241">SUM(FX111+FZ111)</f>
        <v>0</v>
      </c>
      <c r="GC111" s="107">
        <f t="shared" ref="GC111:GC112" si="3242">SUM(FY111+GA111)</f>
        <v>0</v>
      </c>
      <c r="GD111" s="108">
        <f t="shared" si="3015"/>
        <v>0</v>
      </c>
      <c r="GE111" s="108">
        <f t="shared" si="3016"/>
        <v>0</v>
      </c>
      <c r="GF111" s="107">
        <f t="shared" ref="GF111:GF112" si="3243">SUM(H111,T111,AF111,AR111,BD111,BP111,CB111,CN111,CZ111,DL111,DX111,EJ111,EV111)</f>
        <v>0</v>
      </c>
      <c r="GG111" s="107">
        <f t="shared" ref="GG111:GG112" si="3244">SUM(I111,U111,AG111,AS111,BE111,BQ111,CC111,CO111,DA111,DM111,DY111,EK111,EW111)</f>
        <v>0</v>
      </c>
      <c r="GH111" s="107">
        <f t="shared" ref="GH111:GH112" si="3245">SUM(J111,V111,AH111,AT111,BF111,BR111,CD111,CP111,DB111,DN111,DZ111,EL111,EX111)</f>
        <v>0</v>
      </c>
      <c r="GI111" s="107">
        <f t="shared" ref="GI111:GI112" si="3246">SUM(K111,W111,AI111,AU111,BG111,BS111,CE111,CQ111,DC111,DO111,EA111,EM111,EY111)</f>
        <v>0</v>
      </c>
      <c r="GJ111" s="107">
        <f t="shared" ref="GJ111:GJ112" si="3247">SUM(L111,X111,AJ111,AV111,BH111,BT111,CF111,CR111,DD111,DP111,EB111,EN111,EZ111)</f>
        <v>108</v>
      </c>
      <c r="GK111" s="107">
        <f t="shared" ref="GK111:GK112" si="3248">SUM(M111,Y111,AK111,AW111,BI111,BU111,CG111,CS111,DE111,DQ111,EC111,EO111,FA111)</f>
        <v>22622981.430000007</v>
      </c>
      <c r="GL111" s="107">
        <f t="shared" ref="GL111:GL112" si="3249">SUM(N111,Z111,AL111,AX111,BJ111,BV111,CH111,CT111,DF111,DR111,ED111,EP111,FB111)</f>
        <v>8</v>
      </c>
      <c r="GM111" s="107">
        <f t="shared" ref="GM111:GM112" si="3250">SUM(O111,AA111,AM111,AY111,BK111,BW111,CI111,CU111,DG111,DS111,EE111,EQ111,FC111)</f>
        <v>1675936.56</v>
      </c>
      <c r="GN111" s="107">
        <f t="shared" ref="GN111:GN112" si="3251">SUM(P111,AB111,AN111,AZ111,BL111,BX111,CJ111,CV111,DH111,DT111,EF111,ER111,FD111)</f>
        <v>116</v>
      </c>
      <c r="GO111" s="107">
        <f t="shared" ref="GO111:GO112" si="3252">SUM(Q111,AC111,AO111,BA111,BM111,BY111,CK111,CW111,DI111,DU111,EG111,ES111,FE111)</f>
        <v>24298917.990000006</v>
      </c>
      <c r="GP111" s="107"/>
      <c r="GQ111" s="107"/>
      <c r="GR111" s="243"/>
      <c r="GS111" s="86"/>
    </row>
    <row r="112" spans="2:201" x14ac:dyDescent="0.2">
      <c r="B112" s="86"/>
      <c r="C112" s="87"/>
      <c r="D112" s="94"/>
      <c r="E112" s="91"/>
      <c r="F112" s="94"/>
      <c r="G112" s="106"/>
      <c r="H112" s="107"/>
      <c r="I112" s="107"/>
      <c r="J112" s="107"/>
      <c r="K112" s="107"/>
      <c r="L112" s="107"/>
      <c r="M112" s="107"/>
      <c r="N112" s="107"/>
      <c r="O112" s="107"/>
      <c r="P112" s="107">
        <f t="shared" si="3213"/>
        <v>0</v>
      </c>
      <c r="Q112" s="107">
        <f t="shared" si="3214"/>
        <v>0</v>
      </c>
      <c r="R112" s="108">
        <f t="shared" si="2218"/>
        <v>0</v>
      </c>
      <c r="S112" s="108">
        <f t="shared" si="2219"/>
        <v>0</v>
      </c>
      <c r="T112" s="107"/>
      <c r="U112" s="107"/>
      <c r="V112" s="107"/>
      <c r="W112" s="107"/>
      <c r="X112" s="107"/>
      <c r="Y112" s="107"/>
      <c r="Z112" s="107"/>
      <c r="AA112" s="107"/>
      <c r="AB112" s="107">
        <f t="shared" si="3215"/>
        <v>0</v>
      </c>
      <c r="AC112" s="107">
        <f t="shared" si="3216"/>
        <v>0</v>
      </c>
      <c r="AD112" s="108">
        <f t="shared" si="2924"/>
        <v>0</v>
      </c>
      <c r="AE112" s="108">
        <f t="shared" si="2925"/>
        <v>0</v>
      </c>
      <c r="AF112" s="107"/>
      <c r="AG112" s="107"/>
      <c r="AH112" s="107"/>
      <c r="AI112" s="107"/>
      <c r="AJ112" s="107"/>
      <c r="AK112" s="107"/>
      <c r="AL112" s="107"/>
      <c r="AM112" s="107"/>
      <c r="AN112" s="107">
        <f t="shared" si="3217"/>
        <v>0</v>
      </c>
      <c r="AO112" s="107">
        <f t="shared" si="3218"/>
        <v>0</v>
      </c>
      <c r="AP112" s="108">
        <f t="shared" si="2931"/>
        <v>0</v>
      </c>
      <c r="AQ112" s="108">
        <f t="shared" si="2932"/>
        <v>0</v>
      </c>
      <c r="AR112" s="107"/>
      <c r="AS112" s="107"/>
      <c r="AT112" s="107"/>
      <c r="AU112" s="107"/>
      <c r="AV112" s="107"/>
      <c r="AW112" s="107"/>
      <c r="AX112" s="107"/>
      <c r="AY112" s="107"/>
      <c r="AZ112" s="107">
        <f t="shared" si="3219"/>
        <v>0</v>
      </c>
      <c r="BA112" s="107">
        <f t="shared" si="3220"/>
        <v>0</v>
      </c>
      <c r="BB112" s="108">
        <f t="shared" si="2938"/>
        <v>0</v>
      </c>
      <c r="BC112" s="108">
        <f t="shared" si="2939"/>
        <v>0</v>
      </c>
      <c r="BD112" s="107"/>
      <c r="BE112" s="107"/>
      <c r="BF112" s="107"/>
      <c r="BG112" s="107"/>
      <c r="BH112" s="107"/>
      <c r="BI112" s="107"/>
      <c r="BJ112" s="107"/>
      <c r="BK112" s="107"/>
      <c r="BL112" s="107">
        <f t="shared" si="3221"/>
        <v>0</v>
      </c>
      <c r="BM112" s="107">
        <f t="shared" si="3222"/>
        <v>0</v>
      </c>
      <c r="BN112" s="108">
        <f t="shared" si="2945"/>
        <v>0</v>
      </c>
      <c r="BO112" s="108">
        <f t="shared" si="2946"/>
        <v>0</v>
      </c>
      <c r="BP112" s="107"/>
      <c r="BQ112" s="107"/>
      <c r="BR112" s="107"/>
      <c r="BS112" s="107"/>
      <c r="BT112" s="107"/>
      <c r="BU112" s="107"/>
      <c r="BV112" s="107"/>
      <c r="BW112" s="107"/>
      <c r="BX112" s="107">
        <f t="shared" si="3223"/>
        <v>0</v>
      </c>
      <c r="BY112" s="107">
        <f t="shared" si="3224"/>
        <v>0</v>
      </c>
      <c r="BZ112" s="108">
        <f t="shared" si="2952"/>
        <v>0</v>
      </c>
      <c r="CA112" s="108">
        <f t="shared" si="2953"/>
        <v>0</v>
      </c>
      <c r="CB112" s="107"/>
      <c r="CC112" s="107"/>
      <c r="CD112" s="107"/>
      <c r="CE112" s="107"/>
      <c r="CF112" s="107"/>
      <c r="CG112" s="107"/>
      <c r="CH112" s="107"/>
      <c r="CI112" s="107"/>
      <c r="CJ112" s="107">
        <f t="shared" si="3225"/>
        <v>0</v>
      </c>
      <c r="CK112" s="107">
        <f t="shared" si="3226"/>
        <v>0</v>
      </c>
      <c r="CL112" s="108">
        <f t="shared" si="2959"/>
        <v>0</v>
      </c>
      <c r="CM112" s="108">
        <f t="shared" si="2960"/>
        <v>0</v>
      </c>
      <c r="CN112" s="107"/>
      <c r="CO112" s="107"/>
      <c r="CP112" s="107"/>
      <c r="CQ112" s="107"/>
      <c r="CR112" s="107"/>
      <c r="CS112" s="107"/>
      <c r="CT112" s="107"/>
      <c r="CU112" s="107"/>
      <c r="CV112" s="107">
        <f t="shared" si="3227"/>
        <v>0</v>
      </c>
      <c r="CW112" s="107">
        <f t="shared" si="3228"/>
        <v>0</v>
      </c>
      <c r="CX112" s="108">
        <f t="shared" si="2966"/>
        <v>0</v>
      </c>
      <c r="CY112" s="108">
        <f t="shared" si="2967"/>
        <v>0</v>
      </c>
      <c r="CZ112" s="107"/>
      <c r="DA112" s="107"/>
      <c r="DB112" s="107"/>
      <c r="DC112" s="107"/>
      <c r="DD112" s="107"/>
      <c r="DE112" s="107"/>
      <c r="DF112" s="107"/>
      <c r="DG112" s="107"/>
      <c r="DH112" s="107">
        <f t="shared" si="3229"/>
        <v>0</v>
      </c>
      <c r="DI112" s="107">
        <f t="shared" si="3230"/>
        <v>0</v>
      </c>
      <c r="DJ112" s="108">
        <f t="shared" si="2973"/>
        <v>0</v>
      </c>
      <c r="DK112" s="108">
        <f t="shared" si="2974"/>
        <v>0</v>
      </c>
      <c r="DL112" s="107"/>
      <c r="DM112" s="107"/>
      <c r="DN112" s="107"/>
      <c r="DO112" s="107"/>
      <c r="DP112" s="107"/>
      <c r="DQ112" s="107"/>
      <c r="DR112" s="107"/>
      <c r="DS112" s="107"/>
      <c r="DT112" s="107">
        <f t="shared" si="3231"/>
        <v>0</v>
      </c>
      <c r="DU112" s="107">
        <f t="shared" si="3232"/>
        <v>0</v>
      </c>
      <c r="DV112" s="108">
        <f t="shared" si="2980"/>
        <v>0</v>
      </c>
      <c r="DW112" s="108">
        <f t="shared" si="2981"/>
        <v>0</v>
      </c>
      <c r="DX112" s="107"/>
      <c r="DY112" s="107"/>
      <c r="DZ112" s="107"/>
      <c r="EA112" s="107"/>
      <c r="EB112" s="107"/>
      <c r="EC112" s="107"/>
      <c r="ED112" s="107"/>
      <c r="EE112" s="107"/>
      <c r="EF112" s="107">
        <f t="shared" si="3233"/>
        <v>0</v>
      </c>
      <c r="EG112" s="107">
        <f t="shared" si="3234"/>
        <v>0</v>
      </c>
      <c r="EH112" s="108">
        <f t="shared" si="2987"/>
        <v>0</v>
      </c>
      <c r="EI112" s="108">
        <f t="shared" si="2988"/>
        <v>0</v>
      </c>
      <c r="EJ112" s="107"/>
      <c r="EK112" s="107"/>
      <c r="EL112" s="107"/>
      <c r="EM112" s="107"/>
      <c r="EN112" s="107"/>
      <c r="EO112" s="107"/>
      <c r="EP112" s="107"/>
      <c r="EQ112" s="107"/>
      <c r="ER112" s="107">
        <f t="shared" si="3235"/>
        <v>0</v>
      </c>
      <c r="ES112" s="107">
        <f t="shared" si="3236"/>
        <v>0</v>
      </c>
      <c r="ET112" s="108">
        <f t="shared" si="2994"/>
        <v>0</v>
      </c>
      <c r="EU112" s="108">
        <f t="shared" si="2995"/>
        <v>0</v>
      </c>
      <c r="EV112" s="107"/>
      <c r="EW112" s="107"/>
      <c r="EX112" s="107"/>
      <c r="EY112" s="107"/>
      <c r="EZ112" s="107"/>
      <c r="FA112" s="107"/>
      <c r="FB112" s="107"/>
      <c r="FC112" s="107"/>
      <c r="FD112" s="107">
        <f t="shared" si="3237"/>
        <v>0</v>
      </c>
      <c r="FE112" s="107">
        <f t="shared" si="3238"/>
        <v>0</v>
      </c>
      <c r="FF112" s="108">
        <f t="shared" si="3001"/>
        <v>0</v>
      </c>
      <c r="FG112" s="108">
        <f t="shared" si="3002"/>
        <v>0</v>
      </c>
      <c r="FH112" s="107"/>
      <c r="FI112" s="107"/>
      <c r="FJ112" s="107"/>
      <c r="FK112" s="107"/>
      <c r="FL112" s="107"/>
      <c r="FM112" s="107"/>
      <c r="FN112" s="107"/>
      <c r="FO112" s="107"/>
      <c r="FP112" s="107">
        <f t="shared" si="3239"/>
        <v>0</v>
      </c>
      <c r="FQ112" s="107">
        <f t="shared" si="3240"/>
        <v>0</v>
      </c>
      <c r="FR112" s="108">
        <f t="shared" si="3008"/>
        <v>0</v>
      </c>
      <c r="FS112" s="108">
        <f t="shared" si="3009"/>
        <v>0</v>
      </c>
      <c r="FT112" s="107"/>
      <c r="FU112" s="107"/>
      <c r="FV112" s="107"/>
      <c r="FW112" s="107"/>
      <c r="FX112" s="107"/>
      <c r="FY112" s="107"/>
      <c r="FZ112" s="107"/>
      <c r="GA112" s="107"/>
      <c r="GB112" s="107">
        <f t="shared" si="3241"/>
        <v>0</v>
      </c>
      <c r="GC112" s="107">
        <f t="shared" si="3242"/>
        <v>0</v>
      </c>
      <c r="GD112" s="108">
        <f t="shared" si="3015"/>
        <v>0</v>
      </c>
      <c r="GE112" s="108">
        <f t="shared" si="3016"/>
        <v>0</v>
      </c>
      <c r="GF112" s="107">
        <f t="shared" si="3243"/>
        <v>0</v>
      </c>
      <c r="GG112" s="107">
        <f t="shared" si="3244"/>
        <v>0</v>
      </c>
      <c r="GH112" s="107">
        <f t="shared" si="3245"/>
        <v>0</v>
      </c>
      <c r="GI112" s="107">
        <f t="shared" si="3246"/>
        <v>0</v>
      </c>
      <c r="GJ112" s="107">
        <f t="shared" si="3247"/>
        <v>0</v>
      </c>
      <c r="GK112" s="107">
        <f t="shared" si="3248"/>
        <v>0</v>
      </c>
      <c r="GL112" s="107">
        <f t="shared" si="3249"/>
        <v>0</v>
      </c>
      <c r="GM112" s="107">
        <f t="shared" si="3250"/>
        <v>0</v>
      </c>
      <c r="GN112" s="107">
        <f t="shared" si="3251"/>
        <v>0</v>
      </c>
      <c r="GO112" s="107">
        <f t="shared" si="3252"/>
        <v>0</v>
      </c>
      <c r="GP112" s="107"/>
      <c r="GQ112" s="107"/>
      <c r="GR112" s="243"/>
      <c r="GS112" s="86"/>
    </row>
    <row r="113" spans="2:201" x14ac:dyDescent="0.2">
      <c r="B113" s="110"/>
      <c r="C113" s="111"/>
      <c r="D113" s="112"/>
      <c r="E113" s="132" t="s">
        <v>57</v>
      </c>
      <c r="F113" s="134">
        <v>28</v>
      </c>
      <c r="G113" s="135">
        <v>186788.2616</v>
      </c>
      <c r="H113" s="115"/>
      <c r="I113" s="115">
        <v>0</v>
      </c>
      <c r="J113" s="115">
        <f t="shared" si="223"/>
        <v>0</v>
      </c>
      <c r="K113" s="115">
        <f t="shared" si="224"/>
        <v>0</v>
      </c>
      <c r="L113" s="115">
        <f>SUM(L114:L115)</f>
        <v>0</v>
      </c>
      <c r="M113" s="115">
        <f t="shared" ref="M113:Q113" si="3253">SUM(M114:M115)</f>
        <v>0</v>
      </c>
      <c r="N113" s="115">
        <f t="shared" si="3253"/>
        <v>0</v>
      </c>
      <c r="O113" s="115">
        <f t="shared" si="3253"/>
        <v>0</v>
      </c>
      <c r="P113" s="115">
        <f t="shared" si="3253"/>
        <v>0</v>
      </c>
      <c r="Q113" s="115">
        <f t="shared" si="3253"/>
        <v>0</v>
      </c>
      <c r="R113" s="131">
        <f t="shared" si="2218"/>
        <v>0</v>
      </c>
      <c r="S113" s="131">
        <f t="shared" si="2219"/>
        <v>0</v>
      </c>
      <c r="T113" s="115">
        <v>330</v>
      </c>
      <c r="U113" s="115">
        <v>61640126.328000002</v>
      </c>
      <c r="V113" s="115">
        <f t="shared" si="226"/>
        <v>55</v>
      </c>
      <c r="W113" s="115">
        <f t="shared" si="227"/>
        <v>10273354.388</v>
      </c>
      <c r="X113" s="115">
        <f>SUM(X114:X115)</f>
        <v>48</v>
      </c>
      <c r="Y113" s="115">
        <f t="shared" ref="Y113" si="3254">SUM(Y114:Y115)</f>
        <v>8965836.4800000004</v>
      </c>
      <c r="Z113" s="115">
        <f t="shared" ref="Z113" si="3255">SUM(Z114:Z115)</f>
        <v>3</v>
      </c>
      <c r="AA113" s="115">
        <f t="shared" ref="AA113" si="3256">SUM(AA114:AA115)</f>
        <v>560364.78</v>
      </c>
      <c r="AB113" s="115">
        <f t="shared" ref="AB113" si="3257">SUM(AB114:AB115)</f>
        <v>51</v>
      </c>
      <c r="AC113" s="115">
        <f t="shared" ref="AC113" si="3258">SUM(AC114:AC115)</f>
        <v>9526201.2599999998</v>
      </c>
      <c r="AD113" s="131">
        <f t="shared" si="2924"/>
        <v>-7</v>
      </c>
      <c r="AE113" s="131">
        <f t="shared" si="2925"/>
        <v>-1307517.9079999998</v>
      </c>
      <c r="AF113" s="115">
        <f>VLOOKUP($E113,'ВМП план'!$B$8:$AL$43,12,0)</f>
        <v>0</v>
      </c>
      <c r="AG113" s="115">
        <f>VLOOKUP($E113,'ВМП план'!$B$8:$AL$43,13,0)</f>
        <v>0</v>
      </c>
      <c r="AH113" s="115">
        <f t="shared" si="233"/>
        <v>0</v>
      </c>
      <c r="AI113" s="115">
        <f t="shared" si="234"/>
        <v>0</v>
      </c>
      <c r="AJ113" s="115">
        <f>SUM(AJ114:AJ115)</f>
        <v>0</v>
      </c>
      <c r="AK113" s="115">
        <f t="shared" ref="AK113" si="3259">SUM(AK114:AK115)</f>
        <v>0</v>
      </c>
      <c r="AL113" s="115">
        <f t="shared" ref="AL113" si="3260">SUM(AL114:AL115)</f>
        <v>0</v>
      </c>
      <c r="AM113" s="115">
        <f t="shared" ref="AM113" si="3261">SUM(AM114:AM115)</f>
        <v>0</v>
      </c>
      <c r="AN113" s="115">
        <f t="shared" ref="AN113" si="3262">SUM(AN114:AN115)</f>
        <v>0</v>
      </c>
      <c r="AO113" s="115">
        <f t="shared" ref="AO113" si="3263">SUM(AO114:AO115)</f>
        <v>0</v>
      </c>
      <c r="AP113" s="131">
        <f t="shared" si="2931"/>
        <v>0</v>
      </c>
      <c r="AQ113" s="131">
        <f t="shared" si="2932"/>
        <v>0</v>
      </c>
      <c r="AR113" s="115"/>
      <c r="AS113" s="115"/>
      <c r="AT113" s="115">
        <f t="shared" si="240"/>
        <v>0</v>
      </c>
      <c r="AU113" s="115">
        <f t="shared" si="241"/>
        <v>0</v>
      </c>
      <c r="AV113" s="115">
        <f>SUM(AV114:AV115)</f>
        <v>0</v>
      </c>
      <c r="AW113" s="115">
        <f t="shared" ref="AW113" si="3264">SUM(AW114:AW115)</f>
        <v>0</v>
      </c>
      <c r="AX113" s="115">
        <f t="shared" ref="AX113" si="3265">SUM(AX114:AX115)</f>
        <v>0</v>
      </c>
      <c r="AY113" s="115">
        <f t="shared" ref="AY113" si="3266">SUM(AY114:AY115)</f>
        <v>0</v>
      </c>
      <c r="AZ113" s="115">
        <f t="shared" ref="AZ113" si="3267">SUM(AZ114:AZ115)</f>
        <v>0</v>
      </c>
      <c r="BA113" s="115">
        <f t="shared" ref="BA113" si="3268">SUM(BA114:BA115)</f>
        <v>0</v>
      </c>
      <c r="BB113" s="131">
        <f t="shared" si="2938"/>
        <v>0</v>
      </c>
      <c r="BC113" s="131">
        <f t="shared" si="2939"/>
        <v>0</v>
      </c>
      <c r="BD113" s="115">
        <v>50</v>
      </c>
      <c r="BE113" s="115">
        <v>9339413.0800000001</v>
      </c>
      <c r="BF113" s="115">
        <f t="shared" si="247"/>
        <v>8.3333333333333339</v>
      </c>
      <c r="BG113" s="115">
        <f t="shared" si="248"/>
        <v>1556568.8466666667</v>
      </c>
      <c r="BH113" s="115">
        <f>SUM(BH114:BH115)</f>
        <v>4</v>
      </c>
      <c r="BI113" s="115">
        <f t="shared" ref="BI113" si="3269">SUM(BI114:BI115)</f>
        <v>747153.04</v>
      </c>
      <c r="BJ113" s="115">
        <f t="shared" ref="BJ113" si="3270">SUM(BJ114:BJ115)</f>
        <v>0</v>
      </c>
      <c r="BK113" s="115">
        <f t="shared" ref="BK113" si="3271">SUM(BK114:BK115)</f>
        <v>0</v>
      </c>
      <c r="BL113" s="115">
        <f t="shared" ref="BL113" si="3272">SUM(BL114:BL115)</f>
        <v>4</v>
      </c>
      <c r="BM113" s="115">
        <f t="shared" ref="BM113" si="3273">SUM(BM114:BM115)</f>
        <v>747153.04</v>
      </c>
      <c r="BN113" s="131">
        <f t="shared" si="2945"/>
        <v>-4.3333333333333339</v>
      </c>
      <c r="BO113" s="131">
        <f t="shared" si="2946"/>
        <v>-809415.80666666664</v>
      </c>
      <c r="BP113" s="115">
        <v>5</v>
      </c>
      <c r="BQ113" s="115">
        <v>933941.30799999996</v>
      </c>
      <c r="BR113" s="115">
        <f t="shared" si="254"/>
        <v>0.83333333333333337</v>
      </c>
      <c r="BS113" s="115">
        <f t="shared" si="255"/>
        <v>155656.88466666665</v>
      </c>
      <c r="BT113" s="115">
        <f>SUM(BT114:BT115)</f>
        <v>1</v>
      </c>
      <c r="BU113" s="115">
        <f t="shared" ref="BU113" si="3274">SUM(BU114:BU115)</f>
        <v>184386.39</v>
      </c>
      <c r="BV113" s="115">
        <f t="shared" ref="BV113" si="3275">SUM(BV114:BV115)</f>
        <v>0</v>
      </c>
      <c r="BW113" s="115">
        <f t="shared" ref="BW113" si="3276">SUM(BW114:BW115)</f>
        <v>0</v>
      </c>
      <c r="BX113" s="115">
        <f t="shared" ref="BX113" si="3277">SUM(BX114:BX115)</f>
        <v>1</v>
      </c>
      <c r="BY113" s="115">
        <f t="shared" ref="BY113" si="3278">SUM(BY114:BY115)</f>
        <v>184386.39</v>
      </c>
      <c r="BZ113" s="131">
        <f t="shared" si="2952"/>
        <v>0.16666666666666663</v>
      </c>
      <c r="CA113" s="131">
        <f t="shared" si="2953"/>
        <v>28729.505333333364</v>
      </c>
      <c r="CB113" s="115"/>
      <c r="CC113" s="115">
        <v>0</v>
      </c>
      <c r="CD113" s="115">
        <f t="shared" si="261"/>
        <v>0</v>
      </c>
      <c r="CE113" s="115">
        <f t="shared" si="262"/>
        <v>0</v>
      </c>
      <c r="CF113" s="115">
        <f>SUM(CF114:CF115)</f>
        <v>0</v>
      </c>
      <c r="CG113" s="115">
        <f t="shared" ref="CG113" si="3279">SUM(CG114:CG115)</f>
        <v>0</v>
      </c>
      <c r="CH113" s="115">
        <f t="shared" ref="CH113" si="3280">SUM(CH114:CH115)</f>
        <v>0</v>
      </c>
      <c r="CI113" s="115">
        <f t="shared" ref="CI113" si="3281">SUM(CI114:CI115)</f>
        <v>0</v>
      </c>
      <c r="CJ113" s="115">
        <f t="shared" ref="CJ113" si="3282">SUM(CJ114:CJ115)</f>
        <v>0</v>
      </c>
      <c r="CK113" s="115">
        <f t="shared" ref="CK113" si="3283">SUM(CK114:CK115)</f>
        <v>0</v>
      </c>
      <c r="CL113" s="131">
        <f t="shared" si="2959"/>
        <v>0</v>
      </c>
      <c r="CM113" s="131">
        <f t="shared" si="2960"/>
        <v>0</v>
      </c>
      <c r="CN113" s="115"/>
      <c r="CO113" s="115"/>
      <c r="CP113" s="115">
        <f t="shared" si="268"/>
        <v>0</v>
      </c>
      <c r="CQ113" s="115">
        <f t="shared" si="269"/>
        <v>0</v>
      </c>
      <c r="CR113" s="115">
        <f>SUM(CR114:CR115)</f>
        <v>0</v>
      </c>
      <c r="CS113" s="115">
        <f t="shared" ref="CS113" si="3284">SUM(CS114:CS115)</f>
        <v>0</v>
      </c>
      <c r="CT113" s="115">
        <f t="shared" ref="CT113" si="3285">SUM(CT114:CT115)</f>
        <v>0</v>
      </c>
      <c r="CU113" s="115">
        <f t="shared" ref="CU113" si="3286">SUM(CU114:CU115)</f>
        <v>0</v>
      </c>
      <c r="CV113" s="115">
        <f t="shared" ref="CV113" si="3287">SUM(CV114:CV115)</f>
        <v>0</v>
      </c>
      <c r="CW113" s="115">
        <f t="shared" ref="CW113" si="3288">SUM(CW114:CW115)</f>
        <v>0</v>
      </c>
      <c r="CX113" s="131">
        <f t="shared" si="2966"/>
        <v>0</v>
      </c>
      <c r="CY113" s="131">
        <f t="shared" si="2967"/>
        <v>0</v>
      </c>
      <c r="CZ113" s="115"/>
      <c r="DA113" s="115"/>
      <c r="DB113" s="115">
        <f t="shared" si="275"/>
        <v>0</v>
      </c>
      <c r="DC113" s="115">
        <f t="shared" si="276"/>
        <v>0</v>
      </c>
      <c r="DD113" s="115">
        <f>SUM(DD114:DD115)</f>
        <v>0</v>
      </c>
      <c r="DE113" s="115">
        <f t="shared" ref="DE113" si="3289">SUM(DE114:DE115)</f>
        <v>0</v>
      </c>
      <c r="DF113" s="115">
        <f t="shared" ref="DF113" si="3290">SUM(DF114:DF115)</f>
        <v>0</v>
      </c>
      <c r="DG113" s="115">
        <f t="shared" ref="DG113" si="3291">SUM(DG114:DG115)</f>
        <v>0</v>
      </c>
      <c r="DH113" s="115">
        <f t="shared" ref="DH113" si="3292">SUM(DH114:DH115)</f>
        <v>0</v>
      </c>
      <c r="DI113" s="115">
        <f t="shared" ref="DI113" si="3293">SUM(DI114:DI115)</f>
        <v>0</v>
      </c>
      <c r="DJ113" s="131">
        <f t="shared" si="2973"/>
        <v>0</v>
      </c>
      <c r="DK113" s="131">
        <f t="shared" si="2974"/>
        <v>0</v>
      </c>
      <c r="DL113" s="115"/>
      <c r="DM113" s="115"/>
      <c r="DN113" s="115">
        <f t="shared" si="282"/>
        <v>0</v>
      </c>
      <c r="DO113" s="115">
        <f t="shared" si="283"/>
        <v>0</v>
      </c>
      <c r="DP113" s="115">
        <f>SUM(DP114:DP115)</f>
        <v>0</v>
      </c>
      <c r="DQ113" s="115">
        <f t="shared" ref="DQ113" si="3294">SUM(DQ114:DQ115)</f>
        <v>0</v>
      </c>
      <c r="DR113" s="115">
        <f t="shared" ref="DR113" si="3295">SUM(DR114:DR115)</f>
        <v>0</v>
      </c>
      <c r="DS113" s="115">
        <f t="shared" ref="DS113" si="3296">SUM(DS114:DS115)</f>
        <v>0</v>
      </c>
      <c r="DT113" s="115">
        <f t="shared" ref="DT113" si="3297">SUM(DT114:DT115)</f>
        <v>0</v>
      </c>
      <c r="DU113" s="115">
        <f t="shared" ref="DU113" si="3298">SUM(DU114:DU115)</f>
        <v>0</v>
      </c>
      <c r="DV113" s="131">
        <f t="shared" si="2980"/>
        <v>0</v>
      </c>
      <c r="DW113" s="131">
        <f t="shared" si="2981"/>
        <v>0</v>
      </c>
      <c r="DX113" s="115"/>
      <c r="DY113" s="115">
        <v>0</v>
      </c>
      <c r="DZ113" s="115">
        <f t="shared" si="289"/>
        <v>0</v>
      </c>
      <c r="EA113" s="115">
        <f t="shared" si="290"/>
        <v>0</v>
      </c>
      <c r="EB113" s="115">
        <f>SUM(EB114:EB115)</f>
        <v>0</v>
      </c>
      <c r="EC113" s="115">
        <f t="shared" ref="EC113" si="3299">SUM(EC114:EC115)</f>
        <v>0</v>
      </c>
      <c r="ED113" s="115">
        <f t="shared" ref="ED113" si="3300">SUM(ED114:ED115)</f>
        <v>0</v>
      </c>
      <c r="EE113" s="115">
        <f t="shared" ref="EE113" si="3301">SUM(EE114:EE115)</f>
        <v>0</v>
      </c>
      <c r="EF113" s="115">
        <f t="shared" ref="EF113" si="3302">SUM(EF114:EF115)</f>
        <v>0</v>
      </c>
      <c r="EG113" s="115">
        <f t="shared" ref="EG113" si="3303">SUM(EG114:EG115)</f>
        <v>0</v>
      </c>
      <c r="EH113" s="131">
        <f t="shared" si="2987"/>
        <v>0</v>
      </c>
      <c r="EI113" s="131">
        <f t="shared" si="2988"/>
        <v>0</v>
      </c>
      <c r="EJ113" s="115">
        <v>194</v>
      </c>
      <c r="EK113" s="115">
        <v>36236922.750399999</v>
      </c>
      <c r="EL113" s="115">
        <f t="shared" si="296"/>
        <v>32.333333333333336</v>
      </c>
      <c r="EM113" s="115">
        <f t="shared" si="297"/>
        <v>6039487.1250666669</v>
      </c>
      <c r="EN113" s="115">
        <f>SUM(EN114:EN115)</f>
        <v>14</v>
      </c>
      <c r="EO113" s="115">
        <f t="shared" ref="EO113" si="3304">SUM(EO114:EO115)</f>
        <v>2615035.64</v>
      </c>
      <c r="EP113" s="115">
        <f t="shared" ref="EP113" si="3305">SUM(EP114:EP115)</f>
        <v>4</v>
      </c>
      <c r="EQ113" s="115">
        <f t="shared" ref="EQ113" si="3306">SUM(EQ114:EQ115)</f>
        <v>747153.04</v>
      </c>
      <c r="ER113" s="115">
        <f t="shared" ref="ER113" si="3307">SUM(ER114:ER115)</f>
        <v>18</v>
      </c>
      <c r="ES113" s="115">
        <f t="shared" ref="ES113" si="3308">SUM(ES114:ES115)</f>
        <v>3362188.68</v>
      </c>
      <c r="ET113" s="131">
        <f t="shared" si="2994"/>
        <v>-18.333333333333336</v>
      </c>
      <c r="EU113" s="131">
        <f t="shared" si="2995"/>
        <v>-3424451.4850666667</v>
      </c>
      <c r="EV113" s="115"/>
      <c r="EW113" s="115"/>
      <c r="EX113" s="115">
        <f t="shared" si="303"/>
        <v>0</v>
      </c>
      <c r="EY113" s="115">
        <f t="shared" si="304"/>
        <v>0</v>
      </c>
      <c r="EZ113" s="115">
        <f>SUM(EZ114:EZ115)</f>
        <v>0</v>
      </c>
      <c r="FA113" s="115">
        <f t="shared" ref="FA113" si="3309">SUM(FA114:FA115)</f>
        <v>0</v>
      </c>
      <c r="FB113" s="115">
        <f t="shared" ref="FB113" si="3310">SUM(FB114:FB115)</f>
        <v>0</v>
      </c>
      <c r="FC113" s="115">
        <f t="shared" ref="FC113" si="3311">SUM(FC114:FC115)</f>
        <v>0</v>
      </c>
      <c r="FD113" s="115">
        <f t="shared" ref="FD113" si="3312">SUM(FD114:FD115)</f>
        <v>0</v>
      </c>
      <c r="FE113" s="115">
        <f t="shared" ref="FE113" si="3313">SUM(FE114:FE115)</f>
        <v>0</v>
      </c>
      <c r="FF113" s="131">
        <f t="shared" si="3001"/>
        <v>0</v>
      </c>
      <c r="FG113" s="131">
        <f t="shared" si="3002"/>
        <v>0</v>
      </c>
      <c r="FH113" s="115"/>
      <c r="FI113" s="115"/>
      <c r="FJ113" s="115">
        <f t="shared" si="310"/>
        <v>0</v>
      </c>
      <c r="FK113" s="115">
        <f t="shared" si="311"/>
        <v>0</v>
      </c>
      <c r="FL113" s="115">
        <f>SUM(FL114:FL115)</f>
        <v>0</v>
      </c>
      <c r="FM113" s="115">
        <f t="shared" ref="FM113" si="3314">SUM(FM114:FM115)</f>
        <v>0</v>
      </c>
      <c r="FN113" s="115">
        <f t="shared" ref="FN113" si="3315">SUM(FN114:FN115)</f>
        <v>0</v>
      </c>
      <c r="FO113" s="115">
        <f t="shared" ref="FO113" si="3316">SUM(FO114:FO115)</f>
        <v>0</v>
      </c>
      <c r="FP113" s="115">
        <f t="shared" ref="FP113" si="3317">SUM(FP114:FP115)</f>
        <v>0</v>
      </c>
      <c r="FQ113" s="115">
        <f t="shared" ref="FQ113" si="3318">SUM(FQ114:FQ115)</f>
        <v>0</v>
      </c>
      <c r="FR113" s="131">
        <f t="shared" si="3008"/>
        <v>0</v>
      </c>
      <c r="FS113" s="131">
        <f t="shared" si="3009"/>
        <v>0</v>
      </c>
      <c r="FT113" s="115"/>
      <c r="FU113" s="115"/>
      <c r="FV113" s="115">
        <f t="shared" si="317"/>
        <v>0</v>
      </c>
      <c r="FW113" s="115">
        <f t="shared" si="318"/>
        <v>0</v>
      </c>
      <c r="FX113" s="115">
        <f>SUM(FX114:FX115)</f>
        <v>0</v>
      </c>
      <c r="FY113" s="115">
        <f t="shared" ref="FY113" si="3319">SUM(FY114:FY115)</f>
        <v>0</v>
      </c>
      <c r="FZ113" s="115">
        <f t="shared" ref="FZ113" si="3320">SUM(FZ114:FZ115)</f>
        <v>0</v>
      </c>
      <c r="GA113" s="115">
        <f t="shared" ref="GA113" si="3321">SUM(GA114:GA115)</f>
        <v>0</v>
      </c>
      <c r="GB113" s="115">
        <f t="shared" ref="GB113" si="3322">SUM(GB114:GB115)</f>
        <v>0</v>
      </c>
      <c r="GC113" s="115">
        <f t="shared" ref="GC113" si="3323">SUM(GC114:GC115)</f>
        <v>0</v>
      </c>
      <c r="GD113" s="131">
        <f t="shared" si="3015"/>
        <v>0</v>
      </c>
      <c r="GE113" s="131">
        <f t="shared" si="3016"/>
        <v>0</v>
      </c>
      <c r="GF113" s="115">
        <f t="shared" si="3205"/>
        <v>579</v>
      </c>
      <c r="GG113" s="115">
        <f t="shared" si="3205"/>
        <v>108150403.4664</v>
      </c>
      <c r="GH113" s="115">
        <f t="shared" si="3205"/>
        <v>96.5</v>
      </c>
      <c r="GI113" s="115">
        <f t="shared" si="3205"/>
        <v>18025067.244400002</v>
      </c>
      <c r="GJ113" s="115">
        <f>SUM(GJ114:GJ115)</f>
        <v>67</v>
      </c>
      <c r="GK113" s="115">
        <f t="shared" ref="GK113" si="3324">SUM(GK114:GK115)</f>
        <v>12512411.550000001</v>
      </c>
      <c r="GL113" s="115">
        <f t="shared" ref="GL113" si="3325">SUM(GL114:GL115)</f>
        <v>7</v>
      </c>
      <c r="GM113" s="115">
        <f t="shared" ref="GM113" si="3326">SUM(GM114:GM115)</f>
        <v>1307517.82</v>
      </c>
      <c r="GN113" s="115">
        <f t="shared" ref="GN113" si="3327">SUM(GN114:GN115)</f>
        <v>74</v>
      </c>
      <c r="GO113" s="115">
        <f t="shared" ref="GO113" si="3328">SUM(GO114:GO115)</f>
        <v>13819929.370000001</v>
      </c>
      <c r="GP113" s="115">
        <f t="shared" si="3211"/>
        <v>-29.5</v>
      </c>
      <c r="GQ113" s="115">
        <f t="shared" si="3212"/>
        <v>-5512655.6944000013</v>
      </c>
      <c r="GR113" s="246">
        <v>1</v>
      </c>
      <c r="GS113" s="246">
        <f>SUM(BU113/BS113)</f>
        <v>1.1845694483405378</v>
      </c>
    </row>
    <row r="114" spans="2:201" ht="72" x14ac:dyDescent="0.2">
      <c r="B114" s="86" t="s">
        <v>266</v>
      </c>
      <c r="C114" s="89" t="s">
        <v>264</v>
      </c>
      <c r="D114" s="90">
        <v>499</v>
      </c>
      <c r="E114" s="91" t="s">
        <v>265</v>
      </c>
      <c r="F114" s="94">
        <v>28</v>
      </c>
      <c r="G114" s="106">
        <v>186788.2616</v>
      </c>
      <c r="H114" s="107"/>
      <c r="I114" s="107"/>
      <c r="J114" s="107"/>
      <c r="K114" s="107"/>
      <c r="L114" s="107">
        <f>VLOOKUP($D114,'факт '!$D$7:$AO$73,3,0)</f>
        <v>0</v>
      </c>
      <c r="M114" s="107">
        <f>VLOOKUP($D114,'факт '!$D$7:$AO$73,4,0)</f>
        <v>0</v>
      </c>
      <c r="N114" s="107"/>
      <c r="O114" s="107"/>
      <c r="P114" s="107">
        <f t="shared" si="3213"/>
        <v>0</v>
      </c>
      <c r="Q114" s="107">
        <f t="shared" si="3214"/>
        <v>0</v>
      </c>
      <c r="R114" s="108">
        <f t="shared" si="2218"/>
        <v>0</v>
      </c>
      <c r="S114" s="108">
        <f t="shared" si="2219"/>
        <v>0</v>
      </c>
      <c r="T114" s="107"/>
      <c r="U114" s="107"/>
      <c r="V114" s="107"/>
      <c r="W114" s="107"/>
      <c r="X114" s="107">
        <f>VLOOKUP($D114,'факт '!$D$7:$AO$73,7,0)</f>
        <v>48</v>
      </c>
      <c r="Y114" s="107">
        <f>VLOOKUP($D114,'факт '!$D$7:$AO$73,8,0)</f>
        <v>8965836.4800000004</v>
      </c>
      <c r="Z114" s="107">
        <f>VLOOKUP($D114,'факт '!$D$7:$AO$73,9,0)</f>
        <v>3</v>
      </c>
      <c r="AA114" s="107">
        <f>VLOOKUP($D114,'факт '!$D$7:$AO$73,10,0)</f>
        <v>560364.78</v>
      </c>
      <c r="AB114" s="107">
        <f t="shared" ref="AB114:AB115" si="3329">SUM(X114+Z114)</f>
        <v>51</v>
      </c>
      <c r="AC114" s="107">
        <f t="shared" ref="AC114:AC115" si="3330">SUM(Y114+AA114)</f>
        <v>9526201.2599999998</v>
      </c>
      <c r="AD114" s="108">
        <f t="shared" si="2924"/>
        <v>48</v>
      </c>
      <c r="AE114" s="108">
        <f t="shared" si="2925"/>
        <v>8965836.4800000004</v>
      </c>
      <c r="AF114" s="107"/>
      <c r="AG114" s="107"/>
      <c r="AH114" s="107"/>
      <c r="AI114" s="107"/>
      <c r="AJ114" s="107">
        <f>VLOOKUP($D114,'факт '!$D$7:$AO$73,5,0)</f>
        <v>0</v>
      </c>
      <c r="AK114" s="107">
        <f>VLOOKUP($D114,'факт '!$D$7:$AO$73,6,0)</f>
        <v>0</v>
      </c>
      <c r="AL114" s="107"/>
      <c r="AM114" s="107"/>
      <c r="AN114" s="107">
        <f t="shared" ref="AN114:AN115" si="3331">SUM(AJ114+AL114)</f>
        <v>0</v>
      </c>
      <c r="AO114" s="107">
        <f t="shared" ref="AO114:AO115" si="3332">SUM(AK114+AM114)</f>
        <v>0</v>
      </c>
      <c r="AP114" s="108">
        <f t="shared" si="2931"/>
        <v>0</v>
      </c>
      <c r="AQ114" s="108">
        <f t="shared" si="2932"/>
        <v>0</v>
      </c>
      <c r="AR114" s="107"/>
      <c r="AS114" s="107"/>
      <c r="AT114" s="107"/>
      <c r="AU114" s="107"/>
      <c r="AV114" s="107">
        <f>VLOOKUP($D114,'факт '!$D$7:$AO$73,11,0)</f>
        <v>0</v>
      </c>
      <c r="AW114" s="107">
        <f>VLOOKUP($D114,'факт '!$D$7:$AO$73,12,0)</f>
        <v>0</v>
      </c>
      <c r="AX114" s="107"/>
      <c r="AY114" s="107"/>
      <c r="AZ114" s="107">
        <f t="shared" ref="AZ114:AZ115" si="3333">SUM(AV114+AX114)</f>
        <v>0</v>
      </c>
      <c r="BA114" s="107">
        <f t="shared" ref="BA114:BA115" si="3334">SUM(AW114+AY114)</f>
        <v>0</v>
      </c>
      <c r="BB114" s="108">
        <f t="shared" si="2938"/>
        <v>0</v>
      </c>
      <c r="BC114" s="108">
        <f t="shared" si="2939"/>
        <v>0</v>
      </c>
      <c r="BD114" s="107"/>
      <c r="BE114" s="107"/>
      <c r="BF114" s="107"/>
      <c r="BG114" s="107"/>
      <c r="BH114" s="107">
        <f>VLOOKUP($D114,'факт '!$D$7:$AO$73,15,0)</f>
        <v>4</v>
      </c>
      <c r="BI114" s="107">
        <f>VLOOKUP($D114,'факт '!$D$7:$AO$73,16,0)</f>
        <v>747153.04</v>
      </c>
      <c r="BJ114" s="107">
        <f>VLOOKUP($D114,'факт '!$D$7:$AO$73,17,0)</f>
        <v>0</v>
      </c>
      <c r="BK114" s="107">
        <f>VLOOKUP($D114,'факт '!$D$7:$AO$73,18,0)</f>
        <v>0</v>
      </c>
      <c r="BL114" s="107">
        <f t="shared" ref="BL114:BL115" si="3335">SUM(BH114+BJ114)</f>
        <v>4</v>
      </c>
      <c r="BM114" s="107">
        <f t="shared" ref="BM114:BM115" si="3336">SUM(BI114+BK114)</f>
        <v>747153.04</v>
      </c>
      <c r="BN114" s="108">
        <f t="shared" si="2945"/>
        <v>4</v>
      </c>
      <c r="BO114" s="108">
        <f t="shared" si="2946"/>
        <v>747153.04</v>
      </c>
      <c r="BP114" s="107"/>
      <c r="BQ114" s="107"/>
      <c r="BR114" s="107"/>
      <c r="BS114" s="107"/>
      <c r="BT114" s="107">
        <f>VLOOKUP($D114,'факт '!$D$7:$AO$73,19,0)</f>
        <v>1</v>
      </c>
      <c r="BU114" s="107">
        <f>VLOOKUP($D114,'факт '!$D$7:$AO$73,20,0)</f>
        <v>184386.39</v>
      </c>
      <c r="BV114" s="107">
        <f>VLOOKUP($D114,'факт '!$D$7:$AO$73,21,0)</f>
        <v>0</v>
      </c>
      <c r="BW114" s="107">
        <f>VLOOKUP($D114,'факт '!$D$7:$AO$73,22,0)</f>
        <v>0</v>
      </c>
      <c r="BX114" s="107">
        <f t="shared" ref="BX114:BX115" si="3337">SUM(BT114+BV114)</f>
        <v>1</v>
      </c>
      <c r="BY114" s="107">
        <f t="shared" ref="BY114:BY115" si="3338">SUM(BU114+BW114)</f>
        <v>184386.39</v>
      </c>
      <c r="BZ114" s="108">
        <f t="shared" si="2952"/>
        <v>1</v>
      </c>
      <c r="CA114" s="108">
        <f t="shared" si="2953"/>
        <v>184386.39</v>
      </c>
      <c r="CB114" s="107"/>
      <c r="CC114" s="107"/>
      <c r="CD114" s="107"/>
      <c r="CE114" s="107"/>
      <c r="CF114" s="107">
        <f>VLOOKUP($D114,'факт '!$D$7:$AO$73,23,0)</f>
        <v>0</v>
      </c>
      <c r="CG114" s="107">
        <f>VLOOKUP($D114,'факт '!$D$7:$AO$73,24,0)</f>
        <v>0</v>
      </c>
      <c r="CH114" s="107">
        <f>VLOOKUP($D114,'факт '!$D$7:$AO$73,25,0)</f>
        <v>0</v>
      </c>
      <c r="CI114" s="107">
        <f>VLOOKUP($D114,'факт '!$D$7:$AO$73,26,0)</f>
        <v>0</v>
      </c>
      <c r="CJ114" s="107">
        <f t="shared" ref="CJ114:CJ115" si="3339">SUM(CF114+CH114)</f>
        <v>0</v>
      </c>
      <c r="CK114" s="107">
        <f t="shared" ref="CK114:CK115" si="3340">SUM(CG114+CI114)</f>
        <v>0</v>
      </c>
      <c r="CL114" s="108">
        <f t="shared" si="2959"/>
        <v>0</v>
      </c>
      <c r="CM114" s="108">
        <f t="shared" si="2960"/>
        <v>0</v>
      </c>
      <c r="CN114" s="107"/>
      <c r="CO114" s="107"/>
      <c r="CP114" s="107"/>
      <c r="CQ114" s="107"/>
      <c r="CR114" s="107">
        <f>VLOOKUP($D114,'факт '!$D$7:$AO$73,27,0)</f>
        <v>0</v>
      </c>
      <c r="CS114" s="107">
        <f>VLOOKUP($D114,'факт '!$D$7:$AO$73,28,0)</f>
        <v>0</v>
      </c>
      <c r="CT114" s="107">
        <f>VLOOKUP($D114,'факт '!$D$7:$AO$73,29,0)</f>
        <v>0</v>
      </c>
      <c r="CU114" s="107">
        <f>VLOOKUP($D114,'факт '!$D$7:$AO$73,30,0)</f>
        <v>0</v>
      </c>
      <c r="CV114" s="107">
        <f t="shared" ref="CV114:CV115" si="3341">SUM(CR114+CT114)</f>
        <v>0</v>
      </c>
      <c r="CW114" s="107">
        <f t="shared" ref="CW114:CW115" si="3342">SUM(CS114+CU114)</f>
        <v>0</v>
      </c>
      <c r="CX114" s="108">
        <f t="shared" si="2966"/>
        <v>0</v>
      </c>
      <c r="CY114" s="108">
        <f t="shared" si="2967"/>
        <v>0</v>
      </c>
      <c r="CZ114" s="107"/>
      <c r="DA114" s="107"/>
      <c r="DB114" s="107"/>
      <c r="DC114" s="107"/>
      <c r="DD114" s="107">
        <f>VLOOKUP($D114,'факт '!$D$7:$AO$73,31,0)</f>
        <v>0</v>
      </c>
      <c r="DE114" s="107">
        <f>VLOOKUP($D114,'факт '!$D$7:$AO$73,32,0)</f>
        <v>0</v>
      </c>
      <c r="DF114" s="107"/>
      <c r="DG114" s="107"/>
      <c r="DH114" s="107">
        <f t="shared" ref="DH114:DH115" si="3343">SUM(DD114+DF114)</f>
        <v>0</v>
      </c>
      <c r="DI114" s="107">
        <f t="shared" ref="DI114:DI115" si="3344">SUM(DE114+DG114)</f>
        <v>0</v>
      </c>
      <c r="DJ114" s="108">
        <f t="shared" si="2973"/>
        <v>0</v>
      </c>
      <c r="DK114" s="108">
        <f t="shared" si="2974"/>
        <v>0</v>
      </c>
      <c r="DL114" s="107"/>
      <c r="DM114" s="107"/>
      <c r="DN114" s="107"/>
      <c r="DO114" s="107"/>
      <c r="DP114" s="107">
        <f>VLOOKUP($D114,'факт '!$D$7:$AO$73,13,0)</f>
        <v>0</v>
      </c>
      <c r="DQ114" s="107">
        <f>VLOOKUP($D114,'факт '!$D$7:$AO$73,14,0)</f>
        <v>0</v>
      </c>
      <c r="DR114" s="107"/>
      <c r="DS114" s="107"/>
      <c r="DT114" s="107">
        <f t="shared" ref="DT114:DT115" si="3345">SUM(DP114+DR114)</f>
        <v>0</v>
      </c>
      <c r="DU114" s="107">
        <f t="shared" ref="DU114:DU115" si="3346">SUM(DQ114+DS114)</f>
        <v>0</v>
      </c>
      <c r="DV114" s="108">
        <f t="shared" si="2980"/>
        <v>0</v>
      </c>
      <c r="DW114" s="108">
        <f t="shared" si="2981"/>
        <v>0</v>
      </c>
      <c r="DX114" s="107"/>
      <c r="DY114" s="107"/>
      <c r="DZ114" s="107"/>
      <c r="EA114" s="107"/>
      <c r="EB114" s="107">
        <f>VLOOKUP($D114,'факт '!$D$7:$AO$73,33,0)</f>
        <v>0</v>
      </c>
      <c r="EC114" s="107">
        <f>VLOOKUP($D114,'факт '!$D$7:$AO$73,34,0)</f>
        <v>0</v>
      </c>
      <c r="ED114" s="107"/>
      <c r="EE114" s="107"/>
      <c r="EF114" s="107">
        <f t="shared" ref="EF114:EF115" si="3347">SUM(EB114+ED114)</f>
        <v>0</v>
      </c>
      <c r="EG114" s="107">
        <f t="shared" ref="EG114:EG115" si="3348">SUM(EC114+EE114)</f>
        <v>0</v>
      </c>
      <c r="EH114" s="108">
        <f t="shared" si="2987"/>
        <v>0</v>
      </c>
      <c r="EI114" s="108">
        <f t="shared" si="2988"/>
        <v>0</v>
      </c>
      <c r="EJ114" s="107"/>
      <c r="EK114" s="107"/>
      <c r="EL114" s="107"/>
      <c r="EM114" s="107"/>
      <c r="EN114" s="107">
        <f>VLOOKUP($D114,'факт '!$D$7:$AO$73,35,0)</f>
        <v>14</v>
      </c>
      <c r="EO114" s="107">
        <f>VLOOKUP($D114,'факт '!$D$7:$AO$73,36,0)</f>
        <v>2615035.64</v>
      </c>
      <c r="EP114" s="107">
        <f>VLOOKUP($D114,'факт '!$D$7:$AO$73,37,0)</f>
        <v>4</v>
      </c>
      <c r="EQ114" s="107">
        <f>VLOOKUP($D114,'факт '!$D$7:$AO$73,38,0)</f>
        <v>747153.04</v>
      </c>
      <c r="ER114" s="107">
        <f t="shared" ref="ER114:ER115" si="3349">SUM(EN114+EP114)</f>
        <v>18</v>
      </c>
      <c r="ES114" s="107">
        <f t="shared" ref="ES114:ES115" si="3350">SUM(EO114+EQ114)</f>
        <v>3362188.68</v>
      </c>
      <c r="ET114" s="108">
        <f t="shared" si="2994"/>
        <v>14</v>
      </c>
      <c r="EU114" s="108">
        <f t="shared" si="2995"/>
        <v>2615035.64</v>
      </c>
      <c r="EV114" s="107"/>
      <c r="EW114" s="107"/>
      <c r="EX114" s="107"/>
      <c r="EY114" s="107"/>
      <c r="EZ114" s="107"/>
      <c r="FA114" s="107"/>
      <c r="FB114" s="107"/>
      <c r="FC114" s="107"/>
      <c r="FD114" s="107">
        <f t="shared" ref="FD114:FD115" si="3351">SUM(EZ114+FB114)</f>
        <v>0</v>
      </c>
      <c r="FE114" s="107">
        <f t="shared" ref="FE114:FE115" si="3352">SUM(FA114+FC114)</f>
        <v>0</v>
      </c>
      <c r="FF114" s="108">
        <f t="shared" si="3001"/>
        <v>0</v>
      </c>
      <c r="FG114" s="108">
        <f t="shared" si="3002"/>
        <v>0</v>
      </c>
      <c r="FH114" s="107"/>
      <c r="FI114" s="107"/>
      <c r="FJ114" s="107"/>
      <c r="FK114" s="107"/>
      <c r="FL114" s="107"/>
      <c r="FM114" s="107"/>
      <c r="FN114" s="107"/>
      <c r="FO114" s="107"/>
      <c r="FP114" s="107">
        <f t="shared" ref="FP114:FP115" si="3353">SUM(FL114+FN114)</f>
        <v>0</v>
      </c>
      <c r="FQ114" s="107">
        <f t="shared" ref="FQ114:FQ115" si="3354">SUM(FM114+FO114)</f>
        <v>0</v>
      </c>
      <c r="FR114" s="108">
        <f t="shared" si="3008"/>
        <v>0</v>
      </c>
      <c r="FS114" s="108">
        <f t="shared" si="3009"/>
        <v>0</v>
      </c>
      <c r="FT114" s="107"/>
      <c r="FU114" s="107"/>
      <c r="FV114" s="107"/>
      <c r="FW114" s="107"/>
      <c r="FX114" s="107"/>
      <c r="FY114" s="107"/>
      <c r="FZ114" s="107"/>
      <c r="GA114" s="107"/>
      <c r="GB114" s="107">
        <f t="shared" ref="GB114:GB115" si="3355">SUM(FX114+FZ114)</f>
        <v>0</v>
      </c>
      <c r="GC114" s="107">
        <f t="shared" ref="GC114:GC115" si="3356">SUM(FY114+GA114)</f>
        <v>0</v>
      </c>
      <c r="GD114" s="108">
        <f t="shared" si="3015"/>
        <v>0</v>
      </c>
      <c r="GE114" s="108">
        <f t="shared" si="3016"/>
        <v>0</v>
      </c>
      <c r="GF114" s="107">
        <f t="shared" ref="GF114:GF115" si="3357">SUM(H114,T114,AF114,AR114,BD114,BP114,CB114,CN114,CZ114,DL114,DX114,EJ114,EV114)</f>
        <v>0</v>
      </c>
      <c r="GG114" s="107">
        <f t="shared" ref="GG114:GG115" si="3358">SUM(I114,U114,AG114,AS114,BE114,BQ114,CC114,CO114,DA114,DM114,DY114,EK114,EW114)</f>
        <v>0</v>
      </c>
      <c r="GH114" s="107">
        <f t="shared" ref="GH114:GH115" si="3359">SUM(J114,V114,AH114,AT114,BF114,BR114,CD114,CP114,DB114,DN114,DZ114,EL114,EX114)</f>
        <v>0</v>
      </c>
      <c r="GI114" s="107">
        <f t="shared" ref="GI114:GI115" si="3360">SUM(K114,W114,AI114,AU114,BG114,BS114,CE114,CQ114,DC114,DO114,EA114,EM114,EY114)</f>
        <v>0</v>
      </c>
      <c r="GJ114" s="107">
        <f t="shared" ref="GJ114:GJ115" si="3361">SUM(L114,X114,AJ114,AV114,BH114,BT114,CF114,CR114,DD114,DP114,EB114,EN114,EZ114)</f>
        <v>67</v>
      </c>
      <c r="GK114" s="107">
        <f t="shared" ref="GK114:GK115" si="3362">SUM(M114,Y114,AK114,AW114,BI114,BU114,CG114,CS114,DE114,DQ114,EC114,EO114,FA114)</f>
        <v>12512411.550000001</v>
      </c>
      <c r="GL114" s="107">
        <f t="shared" ref="GL114:GL115" si="3363">SUM(N114,Z114,AL114,AX114,BJ114,BV114,CH114,CT114,DF114,DR114,ED114,EP114,FB114)</f>
        <v>7</v>
      </c>
      <c r="GM114" s="107">
        <f t="shared" ref="GM114:GM115" si="3364">SUM(O114,AA114,AM114,AY114,BK114,BW114,CI114,CU114,DG114,DS114,EE114,EQ114,FC114)</f>
        <v>1307517.82</v>
      </c>
      <c r="GN114" s="107">
        <f t="shared" ref="GN114:GN115" si="3365">SUM(P114,AB114,AN114,AZ114,BL114,BX114,CJ114,CV114,DH114,DT114,EF114,ER114,FD114)</f>
        <v>74</v>
      </c>
      <c r="GO114" s="107">
        <f t="shared" ref="GO114:GO115" si="3366">SUM(Q114,AC114,AO114,BA114,BM114,BY114,CK114,CW114,DI114,DU114,EG114,ES114,FE114)</f>
        <v>13819929.370000001</v>
      </c>
      <c r="GP114" s="107"/>
      <c r="GQ114" s="107"/>
      <c r="GR114" s="243"/>
      <c r="GS114" s="86"/>
    </row>
    <row r="115" spans="2:201" x14ac:dyDescent="0.2">
      <c r="B115" s="86"/>
      <c r="C115" s="89"/>
      <c r="D115" s="90"/>
      <c r="E115" s="91"/>
      <c r="F115" s="94"/>
      <c r="G115" s="106"/>
      <c r="H115" s="107"/>
      <c r="I115" s="107"/>
      <c r="J115" s="107"/>
      <c r="K115" s="107"/>
      <c r="L115" s="107"/>
      <c r="M115" s="107"/>
      <c r="N115" s="107"/>
      <c r="O115" s="107"/>
      <c r="P115" s="107">
        <f t="shared" si="3213"/>
        <v>0</v>
      </c>
      <c r="Q115" s="107">
        <f t="shared" si="3214"/>
        <v>0</v>
      </c>
      <c r="R115" s="108">
        <f t="shared" si="2218"/>
        <v>0</v>
      </c>
      <c r="S115" s="108">
        <f t="shared" si="2219"/>
        <v>0</v>
      </c>
      <c r="T115" s="107"/>
      <c r="U115" s="107"/>
      <c r="V115" s="107"/>
      <c r="W115" s="107"/>
      <c r="X115" s="107"/>
      <c r="Y115" s="107"/>
      <c r="Z115" s="107"/>
      <c r="AA115" s="107"/>
      <c r="AB115" s="107">
        <f t="shared" si="3329"/>
        <v>0</v>
      </c>
      <c r="AC115" s="107">
        <f t="shared" si="3330"/>
        <v>0</v>
      </c>
      <c r="AD115" s="108">
        <f t="shared" si="2924"/>
        <v>0</v>
      </c>
      <c r="AE115" s="108">
        <f t="shared" si="2925"/>
        <v>0</v>
      </c>
      <c r="AF115" s="107"/>
      <c r="AG115" s="107"/>
      <c r="AH115" s="107"/>
      <c r="AI115" s="107"/>
      <c r="AJ115" s="107"/>
      <c r="AK115" s="107"/>
      <c r="AL115" s="107"/>
      <c r="AM115" s="107"/>
      <c r="AN115" s="107">
        <f t="shared" si="3331"/>
        <v>0</v>
      </c>
      <c r="AO115" s="107">
        <f t="shared" si="3332"/>
        <v>0</v>
      </c>
      <c r="AP115" s="108">
        <f t="shared" si="2931"/>
        <v>0</v>
      </c>
      <c r="AQ115" s="108">
        <f t="shared" si="2932"/>
        <v>0</v>
      </c>
      <c r="AR115" s="107"/>
      <c r="AS115" s="107"/>
      <c r="AT115" s="107"/>
      <c r="AU115" s="107"/>
      <c r="AV115" s="107"/>
      <c r="AW115" s="107"/>
      <c r="AX115" s="107"/>
      <c r="AY115" s="107"/>
      <c r="AZ115" s="107">
        <f t="shared" si="3333"/>
        <v>0</v>
      </c>
      <c r="BA115" s="107">
        <f t="shared" si="3334"/>
        <v>0</v>
      </c>
      <c r="BB115" s="108">
        <f t="shared" si="2938"/>
        <v>0</v>
      </c>
      <c r="BC115" s="108">
        <f t="shared" si="2939"/>
        <v>0</v>
      </c>
      <c r="BD115" s="107"/>
      <c r="BE115" s="107"/>
      <c r="BF115" s="107"/>
      <c r="BG115" s="107"/>
      <c r="BH115" s="107"/>
      <c r="BI115" s="107"/>
      <c r="BJ115" s="107"/>
      <c r="BK115" s="107"/>
      <c r="BL115" s="107">
        <f t="shared" si="3335"/>
        <v>0</v>
      </c>
      <c r="BM115" s="107">
        <f t="shared" si="3336"/>
        <v>0</v>
      </c>
      <c r="BN115" s="108">
        <f t="shared" si="2945"/>
        <v>0</v>
      </c>
      <c r="BO115" s="108">
        <f t="shared" si="2946"/>
        <v>0</v>
      </c>
      <c r="BP115" s="107"/>
      <c r="BQ115" s="107"/>
      <c r="BR115" s="107"/>
      <c r="BS115" s="107"/>
      <c r="BT115" s="107"/>
      <c r="BU115" s="107"/>
      <c r="BV115" s="107"/>
      <c r="BW115" s="107"/>
      <c r="BX115" s="107">
        <f t="shared" si="3337"/>
        <v>0</v>
      </c>
      <c r="BY115" s="107">
        <f t="shared" si="3338"/>
        <v>0</v>
      </c>
      <c r="BZ115" s="108">
        <f t="shared" si="2952"/>
        <v>0</v>
      </c>
      <c r="CA115" s="108">
        <f t="shared" si="2953"/>
        <v>0</v>
      </c>
      <c r="CB115" s="107"/>
      <c r="CC115" s="107"/>
      <c r="CD115" s="107"/>
      <c r="CE115" s="107"/>
      <c r="CF115" s="107"/>
      <c r="CG115" s="107"/>
      <c r="CH115" s="107"/>
      <c r="CI115" s="107"/>
      <c r="CJ115" s="107">
        <f t="shared" si="3339"/>
        <v>0</v>
      </c>
      <c r="CK115" s="107">
        <f t="shared" si="3340"/>
        <v>0</v>
      </c>
      <c r="CL115" s="108">
        <f t="shared" si="2959"/>
        <v>0</v>
      </c>
      <c r="CM115" s="108">
        <f t="shared" si="2960"/>
        <v>0</v>
      </c>
      <c r="CN115" s="107"/>
      <c r="CO115" s="107"/>
      <c r="CP115" s="107"/>
      <c r="CQ115" s="107"/>
      <c r="CR115" s="107"/>
      <c r="CS115" s="107"/>
      <c r="CT115" s="107"/>
      <c r="CU115" s="107"/>
      <c r="CV115" s="107">
        <f t="shared" si="3341"/>
        <v>0</v>
      </c>
      <c r="CW115" s="107">
        <f t="shared" si="3342"/>
        <v>0</v>
      </c>
      <c r="CX115" s="108">
        <f t="shared" si="2966"/>
        <v>0</v>
      </c>
      <c r="CY115" s="108">
        <f t="shared" si="2967"/>
        <v>0</v>
      </c>
      <c r="CZ115" s="107"/>
      <c r="DA115" s="107"/>
      <c r="DB115" s="107"/>
      <c r="DC115" s="107"/>
      <c r="DD115" s="107"/>
      <c r="DE115" s="107"/>
      <c r="DF115" s="107"/>
      <c r="DG115" s="107"/>
      <c r="DH115" s="107">
        <f t="shared" si="3343"/>
        <v>0</v>
      </c>
      <c r="DI115" s="107">
        <f t="shared" si="3344"/>
        <v>0</v>
      </c>
      <c r="DJ115" s="108">
        <f t="shared" si="2973"/>
        <v>0</v>
      </c>
      <c r="DK115" s="108">
        <f t="shared" si="2974"/>
        <v>0</v>
      </c>
      <c r="DL115" s="107"/>
      <c r="DM115" s="107"/>
      <c r="DN115" s="107"/>
      <c r="DO115" s="107"/>
      <c r="DP115" s="107"/>
      <c r="DQ115" s="107"/>
      <c r="DR115" s="107"/>
      <c r="DS115" s="107"/>
      <c r="DT115" s="107">
        <f t="shared" si="3345"/>
        <v>0</v>
      </c>
      <c r="DU115" s="107">
        <f t="shared" si="3346"/>
        <v>0</v>
      </c>
      <c r="DV115" s="108">
        <f t="shared" si="2980"/>
        <v>0</v>
      </c>
      <c r="DW115" s="108">
        <f t="shared" si="2981"/>
        <v>0</v>
      </c>
      <c r="DX115" s="107"/>
      <c r="DY115" s="107"/>
      <c r="DZ115" s="107"/>
      <c r="EA115" s="107"/>
      <c r="EB115" s="107"/>
      <c r="EC115" s="107"/>
      <c r="ED115" s="107"/>
      <c r="EE115" s="107"/>
      <c r="EF115" s="107">
        <f t="shared" si="3347"/>
        <v>0</v>
      </c>
      <c r="EG115" s="107">
        <f t="shared" si="3348"/>
        <v>0</v>
      </c>
      <c r="EH115" s="108">
        <f t="shared" si="2987"/>
        <v>0</v>
      </c>
      <c r="EI115" s="108">
        <f t="shared" si="2988"/>
        <v>0</v>
      </c>
      <c r="EJ115" s="107"/>
      <c r="EK115" s="107"/>
      <c r="EL115" s="107"/>
      <c r="EM115" s="107"/>
      <c r="EN115" s="107"/>
      <c r="EO115" s="107"/>
      <c r="EP115" s="107"/>
      <c r="EQ115" s="107"/>
      <c r="ER115" s="107">
        <f t="shared" si="3349"/>
        <v>0</v>
      </c>
      <c r="ES115" s="107">
        <f t="shared" si="3350"/>
        <v>0</v>
      </c>
      <c r="ET115" s="108">
        <f t="shared" si="2994"/>
        <v>0</v>
      </c>
      <c r="EU115" s="108">
        <f t="shared" si="2995"/>
        <v>0</v>
      </c>
      <c r="EV115" s="107"/>
      <c r="EW115" s="107"/>
      <c r="EX115" s="107"/>
      <c r="EY115" s="107"/>
      <c r="EZ115" s="107"/>
      <c r="FA115" s="107"/>
      <c r="FB115" s="107"/>
      <c r="FC115" s="107"/>
      <c r="FD115" s="107">
        <f t="shared" si="3351"/>
        <v>0</v>
      </c>
      <c r="FE115" s="107">
        <f t="shared" si="3352"/>
        <v>0</v>
      </c>
      <c r="FF115" s="108">
        <f t="shared" si="3001"/>
        <v>0</v>
      </c>
      <c r="FG115" s="108">
        <f t="shared" si="3002"/>
        <v>0</v>
      </c>
      <c r="FH115" s="107"/>
      <c r="FI115" s="107"/>
      <c r="FJ115" s="107"/>
      <c r="FK115" s="107"/>
      <c r="FL115" s="107"/>
      <c r="FM115" s="107"/>
      <c r="FN115" s="107"/>
      <c r="FO115" s="107"/>
      <c r="FP115" s="107">
        <f t="shared" si="3353"/>
        <v>0</v>
      </c>
      <c r="FQ115" s="107">
        <f t="shared" si="3354"/>
        <v>0</v>
      </c>
      <c r="FR115" s="108">
        <f t="shared" si="3008"/>
        <v>0</v>
      </c>
      <c r="FS115" s="108">
        <f t="shared" si="3009"/>
        <v>0</v>
      </c>
      <c r="FT115" s="107"/>
      <c r="FU115" s="107"/>
      <c r="FV115" s="107"/>
      <c r="FW115" s="107"/>
      <c r="FX115" s="107"/>
      <c r="FY115" s="107"/>
      <c r="FZ115" s="107"/>
      <c r="GA115" s="107"/>
      <c r="GB115" s="107">
        <f t="shared" si="3355"/>
        <v>0</v>
      </c>
      <c r="GC115" s="107">
        <f t="shared" si="3356"/>
        <v>0</v>
      </c>
      <c r="GD115" s="108">
        <f t="shared" si="3015"/>
        <v>0</v>
      </c>
      <c r="GE115" s="108">
        <f t="shared" si="3016"/>
        <v>0</v>
      </c>
      <c r="GF115" s="107">
        <f t="shared" si="3357"/>
        <v>0</v>
      </c>
      <c r="GG115" s="107">
        <f t="shared" si="3358"/>
        <v>0</v>
      </c>
      <c r="GH115" s="107">
        <f t="shared" si="3359"/>
        <v>0</v>
      </c>
      <c r="GI115" s="107">
        <f t="shared" si="3360"/>
        <v>0</v>
      </c>
      <c r="GJ115" s="107">
        <f t="shared" si="3361"/>
        <v>0</v>
      </c>
      <c r="GK115" s="107">
        <f t="shared" si="3362"/>
        <v>0</v>
      </c>
      <c r="GL115" s="107">
        <f t="shared" si="3363"/>
        <v>0</v>
      </c>
      <c r="GM115" s="107">
        <f t="shared" si="3364"/>
        <v>0</v>
      </c>
      <c r="GN115" s="107">
        <f t="shared" si="3365"/>
        <v>0</v>
      </c>
      <c r="GO115" s="107">
        <f t="shared" si="3366"/>
        <v>0</v>
      </c>
      <c r="GP115" s="107"/>
      <c r="GQ115" s="107"/>
      <c r="GR115" s="243"/>
      <c r="GS115" s="86"/>
    </row>
    <row r="116" spans="2:201" x14ac:dyDescent="0.2">
      <c r="B116" s="110"/>
      <c r="C116" s="111"/>
      <c r="D116" s="112"/>
      <c r="E116" s="132" t="s">
        <v>58</v>
      </c>
      <c r="F116" s="134">
        <v>29</v>
      </c>
      <c r="G116" s="135">
        <v>147006.4656</v>
      </c>
      <c r="H116" s="115"/>
      <c r="I116" s="115">
        <v>0</v>
      </c>
      <c r="J116" s="115">
        <f t="shared" si="223"/>
        <v>0</v>
      </c>
      <c r="K116" s="115">
        <f t="shared" si="224"/>
        <v>0</v>
      </c>
      <c r="L116" s="115">
        <f>SUM(L117:L118)</f>
        <v>0</v>
      </c>
      <c r="M116" s="115">
        <f t="shared" ref="M116:Q116" si="3367">SUM(M117:M118)</f>
        <v>0</v>
      </c>
      <c r="N116" s="115">
        <f t="shared" si="3367"/>
        <v>0</v>
      </c>
      <c r="O116" s="115">
        <f t="shared" si="3367"/>
        <v>0</v>
      </c>
      <c r="P116" s="115">
        <f t="shared" si="3367"/>
        <v>0</v>
      </c>
      <c r="Q116" s="115">
        <f t="shared" si="3367"/>
        <v>0</v>
      </c>
      <c r="R116" s="131">
        <f t="shared" si="2218"/>
        <v>0</v>
      </c>
      <c r="S116" s="131">
        <f t="shared" si="2219"/>
        <v>0</v>
      </c>
      <c r="T116" s="115"/>
      <c r="U116" s="115">
        <v>0</v>
      </c>
      <c r="V116" s="115">
        <f t="shared" si="226"/>
        <v>0</v>
      </c>
      <c r="W116" s="115">
        <f t="shared" si="227"/>
        <v>0</v>
      </c>
      <c r="X116" s="115">
        <f>SUM(X117:X118)</f>
        <v>0</v>
      </c>
      <c r="Y116" s="115">
        <f t="shared" ref="Y116" si="3368">SUM(Y117:Y118)</f>
        <v>0</v>
      </c>
      <c r="Z116" s="115">
        <f t="shared" ref="Z116" si="3369">SUM(Z117:Z118)</f>
        <v>0</v>
      </c>
      <c r="AA116" s="115">
        <f t="shared" ref="AA116" si="3370">SUM(AA117:AA118)</f>
        <v>0</v>
      </c>
      <c r="AB116" s="115">
        <f t="shared" ref="AB116" si="3371">SUM(AB117:AB118)</f>
        <v>0</v>
      </c>
      <c r="AC116" s="115">
        <f t="shared" ref="AC116" si="3372">SUM(AC117:AC118)</f>
        <v>0</v>
      </c>
      <c r="AD116" s="131">
        <f t="shared" si="2924"/>
        <v>0</v>
      </c>
      <c r="AE116" s="131">
        <f t="shared" si="2925"/>
        <v>0</v>
      </c>
      <c r="AF116" s="115">
        <f>VLOOKUP($E116,'ВМП план'!$B$8:$AL$43,12,0)</f>
        <v>0</v>
      </c>
      <c r="AG116" s="115">
        <f>VLOOKUP($E116,'ВМП план'!$B$8:$AL$43,13,0)</f>
        <v>0</v>
      </c>
      <c r="AH116" s="115">
        <f t="shared" si="233"/>
        <v>0</v>
      </c>
      <c r="AI116" s="115">
        <f t="shared" si="234"/>
        <v>0</v>
      </c>
      <c r="AJ116" s="115">
        <f>SUM(AJ117:AJ118)</f>
        <v>0</v>
      </c>
      <c r="AK116" s="115">
        <f t="shared" ref="AK116" si="3373">SUM(AK117:AK118)</f>
        <v>0</v>
      </c>
      <c r="AL116" s="115">
        <f t="shared" ref="AL116" si="3374">SUM(AL117:AL118)</f>
        <v>0</v>
      </c>
      <c r="AM116" s="115">
        <f t="shared" ref="AM116" si="3375">SUM(AM117:AM118)</f>
        <v>0</v>
      </c>
      <c r="AN116" s="115">
        <f t="shared" ref="AN116" si="3376">SUM(AN117:AN118)</f>
        <v>0</v>
      </c>
      <c r="AO116" s="115">
        <f t="shared" ref="AO116" si="3377">SUM(AO117:AO118)</f>
        <v>0</v>
      </c>
      <c r="AP116" s="131">
        <f t="shared" si="2931"/>
        <v>0</v>
      </c>
      <c r="AQ116" s="131">
        <f t="shared" si="2932"/>
        <v>0</v>
      </c>
      <c r="AR116" s="115"/>
      <c r="AS116" s="115"/>
      <c r="AT116" s="115">
        <f t="shared" si="240"/>
        <v>0</v>
      </c>
      <c r="AU116" s="115">
        <f t="shared" si="241"/>
        <v>0</v>
      </c>
      <c r="AV116" s="115">
        <f>SUM(AV117:AV118)</f>
        <v>0</v>
      </c>
      <c r="AW116" s="115">
        <f t="shared" ref="AW116" si="3378">SUM(AW117:AW118)</f>
        <v>0</v>
      </c>
      <c r="AX116" s="115">
        <f t="shared" ref="AX116" si="3379">SUM(AX117:AX118)</f>
        <v>0</v>
      </c>
      <c r="AY116" s="115">
        <f t="shared" ref="AY116" si="3380">SUM(AY117:AY118)</f>
        <v>0</v>
      </c>
      <c r="AZ116" s="115">
        <f t="shared" ref="AZ116" si="3381">SUM(AZ117:AZ118)</f>
        <v>0</v>
      </c>
      <c r="BA116" s="115">
        <f t="shared" ref="BA116" si="3382">SUM(BA117:BA118)</f>
        <v>0</v>
      </c>
      <c r="BB116" s="131">
        <f t="shared" si="2938"/>
        <v>0</v>
      </c>
      <c r="BC116" s="131">
        <f t="shared" si="2939"/>
        <v>0</v>
      </c>
      <c r="BD116" s="115">
        <v>100</v>
      </c>
      <c r="BE116" s="115">
        <v>14700646.559999999</v>
      </c>
      <c r="BF116" s="115">
        <f t="shared" si="247"/>
        <v>16.666666666666668</v>
      </c>
      <c r="BG116" s="115">
        <f t="shared" si="248"/>
        <v>2450107.7599999998</v>
      </c>
      <c r="BH116" s="115">
        <f>SUM(BH117:BH118)</f>
        <v>42</v>
      </c>
      <c r="BI116" s="115">
        <f t="shared" ref="BI116" si="3383">SUM(BI117:BI118)</f>
        <v>6174271.7400000012</v>
      </c>
      <c r="BJ116" s="115">
        <f t="shared" ref="BJ116" si="3384">SUM(BJ117:BJ118)</f>
        <v>0</v>
      </c>
      <c r="BK116" s="115">
        <f t="shared" ref="BK116" si="3385">SUM(BK117:BK118)</f>
        <v>0</v>
      </c>
      <c r="BL116" s="115">
        <f t="shared" ref="BL116" si="3386">SUM(BL117:BL118)</f>
        <v>42</v>
      </c>
      <c r="BM116" s="115">
        <f t="shared" ref="BM116" si="3387">SUM(BM117:BM118)</f>
        <v>6174271.7400000012</v>
      </c>
      <c r="BN116" s="131">
        <f t="shared" si="2945"/>
        <v>25.333333333333332</v>
      </c>
      <c r="BO116" s="131">
        <f t="shared" si="2946"/>
        <v>3724163.9800000014</v>
      </c>
      <c r="BP116" s="115">
        <v>65</v>
      </c>
      <c r="BQ116" s="115">
        <v>9555420.2640000004</v>
      </c>
      <c r="BR116" s="115">
        <f t="shared" si="254"/>
        <v>10.833333333333334</v>
      </c>
      <c r="BS116" s="115">
        <f t="shared" si="255"/>
        <v>1592570.044</v>
      </c>
      <c r="BT116" s="115">
        <f>SUM(BT117:BT118)</f>
        <v>16</v>
      </c>
      <c r="BU116" s="115">
        <f t="shared" ref="BU116" si="3388">SUM(BU117:BU118)</f>
        <v>2352103.52</v>
      </c>
      <c r="BV116" s="115">
        <f t="shared" ref="BV116" si="3389">SUM(BV117:BV118)</f>
        <v>4</v>
      </c>
      <c r="BW116" s="115">
        <f t="shared" ref="BW116" si="3390">SUM(BW117:BW118)</f>
        <v>588025.88</v>
      </c>
      <c r="BX116" s="115">
        <f t="shared" ref="BX116" si="3391">SUM(BX117:BX118)</f>
        <v>20</v>
      </c>
      <c r="BY116" s="115">
        <f t="shared" ref="BY116" si="3392">SUM(BY117:BY118)</f>
        <v>2940129.4</v>
      </c>
      <c r="BZ116" s="131">
        <f t="shared" si="2952"/>
        <v>5.1666666666666661</v>
      </c>
      <c r="CA116" s="131">
        <f t="shared" si="2953"/>
        <v>759533.47600000002</v>
      </c>
      <c r="CB116" s="115"/>
      <c r="CC116" s="115"/>
      <c r="CD116" s="115">
        <f t="shared" si="261"/>
        <v>0</v>
      </c>
      <c r="CE116" s="115">
        <f t="shared" si="262"/>
        <v>0</v>
      </c>
      <c r="CF116" s="115">
        <f>SUM(CF117:CF118)</f>
        <v>0</v>
      </c>
      <c r="CG116" s="115">
        <f t="shared" ref="CG116" si="3393">SUM(CG117:CG118)</f>
        <v>0</v>
      </c>
      <c r="CH116" s="115">
        <f t="shared" ref="CH116" si="3394">SUM(CH117:CH118)</f>
        <v>0</v>
      </c>
      <c r="CI116" s="115">
        <f t="shared" ref="CI116" si="3395">SUM(CI117:CI118)</f>
        <v>0</v>
      </c>
      <c r="CJ116" s="115">
        <f t="shared" ref="CJ116" si="3396">SUM(CJ117:CJ118)</f>
        <v>0</v>
      </c>
      <c r="CK116" s="115">
        <f t="shared" ref="CK116" si="3397">SUM(CK117:CK118)</f>
        <v>0</v>
      </c>
      <c r="CL116" s="131">
        <f t="shared" si="2959"/>
        <v>0</v>
      </c>
      <c r="CM116" s="131">
        <f t="shared" si="2960"/>
        <v>0</v>
      </c>
      <c r="CN116" s="115"/>
      <c r="CO116" s="115"/>
      <c r="CP116" s="115">
        <f t="shared" si="268"/>
        <v>0</v>
      </c>
      <c r="CQ116" s="115">
        <f t="shared" si="269"/>
        <v>0</v>
      </c>
      <c r="CR116" s="115">
        <f>SUM(CR117:CR118)</f>
        <v>0</v>
      </c>
      <c r="CS116" s="115">
        <f t="shared" ref="CS116" si="3398">SUM(CS117:CS118)</f>
        <v>0</v>
      </c>
      <c r="CT116" s="115">
        <f t="shared" ref="CT116" si="3399">SUM(CT117:CT118)</f>
        <v>0</v>
      </c>
      <c r="CU116" s="115">
        <f t="shared" ref="CU116" si="3400">SUM(CU117:CU118)</f>
        <v>0</v>
      </c>
      <c r="CV116" s="115">
        <f t="shared" ref="CV116" si="3401">SUM(CV117:CV118)</f>
        <v>0</v>
      </c>
      <c r="CW116" s="115">
        <f t="shared" ref="CW116" si="3402">SUM(CW117:CW118)</f>
        <v>0</v>
      </c>
      <c r="CX116" s="131">
        <f t="shared" si="2966"/>
        <v>0</v>
      </c>
      <c r="CY116" s="131">
        <f t="shared" si="2967"/>
        <v>0</v>
      </c>
      <c r="CZ116" s="115"/>
      <c r="DA116" s="115"/>
      <c r="DB116" s="115">
        <f t="shared" si="275"/>
        <v>0</v>
      </c>
      <c r="DC116" s="115">
        <f t="shared" si="276"/>
        <v>0</v>
      </c>
      <c r="DD116" s="115">
        <f>SUM(DD117:DD118)</f>
        <v>0</v>
      </c>
      <c r="DE116" s="115">
        <f t="shared" ref="DE116" si="3403">SUM(DE117:DE118)</f>
        <v>0</v>
      </c>
      <c r="DF116" s="115">
        <f t="shared" ref="DF116" si="3404">SUM(DF117:DF118)</f>
        <v>0</v>
      </c>
      <c r="DG116" s="115">
        <f t="shared" ref="DG116" si="3405">SUM(DG117:DG118)</f>
        <v>0</v>
      </c>
      <c r="DH116" s="115">
        <f t="shared" ref="DH116" si="3406">SUM(DH117:DH118)</f>
        <v>0</v>
      </c>
      <c r="DI116" s="115">
        <f t="shared" ref="DI116" si="3407">SUM(DI117:DI118)</f>
        <v>0</v>
      </c>
      <c r="DJ116" s="131">
        <f t="shared" si="2973"/>
        <v>0</v>
      </c>
      <c r="DK116" s="131">
        <f t="shared" si="2974"/>
        <v>0</v>
      </c>
      <c r="DL116" s="115"/>
      <c r="DM116" s="115"/>
      <c r="DN116" s="115">
        <f t="shared" si="282"/>
        <v>0</v>
      </c>
      <c r="DO116" s="115">
        <f t="shared" si="283"/>
        <v>0</v>
      </c>
      <c r="DP116" s="115">
        <f>SUM(DP117:DP118)</f>
        <v>0</v>
      </c>
      <c r="DQ116" s="115">
        <f t="shared" ref="DQ116" si="3408">SUM(DQ117:DQ118)</f>
        <v>0</v>
      </c>
      <c r="DR116" s="115">
        <f t="shared" ref="DR116" si="3409">SUM(DR117:DR118)</f>
        <v>0</v>
      </c>
      <c r="DS116" s="115">
        <f t="shared" ref="DS116" si="3410">SUM(DS117:DS118)</f>
        <v>0</v>
      </c>
      <c r="DT116" s="115">
        <f t="shared" ref="DT116" si="3411">SUM(DT117:DT118)</f>
        <v>0</v>
      </c>
      <c r="DU116" s="115">
        <f t="shared" ref="DU116" si="3412">SUM(DU117:DU118)</f>
        <v>0</v>
      </c>
      <c r="DV116" s="131">
        <f t="shared" si="2980"/>
        <v>0</v>
      </c>
      <c r="DW116" s="131">
        <f t="shared" si="2981"/>
        <v>0</v>
      </c>
      <c r="DX116" s="115"/>
      <c r="DY116" s="115">
        <v>0</v>
      </c>
      <c r="DZ116" s="115">
        <f t="shared" si="289"/>
        <v>0</v>
      </c>
      <c r="EA116" s="115">
        <f t="shared" si="290"/>
        <v>0</v>
      </c>
      <c r="EB116" s="115">
        <f>SUM(EB117:EB118)</f>
        <v>0</v>
      </c>
      <c r="EC116" s="115">
        <f t="shared" ref="EC116" si="3413">SUM(EC117:EC118)</f>
        <v>0</v>
      </c>
      <c r="ED116" s="115">
        <f t="shared" ref="ED116" si="3414">SUM(ED117:ED118)</f>
        <v>0</v>
      </c>
      <c r="EE116" s="115">
        <f t="shared" ref="EE116" si="3415">SUM(EE117:EE118)</f>
        <v>0</v>
      </c>
      <c r="EF116" s="115">
        <f t="shared" ref="EF116" si="3416">SUM(EF117:EF118)</f>
        <v>0</v>
      </c>
      <c r="EG116" s="115">
        <f t="shared" ref="EG116" si="3417">SUM(EG117:EG118)</f>
        <v>0</v>
      </c>
      <c r="EH116" s="131">
        <f t="shared" si="2987"/>
        <v>0</v>
      </c>
      <c r="EI116" s="131">
        <f t="shared" si="2988"/>
        <v>0</v>
      </c>
      <c r="EJ116" s="115">
        <v>7</v>
      </c>
      <c r="EK116" s="115">
        <v>1029045.2592</v>
      </c>
      <c r="EL116" s="115">
        <f t="shared" si="296"/>
        <v>1.1666666666666667</v>
      </c>
      <c r="EM116" s="115">
        <f t="shared" si="297"/>
        <v>171507.54319999999</v>
      </c>
      <c r="EN116" s="115">
        <f>SUM(EN117:EN118)</f>
        <v>0</v>
      </c>
      <c r="EO116" s="115">
        <f t="shared" ref="EO116" si="3418">SUM(EO117:EO118)</f>
        <v>0</v>
      </c>
      <c r="EP116" s="115">
        <f t="shared" ref="EP116" si="3419">SUM(EP117:EP118)</f>
        <v>0</v>
      </c>
      <c r="EQ116" s="115">
        <f t="shared" ref="EQ116" si="3420">SUM(EQ117:EQ118)</f>
        <v>0</v>
      </c>
      <c r="ER116" s="115">
        <f t="shared" ref="ER116" si="3421">SUM(ER117:ER118)</f>
        <v>0</v>
      </c>
      <c r="ES116" s="115">
        <f t="shared" ref="ES116" si="3422">SUM(ES117:ES118)</f>
        <v>0</v>
      </c>
      <c r="ET116" s="131">
        <f t="shared" si="2994"/>
        <v>-1.1666666666666667</v>
      </c>
      <c r="EU116" s="131">
        <f t="shared" si="2995"/>
        <v>-171507.54319999999</v>
      </c>
      <c r="EV116" s="115"/>
      <c r="EW116" s="115"/>
      <c r="EX116" s="115">
        <f t="shared" si="303"/>
        <v>0</v>
      </c>
      <c r="EY116" s="115">
        <f t="shared" si="304"/>
        <v>0</v>
      </c>
      <c r="EZ116" s="115">
        <f>SUM(EZ117:EZ118)</f>
        <v>0</v>
      </c>
      <c r="FA116" s="115">
        <f t="shared" ref="FA116" si="3423">SUM(FA117:FA118)</f>
        <v>0</v>
      </c>
      <c r="FB116" s="115">
        <f t="shared" ref="FB116" si="3424">SUM(FB117:FB118)</f>
        <v>0</v>
      </c>
      <c r="FC116" s="115">
        <f t="shared" ref="FC116" si="3425">SUM(FC117:FC118)</f>
        <v>0</v>
      </c>
      <c r="FD116" s="115">
        <f t="shared" ref="FD116" si="3426">SUM(FD117:FD118)</f>
        <v>0</v>
      </c>
      <c r="FE116" s="115">
        <f t="shared" ref="FE116" si="3427">SUM(FE117:FE118)</f>
        <v>0</v>
      </c>
      <c r="FF116" s="131">
        <f t="shared" si="3001"/>
        <v>0</v>
      </c>
      <c r="FG116" s="131">
        <f t="shared" si="3002"/>
        <v>0</v>
      </c>
      <c r="FH116" s="115"/>
      <c r="FI116" s="115"/>
      <c r="FJ116" s="115">
        <f t="shared" si="310"/>
        <v>0</v>
      </c>
      <c r="FK116" s="115">
        <f t="shared" si="311"/>
        <v>0</v>
      </c>
      <c r="FL116" s="115">
        <f>SUM(FL117:FL118)</f>
        <v>0</v>
      </c>
      <c r="FM116" s="115">
        <f t="shared" ref="FM116" si="3428">SUM(FM117:FM118)</f>
        <v>0</v>
      </c>
      <c r="FN116" s="115">
        <f t="shared" ref="FN116" si="3429">SUM(FN117:FN118)</f>
        <v>0</v>
      </c>
      <c r="FO116" s="115">
        <f t="shared" ref="FO116" si="3430">SUM(FO117:FO118)</f>
        <v>0</v>
      </c>
      <c r="FP116" s="115">
        <f t="shared" ref="FP116" si="3431">SUM(FP117:FP118)</f>
        <v>0</v>
      </c>
      <c r="FQ116" s="115">
        <f t="shared" ref="FQ116" si="3432">SUM(FQ117:FQ118)</f>
        <v>0</v>
      </c>
      <c r="FR116" s="131">
        <f t="shared" si="3008"/>
        <v>0</v>
      </c>
      <c r="FS116" s="131">
        <f t="shared" si="3009"/>
        <v>0</v>
      </c>
      <c r="FT116" s="115"/>
      <c r="FU116" s="115"/>
      <c r="FV116" s="115">
        <f t="shared" si="317"/>
        <v>0</v>
      </c>
      <c r="FW116" s="115">
        <f t="shared" si="318"/>
        <v>0</v>
      </c>
      <c r="FX116" s="115">
        <f>SUM(FX117:FX118)</f>
        <v>0</v>
      </c>
      <c r="FY116" s="115">
        <f t="shared" ref="FY116" si="3433">SUM(FY117:FY118)</f>
        <v>0</v>
      </c>
      <c r="FZ116" s="115">
        <f t="shared" ref="FZ116" si="3434">SUM(FZ117:FZ118)</f>
        <v>0</v>
      </c>
      <c r="GA116" s="115">
        <f t="shared" ref="GA116" si="3435">SUM(GA117:GA118)</f>
        <v>0</v>
      </c>
      <c r="GB116" s="115">
        <f t="shared" ref="GB116" si="3436">SUM(GB117:GB118)</f>
        <v>0</v>
      </c>
      <c r="GC116" s="115">
        <f t="shared" ref="GC116" si="3437">SUM(GC117:GC118)</f>
        <v>0</v>
      </c>
      <c r="GD116" s="131">
        <f t="shared" si="3015"/>
        <v>0</v>
      </c>
      <c r="GE116" s="131">
        <f t="shared" si="3016"/>
        <v>0</v>
      </c>
      <c r="GF116" s="115">
        <f t="shared" si="3205"/>
        <v>172</v>
      </c>
      <c r="GG116" s="115">
        <f t="shared" si="3205"/>
        <v>25285112.0832</v>
      </c>
      <c r="GH116" s="115">
        <f t="shared" si="3205"/>
        <v>28.666666666666668</v>
      </c>
      <c r="GI116" s="115">
        <f t="shared" si="3205"/>
        <v>4214185.3471999997</v>
      </c>
      <c r="GJ116" s="115">
        <f>SUM(GJ117:GJ118)</f>
        <v>58</v>
      </c>
      <c r="GK116" s="115">
        <f t="shared" ref="GK116" si="3438">SUM(GK117:GK118)</f>
        <v>8526375.2600000016</v>
      </c>
      <c r="GL116" s="115">
        <f t="shared" ref="GL116" si="3439">SUM(GL117:GL118)</f>
        <v>4</v>
      </c>
      <c r="GM116" s="115">
        <f t="shared" ref="GM116" si="3440">SUM(GM117:GM118)</f>
        <v>588025.88</v>
      </c>
      <c r="GN116" s="115">
        <f t="shared" ref="GN116" si="3441">SUM(GN117:GN118)</f>
        <v>62</v>
      </c>
      <c r="GO116" s="115">
        <f t="shared" ref="GO116" si="3442">SUM(GO117:GO118)</f>
        <v>9114401.1400000006</v>
      </c>
      <c r="GP116" s="115">
        <f t="shared" si="3211"/>
        <v>29.333333333333332</v>
      </c>
      <c r="GQ116" s="115">
        <f t="shared" si="3212"/>
        <v>4312189.9128000019</v>
      </c>
      <c r="GR116" s="246">
        <v>1</v>
      </c>
      <c r="GS116" s="246">
        <f>SUM(BU116/BS116)</f>
        <v>1.476923121128354</v>
      </c>
    </row>
    <row r="117" spans="2:201" ht="60" x14ac:dyDescent="0.2">
      <c r="B117" s="86" t="s">
        <v>267</v>
      </c>
      <c r="C117" s="89" t="s">
        <v>268</v>
      </c>
      <c r="D117" s="90">
        <v>500</v>
      </c>
      <c r="E117" s="91" t="s">
        <v>269</v>
      </c>
      <c r="F117" s="94">
        <v>29</v>
      </c>
      <c r="G117" s="106">
        <v>147006.4656</v>
      </c>
      <c r="H117" s="107"/>
      <c r="I117" s="107"/>
      <c r="J117" s="107"/>
      <c r="K117" s="107"/>
      <c r="L117" s="107">
        <f>VLOOKUP($D117,'факт '!$D$7:$AO$73,3,0)</f>
        <v>0</v>
      </c>
      <c r="M117" s="107">
        <f>VLOOKUP($D117,'факт '!$D$7:$AO$73,4,0)</f>
        <v>0</v>
      </c>
      <c r="N117" s="107"/>
      <c r="O117" s="107"/>
      <c r="P117" s="107">
        <f t="shared" si="3213"/>
        <v>0</v>
      </c>
      <c r="Q117" s="107">
        <f t="shared" si="3214"/>
        <v>0</v>
      </c>
      <c r="R117" s="108">
        <f t="shared" si="2218"/>
        <v>0</v>
      </c>
      <c r="S117" s="108">
        <f t="shared" si="2219"/>
        <v>0</v>
      </c>
      <c r="T117" s="107"/>
      <c r="U117" s="107"/>
      <c r="V117" s="107"/>
      <c r="W117" s="107"/>
      <c r="X117" s="107">
        <f>VLOOKUP($D117,'факт '!$D$7:$AO$73,7,0)</f>
        <v>0</v>
      </c>
      <c r="Y117" s="107">
        <f>VLOOKUP($D117,'факт '!$D$7:$AO$73,8,0)</f>
        <v>0</v>
      </c>
      <c r="Z117" s="107">
        <f>VLOOKUP($D117,'факт '!$D$7:$AO$73,9,0)</f>
        <v>0</v>
      </c>
      <c r="AA117" s="107">
        <f>VLOOKUP($D117,'факт '!$D$7:$AO$73,10,0)</f>
        <v>0</v>
      </c>
      <c r="AB117" s="107">
        <f t="shared" ref="AB117:AB119" si="3443">SUM(X117+Z117)</f>
        <v>0</v>
      </c>
      <c r="AC117" s="107">
        <f t="shared" ref="AC117:AC119" si="3444">SUM(Y117+AA117)</f>
        <v>0</v>
      </c>
      <c r="AD117" s="108">
        <f t="shared" si="2924"/>
        <v>0</v>
      </c>
      <c r="AE117" s="108">
        <f t="shared" si="2925"/>
        <v>0</v>
      </c>
      <c r="AF117" s="107"/>
      <c r="AG117" s="107"/>
      <c r="AH117" s="107"/>
      <c r="AI117" s="107"/>
      <c r="AJ117" s="107">
        <f>VLOOKUP($D117,'факт '!$D$7:$AO$73,5,0)</f>
        <v>0</v>
      </c>
      <c r="AK117" s="107">
        <f>VLOOKUP($D117,'факт '!$D$7:$AO$73,6,0)</f>
        <v>0</v>
      </c>
      <c r="AL117" s="107"/>
      <c r="AM117" s="107"/>
      <c r="AN117" s="107">
        <f t="shared" ref="AN117:AN118" si="3445">SUM(AJ117+AL117)</f>
        <v>0</v>
      </c>
      <c r="AO117" s="107">
        <f t="shared" ref="AO117:AO118" si="3446">SUM(AK117+AM117)</f>
        <v>0</v>
      </c>
      <c r="AP117" s="108">
        <f t="shared" si="2931"/>
        <v>0</v>
      </c>
      <c r="AQ117" s="108">
        <f t="shared" si="2932"/>
        <v>0</v>
      </c>
      <c r="AR117" s="107"/>
      <c r="AS117" s="107"/>
      <c r="AT117" s="107"/>
      <c r="AU117" s="107"/>
      <c r="AV117" s="107">
        <f>VLOOKUP($D117,'факт '!$D$7:$AO$73,11,0)</f>
        <v>0</v>
      </c>
      <c r="AW117" s="107">
        <f>VLOOKUP($D117,'факт '!$D$7:$AO$73,12,0)</f>
        <v>0</v>
      </c>
      <c r="AX117" s="107"/>
      <c r="AY117" s="107"/>
      <c r="AZ117" s="107">
        <f t="shared" ref="AZ117:AZ118" si="3447">SUM(AV117+AX117)</f>
        <v>0</v>
      </c>
      <c r="BA117" s="107">
        <f t="shared" ref="BA117:BA118" si="3448">SUM(AW117+AY117)</f>
        <v>0</v>
      </c>
      <c r="BB117" s="108">
        <f t="shared" si="2938"/>
        <v>0</v>
      </c>
      <c r="BC117" s="108">
        <f t="shared" si="2939"/>
        <v>0</v>
      </c>
      <c r="BD117" s="107"/>
      <c r="BE117" s="107"/>
      <c r="BF117" s="107"/>
      <c r="BG117" s="107"/>
      <c r="BH117" s="107">
        <f>VLOOKUP($D117,'факт '!$D$7:$AO$73,15,0)</f>
        <v>42</v>
      </c>
      <c r="BI117" s="107">
        <f>VLOOKUP($D117,'факт '!$D$7:$AO$73,16,0)</f>
        <v>6174271.7400000012</v>
      </c>
      <c r="BJ117" s="107">
        <f>VLOOKUP($D117,'факт '!$D$7:$AO$73,17,0)</f>
        <v>0</v>
      </c>
      <c r="BK117" s="107">
        <f>VLOOKUP($D117,'факт '!$D$7:$AO$73,18,0)</f>
        <v>0</v>
      </c>
      <c r="BL117" s="107">
        <f t="shared" ref="BL117:BL119" si="3449">SUM(BH117+BJ117)</f>
        <v>42</v>
      </c>
      <c r="BM117" s="107">
        <f t="shared" ref="BM117:BM119" si="3450">SUM(BI117+BK117)</f>
        <v>6174271.7400000012</v>
      </c>
      <c r="BN117" s="108">
        <f t="shared" si="2945"/>
        <v>42</v>
      </c>
      <c r="BO117" s="108">
        <f t="shared" si="2946"/>
        <v>6174271.7400000012</v>
      </c>
      <c r="BP117" s="107"/>
      <c r="BQ117" s="107"/>
      <c r="BR117" s="107"/>
      <c r="BS117" s="107"/>
      <c r="BT117" s="107">
        <f>VLOOKUP($D117,'факт '!$D$7:$AO$73,19,0)</f>
        <v>16</v>
      </c>
      <c r="BU117" s="107">
        <f>VLOOKUP($D117,'факт '!$D$7:$AO$73,20,0)</f>
        <v>2352103.52</v>
      </c>
      <c r="BV117" s="107">
        <f>VLOOKUP($D117,'факт '!$D$7:$AO$73,21,0)</f>
        <v>4</v>
      </c>
      <c r="BW117" s="107">
        <f>VLOOKUP($D117,'факт '!$D$7:$AO$73,22,0)</f>
        <v>588025.88</v>
      </c>
      <c r="BX117" s="107">
        <f t="shared" ref="BX117:BX119" si="3451">SUM(BT117+BV117)</f>
        <v>20</v>
      </c>
      <c r="BY117" s="107">
        <f t="shared" ref="BY117:BY119" si="3452">SUM(BU117+BW117)</f>
        <v>2940129.4</v>
      </c>
      <c r="BZ117" s="108">
        <f t="shared" si="2952"/>
        <v>16</v>
      </c>
      <c r="CA117" s="108">
        <f t="shared" si="2953"/>
        <v>2352103.52</v>
      </c>
      <c r="CB117" s="107"/>
      <c r="CC117" s="107"/>
      <c r="CD117" s="107"/>
      <c r="CE117" s="107"/>
      <c r="CF117" s="107">
        <f>VLOOKUP($D117,'факт '!$D$7:$AO$73,23,0)</f>
        <v>0</v>
      </c>
      <c r="CG117" s="107">
        <f>VLOOKUP($D117,'факт '!$D$7:$AO$73,24,0)</f>
        <v>0</v>
      </c>
      <c r="CH117" s="107">
        <f>VLOOKUP($D117,'факт '!$D$7:$AO$73,25,0)</f>
        <v>0</v>
      </c>
      <c r="CI117" s="107">
        <f>VLOOKUP($D117,'факт '!$D$7:$AO$73,26,0)</f>
        <v>0</v>
      </c>
      <c r="CJ117" s="107">
        <f t="shared" ref="CJ117:CJ119" si="3453">SUM(CF117+CH117)</f>
        <v>0</v>
      </c>
      <c r="CK117" s="107">
        <f t="shared" ref="CK117:CK119" si="3454">SUM(CG117+CI117)</f>
        <v>0</v>
      </c>
      <c r="CL117" s="108">
        <f t="shared" si="2959"/>
        <v>0</v>
      </c>
      <c r="CM117" s="108">
        <f t="shared" si="2960"/>
        <v>0</v>
      </c>
      <c r="CN117" s="107"/>
      <c r="CO117" s="107"/>
      <c r="CP117" s="107"/>
      <c r="CQ117" s="107"/>
      <c r="CR117" s="107">
        <f>VLOOKUP($D117,'факт '!$D$7:$AO$73,27,0)</f>
        <v>0</v>
      </c>
      <c r="CS117" s="107">
        <f>VLOOKUP($D117,'факт '!$D$7:$AO$73,28,0)</f>
        <v>0</v>
      </c>
      <c r="CT117" s="107">
        <f>VLOOKUP($D117,'факт '!$D$7:$AO$73,29,0)</f>
        <v>0</v>
      </c>
      <c r="CU117" s="107">
        <f>VLOOKUP($D117,'факт '!$D$7:$AO$73,30,0)</f>
        <v>0</v>
      </c>
      <c r="CV117" s="107">
        <f t="shared" ref="CV117:CV119" si="3455">SUM(CR117+CT117)</f>
        <v>0</v>
      </c>
      <c r="CW117" s="107">
        <f t="shared" ref="CW117:CW119" si="3456">SUM(CS117+CU117)</f>
        <v>0</v>
      </c>
      <c r="CX117" s="108">
        <f t="shared" si="2966"/>
        <v>0</v>
      </c>
      <c r="CY117" s="108">
        <f t="shared" si="2967"/>
        <v>0</v>
      </c>
      <c r="CZ117" s="107"/>
      <c r="DA117" s="107"/>
      <c r="DB117" s="107"/>
      <c r="DC117" s="107"/>
      <c r="DD117" s="107">
        <f>VLOOKUP($D117,'факт '!$D$7:$AO$73,31,0)</f>
        <v>0</v>
      </c>
      <c r="DE117" s="107">
        <f>VLOOKUP($D117,'факт '!$D$7:$AO$73,32,0)</f>
        <v>0</v>
      </c>
      <c r="DF117" s="107"/>
      <c r="DG117" s="107"/>
      <c r="DH117" s="107">
        <f t="shared" ref="DH117:DH119" si="3457">SUM(DD117+DF117)</f>
        <v>0</v>
      </c>
      <c r="DI117" s="107">
        <f t="shared" ref="DI117:DI119" si="3458">SUM(DE117+DG117)</f>
        <v>0</v>
      </c>
      <c r="DJ117" s="108">
        <f t="shared" si="2973"/>
        <v>0</v>
      </c>
      <c r="DK117" s="108">
        <f t="shared" si="2974"/>
        <v>0</v>
      </c>
      <c r="DL117" s="107"/>
      <c r="DM117" s="107"/>
      <c r="DN117" s="107"/>
      <c r="DO117" s="107"/>
      <c r="DP117" s="107">
        <f>VLOOKUP($D117,'факт '!$D$7:$AO$73,13,0)</f>
        <v>0</v>
      </c>
      <c r="DQ117" s="107">
        <f>VLOOKUP($D117,'факт '!$D$7:$AO$73,14,0)</f>
        <v>0</v>
      </c>
      <c r="DR117" s="107"/>
      <c r="DS117" s="107"/>
      <c r="DT117" s="107">
        <f t="shared" ref="DT117:DT119" si="3459">SUM(DP117+DR117)</f>
        <v>0</v>
      </c>
      <c r="DU117" s="107">
        <f t="shared" ref="DU117:DU119" si="3460">SUM(DQ117+DS117)</f>
        <v>0</v>
      </c>
      <c r="DV117" s="108">
        <f t="shared" si="2980"/>
        <v>0</v>
      </c>
      <c r="DW117" s="108">
        <f t="shared" si="2981"/>
        <v>0</v>
      </c>
      <c r="DX117" s="107"/>
      <c r="DY117" s="107"/>
      <c r="DZ117" s="107"/>
      <c r="EA117" s="107"/>
      <c r="EB117" s="107">
        <f>VLOOKUP($D117,'факт '!$D$7:$AO$73,33,0)</f>
        <v>0</v>
      </c>
      <c r="EC117" s="107">
        <f>VLOOKUP($D117,'факт '!$D$7:$AO$73,34,0)</f>
        <v>0</v>
      </c>
      <c r="ED117" s="107"/>
      <c r="EE117" s="107"/>
      <c r="EF117" s="107">
        <f t="shared" ref="EF117:EF119" si="3461">SUM(EB117+ED117)</f>
        <v>0</v>
      </c>
      <c r="EG117" s="107">
        <f t="shared" ref="EG117:EG119" si="3462">SUM(EC117+EE117)</f>
        <v>0</v>
      </c>
      <c r="EH117" s="108">
        <f t="shared" si="2987"/>
        <v>0</v>
      </c>
      <c r="EI117" s="108">
        <f t="shared" si="2988"/>
        <v>0</v>
      </c>
      <c r="EJ117" s="107"/>
      <c r="EK117" s="107"/>
      <c r="EL117" s="107"/>
      <c r="EM117" s="107"/>
      <c r="EN117" s="107">
        <f>VLOOKUP($D117,'факт '!$D$7:$AO$73,35,0)</f>
        <v>0</v>
      </c>
      <c r="EO117" s="107">
        <f>VLOOKUP($D117,'факт '!$D$7:$AO$73,36,0)</f>
        <v>0</v>
      </c>
      <c r="EP117" s="107">
        <f>VLOOKUP($D117,'факт '!$D$7:$AO$73,37,0)</f>
        <v>0</v>
      </c>
      <c r="EQ117" s="107">
        <f>VLOOKUP($D117,'факт '!$D$7:$AO$73,38,0)</f>
        <v>0</v>
      </c>
      <c r="ER117" s="107">
        <f t="shared" ref="ER117:ER119" si="3463">SUM(EN117+EP117)</f>
        <v>0</v>
      </c>
      <c r="ES117" s="107">
        <f t="shared" ref="ES117:ES119" si="3464">SUM(EO117+EQ117)</f>
        <v>0</v>
      </c>
      <c r="ET117" s="108">
        <f t="shared" si="2994"/>
        <v>0</v>
      </c>
      <c r="EU117" s="108">
        <f t="shared" si="2995"/>
        <v>0</v>
      </c>
      <c r="EV117" s="107"/>
      <c r="EW117" s="107"/>
      <c r="EX117" s="107"/>
      <c r="EY117" s="107"/>
      <c r="EZ117" s="107"/>
      <c r="FA117" s="107"/>
      <c r="FB117" s="107"/>
      <c r="FC117" s="107"/>
      <c r="FD117" s="107">
        <f t="shared" ref="FD117:FD119" si="3465">SUM(EZ117+FB117)</f>
        <v>0</v>
      </c>
      <c r="FE117" s="107">
        <f t="shared" ref="FE117:FE119" si="3466">SUM(FA117+FC117)</f>
        <v>0</v>
      </c>
      <c r="FF117" s="108">
        <f t="shared" si="3001"/>
        <v>0</v>
      </c>
      <c r="FG117" s="108">
        <f t="shared" si="3002"/>
        <v>0</v>
      </c>
      <c r="FH117" s="107"/>
      <c r="FI117" s="107"/>
      <c r="FJ117" s="107"/>
      <c r="FK117" s="107"/>
      <c r="FL117" s="107"/>
      <c r="FM117" s="107"/>
      <c r="FN117" s="107"/>
      <c r="FO117" s="107"/>
      <c r="FP117" s="107">
        <f t="shared" ref="FP117:FP119" si="3467">SUM(FL117+FN117)</f>
        <v>0</v>
      </c>
      <c r="FQ117" s="107">
        <f t="shared" ref="FQ117:FQ119" si="3468">SUM(FM117+FO117)</f>
        <v>0</v>
      </c>
      <c r="FR117" s="108">
        <f t="shared" si="3008"/>
        <v>0</v>
      </c>
      <c r="FS117" s="108">
        <f t="shared" si="3009"/>
        <v>0</v>
      </c>
      <c r="FT117" s="107"/>
      <c r="FU117" s="107"/>
      <c r="FV117" s="107"/>
      <c r="FW117" s="107"/>
      <c r="FX117" s="107"/>
      <c r="FY117" s="107"/>
      <c r="FZ117" s="107"/>
      <c r="GA117" s="107"/>
      <c r="GB117" s="107">
        <f t="shared" ref="GB117:GB119" si="3469">SUM(FX117+FZ117)</f>
        <v>0</v>
      </c>
      <c r="GC117" s="107">
        <f t="shared" ref="GC117:GC119" si="3470">SUM(FY117+GA117)</f>
        <v>0</v>
      </c>
      <c r="GD117" s="108">
        <f t="shared" si="3015"/>
        <v>0</v>
      </c>
      <c r="GE117" s="108">
        <f t="shared" si="3016"/>
        <v>0</v>
      </c>
      <c r="GF117" s="107">
        <f t="shared" ref="GF117:GF118" si="3471">SUM(H117,T117,AF117,AR117,BD117,BP117,CB117,CN117,CZ117,DL117,DX117,EJ117,EV117)</f>
        <v>0</v>
      </c>
      <c r="GG117" s="107">
        <f t="shared" ref="GG117:GG118" si="3472">SUM(I117,U117,AG117,AS117,BE117,BQ117,CC117,CO117,DA117,DM117,DY117,EK117,EW117)</f>
        <v>0</v>
      </c>
      <c r="GH117" s="107">
        <f t="shared" ref="GH117:GH118" si="3473">SUM(J117,V117,AH117,AT117,BF117,BR117,CD117,CP117,DB117,DN117,DZ117,EL117,EX117)</f>
        <v>0</v>
      </c>
      <c r="GI117" s="107">
        <f t="shared" ref="GI117:GI118" si="3474">SUM(K117,W117,AI117,AU117,BG117,BS117,CE117,CQ117,DC117,DO117,EA117,EM117,EY117)</f>
        <v>0</v>
      </c>
      <c r="GJ117" s="107">
        <f t="shared" ref="GJ117:GJ118" si="3475">SUM(L117,X117,AJ117,AV117,BH117,BT117,CF117,CR117,DD117,DP117,EB117,EN117,EZ117)</f>
        <v>58</v>
      </c>
      <c r="GK117" s="107">
        <f t="shared" ref="GK117:GK118" si="3476">SUM(M117,Y117,AK117,AW117,BI117,BU117,CG117,CS117,DE117,DQ117,EC117,EO117,FA117)</f>
        <v>8526375.2600000016</v>
      </c>
      <c r="GL117" s="107">
        <f t="shared" ref="GL117:GL118" si="3477">SUM(N117,Z117,AL117,AX117,BJ117,BV117,CH117,CT117,DF117,DR117,ED117,EP117,FB117)</f>
        <v>4</v>
      </c>
      <c r="GM117" s="107">
        <f t="shared" ref="GM117:GM118" si="3478">SUM(O117,AA117,AM117,AY117,BK117,BW117,CI117,CU117,DG117,DS117,EE117,EQ117,FC117)</f>
        <v>588025.88</v>
      </c>
      <c r="GN117" s="107">
        <f t="shared" ref="GN117:GN118" si="3479">SUM(P117,AB117,AN117,AZ117,BL117,BX117,CJ117,CV117,DH117,DT117,EF117,ER117,FD117)</f>
        <v>62</v>
      </c>
      <c r="GO117" s="107">
        <f t="shared" ref="GO117:GO118" si="3480">SUM(Q117,AC117,AO117,BA117,BM117,BY117,CK117,CW117,DI117,DU117,EG117,ES117,FE117)</f>
        <v>9114401.1400000006</v>
      </c>
      <c r="GP117" s="107"/>
      <c r="GQ117" s="107"/>
      <c r="GR117" s="243"/>
      <c r="GS117" s="86"/>
    </row>
    <row r="118" spans="2:201" x14ac:dyDescent="0.2">
      <c r="B118" s="86"/>
      <c r="C118" s="89"/>
      <c r="D118" s="90"/>
      <c r="E118" s="91"/>
      <c r="F118" s="94"/>
      <c r="G118" s="106"/>
      <c r="H118" s="107"/>
      <c r="I118" s="107"/>
      <c r="J118" s="107"/>
      <c r="K118" s="107"/>
      <c r="L118" s="107"/>
      <c r="M118" s="107"/>
      <c r="N118" s="107"/>
      <c r="O118" s="107"/>
      <c r="P118" s="107">
        <f t="shared" si="3213"/>
        <v>0</v>
      </c>
      <c r="Q118" s="107">
        <f t="shared" si="3214"/>
        <v>0</v>
      </c>
      <c r="R118" s="108">
        <f t="shared" si="2218"/>
        <v>0</v>
      </c>
      <c r="S118" s="108">
        <f t="shared" si="2219"/>
        <v>0</v>
      </c>
      <c r="T118" s="107"/>
      <c r="U118" s="107"/>
      <c r="V118" s="107"/>
      <c r="W118" s="107"/>
      <c r="X118" s="107"/>
      <c r="Y118" s="107"/>
      <c r="Z118" s="107"/>
      <c r="AA118" s="107"/>
      <c r="AB118" s="107">
        <f t="shared" si="3443"/>
        <v>0</v>
      </c>
      <c r="AC118" s="107">
        <f t="shared" si="3444"/>
        <v>0</v>
      </c>
      <c r="AD118" s="108">
        <f t="shared" si="2924"/>
        <v>0</v>
      </c>
      <c r="AE118" s="108">
        <f t="shared" si="2925"/>
        <v>0</v>
      </c>
      <c r="AF118" s="107"/>
      <c r="AG118" s="107"/>
      <c r="AH118" s="107"/>
      <c r="AI118" s="107"/>
      <c r="AJ118" s="107"/>
      <c r="AK118" s="107"/>
      <c r="AL118" s="107"/>
      <c r="AM118" s="107"/>
      <c r="AN118" s="107">
        <f t="shared" si="3445"/>
        <v>0</v>
      </c>
      <c r="AO118" s="107">
        <f t="shared" si="3446"/>
        <v>0</v>
      </c>
      <c r="AP118" s="108">
        <f t="shared" si="2931"/>
        <v>0</v>
      </c>
      <c r="AQ118" s="108">
        <f t="shared" si="2932"/>
        <v>0</v>
      </c>
      <c r="AR118" s="107"/>
      <c r="AS118" s="107"/>
      <c r="AT118" s="107"/>
      <c r="AU118" s="107"/>
      <c r="AV118" s="107"/>
      <c r="AW118" s="107"/>
      <c r="AX118" s="107"/>
      <c r="AY118" s="107"/>
      <c r="AZ118" s="107">
        <f t="shared" si="3447"/>
        <v>0</v>
      </c>
      <c r="BA118" s="107">
        <f t="shared" si="3448"/>
        <v>0</v>
      </c>
      <c r="BB118" s="108">
        <f t="shared" si="2938"/>
        <v>0</v>
      </c>
      <c r="BC118" s="108">
        <f t="shared" si="2939"/>
        <v>0</v>
      </c>
      <c r="BD118" s="107"/>
      <c r="BE118" s="107"/>
      <c r="BF118" s="107"/>
      <c r="BG118" s="107"/>
      <c r="BH118" s="107"/>
      <c r="BI118" s="107"/>
      <c r="BJ118" s="107"/>
      <c r="BK118" s="107"/>
      <c r="BL118" s="107">
        <f t="shared" si="3449"/>
        <v>0</v>
      </c>
      <c r="BM118" s="107">
        <f t="shared" si="3450"/>
        <v>0</v>
      </c>
      <c r="BN118" s="108">
        <f t="shared" si="2945"/>
        <v>0</v>
      </c>
      <c r="BO118" s="108">
        <f t="shared" si="2946"/>
        <v>0</v>
      </c>
      <c r="BP118" s="107"/>
      <c r="BQ118" s="107"/>
      <c r="BR118" s="107"/>
      <c r="BS118" s="107"/>
      <c r="BT118" s="107"/>
      <c r="BU118" s="107"/>
      <c r="BV118" s="107"/>
      <c r="BW118" s="107"/>
      <c r="BX118" s="107">
        <f t="shared" si="3451"/>
        <v>0</v>
      </c>
      <c r="BY118" s="107">
        <f t="shared" si="3452"/>
        <v>0</v>
      </c>
      <c r="BZ118" s="108">
        <f t="shared" si="2952"/>
        <v>0</v>
      </c>
      <c r="CA118" s="108">
        <f t="shared" si="2953"/>
        <v>0</v>
      </c>
      <c r="CB118" s="107"/>
      <c r="CC118" s="107"/>
      <c r="CD118" s="107"/>
      <c r="CE118" s="107"/>
      <c r="CF118" s="107"/>
      <c r="CG118" s="107"/>
      <c r="CH118" s="107"/>
      <c r="CI118" s="107"/>
      <c r="CJ118" s="107">
        <f t="shared" si="3453"/>
        <v>0</v>
      </c>
      <c r="CK118" s="107">
        <f t="shared" si="3454"/>
        <v>0</v>
      </c>
      <c r="CL118" s="108">
        <f t="shared" si="2959"/>
        <v>0</v>
      </c>
      <c r="CM118" s="108">
        <f t="shared" si="2960"/>
        <v>0</v>
      </c>
      <c r="CN118" s="107"/>
      <c r="CO118" s="107"/>
      <c r="CP118" s="107"/>
      <c r="CQ118" s="107"/>
      <c r="CR118" s="107"/>
      <c r="CS118" s="107"/>
      <c r="CT118" s="107"/>
      <c r="CU118" s="107"/>
      <c r="CV118" s="107">
        <f t="shared" si="3455"/>
        <v>0</v>
      </c>
      <c r="CW118" s="107">
        <f t="shared" si="3456"/>
        <v>0</v>
      </c>
      <c r="CX118" s="108">
        <f t="shared" si="2966"/>
        <v>0</v>
      </c>
      <c r="CY118" s="108">
        <f t="shared" si="2967"/>
        <v>0</v>
      </c>
      <c r="CZ118" s="107"/>
      <c r="DA118" s="107"/>
      <c r="DB118" s="107"/>
      <c r="DC118" s="107"/>
      <c r="DD118" s="107"/>
      <c r="DE118" s="107"/>
      <c r="DF118" s="107"/>
      <c r="DG118" s="107"/>
      <c r="DH118" s="107">
        <f t="shared" si="3457"/>
        <v>0</v>
      </c>
      <c r="DI118" s="107">
        <f t="shared" si="3458"/>
        <v>0</v>
      </c>
      <c r="DJ118" s="108">
        <f t="shared" si="2973"/>
        <v>0</v>
      </c>
      <c r="DK118" s="108">
        <f t="shared" si="2974"/>
        <v>0</v>
      </c>
      <c r="DL118" s="107"/>
      <c r="DM118" s="107"/>
      <c r="DN118" s="107"/>
      <c r="DO118" s="107"/>
      <c r="DP118" s="107"/>
      <c r="DQ118" s="107"/>
      <c r="DR118" s="107"/>
      <c r="DS118" s="107"/>
      <c r="DT118" s="107">
        <f t="shared" si="3459"/>
        <v>0</v>
      </c>
      <c r="DU118" s="107">
        <f t="shared" si="3460"/>
        <v>0</v>
      </c>
      <c r="DV118" s="108">
        <f t="shared" si="2980"/>
        <v>0</v>
      </c>
      <c r="DW118" s="108">
        <f t="shared" si="2981"/>
        <v>0</v>
      </c>
      <c r="DX118" s="107"/>
      <c r="DY118" s="107"/>
      <c r="DZ118" s="107"/>
      <c r="EA118" s="107"/>
      <c r="EB118" s="107"/>
      <c r="EC118" s="107"/>
      <c r="ED118" s="107"/>
      <c r="EE118" s="107"/>
      <c r="EF118" s="107">
        <f t="shared" si="3461"/>
        <v>0</v>
      </c>
      <c r="EG118" s="107">
        <f t="shared" si="3462"/>
        <v>0</v>
      </c>
      <c r="EH118" s="108">
        <f t="shared" si="2987"/>
        <v>0</v>
      </c>
      <c r="EI118" s="108">
        <f t="shared" si="2988"/>
        <v>0</v>
      </c>
      <c r="EJ118" s="107"/>
      <c r="EK118" s="107"/>
      <c r="EL118" s="107"/>
      <c r="EM118" s="107"/>
      <c r="EN118" s="107"/>
      <c r="EO118" s="107"/>
      <c r="EP118" s="107"/>
      <c r="EQ118" s="107"/>
      <c r="ER118" s="107">
        <f t="shared" si="3463"/>
        <v>0</v>
      </c>
      <c r="ES118" s="107">
        <f t="shared" si="3464"/>
        <v>0</v>
      </c>
      <c r="ET118" s="108">
        <f t="shared" si="2994"/>
        <v>0</v>
      </c>
      <c r="EU118" s="108">
        <f t="shared" si="2995"/>
        <v>0</v>
      </c>
      <c r="EV118" s="107"/>
      <c r="EW118" s="107"/>
      <c r="EX118" s="107"/>
      <c r="EY118" s="107"/>
      <c r="EZ118" s="107"/>
      <c r="FA118" s="107"/>
      <c r="FB118" s="107"/>
      <c r="FC118" s="107"/>
      <c r="FD118" s="107">
        <f t="shared" si="3465"/>
        <v>0</v>
      </c>
      <c r="FE118" s="107">
        <f t="shared" si="3466"/>
        <v>0</v>
      </c>
      <c r="FF118" s="108">
        <f t="shared" si="3001"/>
        <v>0</v>
      </c>
      <c r="FG118" s="108">
        <f t="shared" si="3002"/>
        <v>0</v>
      </c>
      <c r="FH118" s="107"/>
      <c r="FI118" s="107"/>
      <c r="FJ118" s="107"/>
      <c r="FK118" s="107"/>
      <c r="FL118" s="107"/>
      <c r="FM118" s="107"/>
      <c r="FN118" s="107"/>
      <c r="FO118" s="107"/>
      <c r="FP118" s="107">
        <f t="shared" si="3467"/>
        <v>0</v>
      </c>
      <c r="FQ118" s="107">
        <f t="shared" si="3468"/>
        <v>0</v>
      </c>
      <c r="FR118" s="108">
        <f t="shared" si="3008"/>
        <v>0</v>
      </c>
      <c r="FS118" s="108">
        <f t="shared" si="3009"/>
        <v>0</v>
      </c>
      <c r="FT118" s="107"/>
      <c r="FU118" s="107"/>
      <c r="FV118" s="107"/>
      <c r="FW118" s="107"/>
      <c r="FX118" s="107"/>
      <c r="FY118" s="107"/>
      <c r="FZ118" s="107"/>
      <c r="GA118" s="107"/>
      <c r="GB118" s="107">
        <f t="shared" si="3469"/>
        <v>0</v>
      </c>
      <c r="GC118" s="107">
        <f t="shared" si="3470"/>
        <v>0</v>
      </c>
      <c r="GD118" s="108">
        <f t="shared" si="3015"/>
        <v>0</v>
      </c>
      <c r="GE118" s="108">
        <f t="shared" si="3016"/>
        <v>0</v>
      </c>
      <c r="GF118" s="107">
        <f t="shared" si="3471"/>
        <v>0</v>
      </c>
      <c r="GG118" s="107">
        <f t="shared" si="3472"/>
        <v>0</v>
      </c>
      <c r="GH118" s="107">
        <f t="shared" si="3473"/>
        <v>0</v>
      </c>
      <c r="GI118" s="107">
        <f t="shared" si="3474"/>
        <v>0</v>
      </c>
      <c r="GJ118" s="107">
        <f t="shared" si="3475"/>
        <v>0</v>
      </c>
      <c r="GK118" s="107">
        <f t="shared" si="3476"/>
        <v>0</v>
      </c>
      <c r="GL118" s="107">
        <f t="shared" si="3477"/>
        <v>0</v>
      </c>
      <c r="GM118" s="107">
        <f t="shared" si="3478"/>
        <v>0</v>
      </c>
      <c r="GN118" s="107">
        <f t="shared" si="3479"/>
        <v>0</v>
      </c>
      <c r="GO118" s="107">
        <f t="shared" si="3480"/>
        <v>0</v>
      </c>
      <c r="GP118" s="107"/>
      <c r="GQ118" s="107"/>
      <c r="GR118" s="243"/>
      <c r="GS118" s="86"/>
    </row>
    <row r="119" spans="2:201" x14ac:dyDescent="0.2">
      <c r="B119" s="110"/>
      <c r="C119" s="111"/>
      <c r="D119" s="112"/>
      <c r="E119" s="132" t="s">
        <v>59</v>
      </c>
      <c r="F119" s="134">
        <v>30</v>
      </c>
      <c r="G119" s="135">
        <v>254142.60940000002</v>
      </c>
      <c r="H119" s="115"/>
      <c r="I119" s="115">
        <v>0</v>
      </c>
      <c r="J119" s="115">
        <f t="shared" si="223"/>
        <v>0</v>
      </c>
      <c r="K119" s="115">
        <f t="shared" si="224"/>
        <v>0</v>
      </c>
      <c r="L119" s="115"/>
      <c r="M119" s="115"/>
      <c r="N119" s="115"/>
      <c r="O119" s="115"/>
      <c r="P119" s="115">
        <f t="shared" si="3213"/>
        <v>0</v>
      </c>
      <c r="Q119" s="115">
        <f t="shared" si="3214"/>
        <v>0</v>
      </c>
      <c r="R119" s="131">
        <f t="shared" si="2218"/>
        <v>0</v>
      </c>
      <c r="S119" s="131">
        <f t="shared" si="2219"/>
        <v>0</v>
      </c>
      <c r="T119" s="115"/>
      <c r="U119" s="115">
        <v>0</v>
      </c>
      <c r="V119" s="115">
        <f t="shared" si="226"/>
        <v>0</v>
      </c>
      <c r="W119" s="115">
        <f t="shared" si="227"/>
        <v>0</v>
      </c>
      <c r="X119" s="115"/>
      <c r="Y119" s="115"/>
      <c r="Z119" s="115"/>
      <c r="AA119" s="115"/>
      <c r="AB119" s="115">
        <f t="shared" si="3443"/>
        <v>0</v>
      </c>
      <c r="AC119" s="115">
        <f t="shared" si="3444"/>
        <v>0</v>
      </c>
      <c r="AD119" s="131">
        <f t="shared" si="2924"/>
        <v>0</v>
      </c>
      <c r="AE119" s="131">
        <f t="shared" si="2925"/>
        <v>0</v>
      </c>
      <c r="AF119" s="115">
        <f>VLOOKUP($E119,'ВМП план'!$B$8:$AL$43,12,0)</f>
        <v>0</v>
      </c>
      <c r="AG119" s="115">
        <f>VLOOKUP($E119,'ВМП план'!$B$8:$AL$43,13,0)</f>
        <v>0</v>
      </c>
      <c r="AH119" s="115">
        <f t="shared" si="233"/>
        <v>0</v>
      </c>
      <c r="AI119" s="115">
        <f t="shared" si="234"/>
        <v>0</v>
      </c>
      <c r="AJ119" s="115"/>
      <c r="AK119" s="115"/>
      <c r="AL119" s="115"/>
      <c r="AM119" s="115"/>
      <c r="AN119" s="115">
        <f t="shared" ref="AN119:AN121" si="3481">SUM(AJ119+AL119)</f>
        <v>0</v>
      </c>
      <c r="AO119" s="115">
        <f t="shared" ref="AO119:AO121" si="3482">SUM(AK119+AM119)</f>
        <v>0</v>
      </c>
      <c r="AP119" s="131">
        <f t="shared" si="2931"/>
        <v>0</v>
      </c>
      <c r="AQ119" s="131">
        <f t="shared" si="2932"/>
        <v>0</v>
      </c>
      <c r="AR119" s="115"/>
      <c r="AS119" s="115"/>
      <c r="AT119" s="115">
        <f t="shared" si="240"/>
        <v>0</v>
      </c>
      <c r="AU119" s="115">
        <f t="shared" si="241"/>
        <v>0</v>
      </c>
      <c r="AV119" s="115"/>
      <c r="AW119" s="115"/>
      <c r="AX119" s="115"/>
      <c r="AY119" s="115"/>
      <c r="AZ119" s="115">
        <f t="shared" ref="AZ119:AZ121" si="3483">SUM(AV119+AX119)</f>
        <v>0</v>
      </c>
      <c r="BA119" s="115">
        <f t="shared" ref="BA119:BA121" si="3484">SUM(AW119+AY119)</f>
        <v>0</v>
      </c>
      <c r="BB119" s="131">
        <f t="shared" si="2938"/>
        <v>0</v>
      </c>
      <c r="BC119" s="131">
        <f t="shared" si="2939"/>
        <v>0</v>
      </c>
      <c r="BD119" s="115"/>
      <c r="BE119" s="115">
        <v>0</v>
      </c>
      <c r="BF119" s="115">
        <f t="shared" si="247"/>
        <v>0</v>
      </c>
      <c r="BG119" s="115">
        <f t="shared" si="248"/>
        <v>0</v>
      </c>
      <c r="BH119" s="115"/>
      <c r="BI119" s="115"/>
      <c r="BJ119" s="115"/>
      <c r="BK119" s="115"/>
      <c r="BL119" s="115">
        <f t="shared" si="3449"/>
        <v>0</v>
      </c>
      <c r="BM119" s="115">
        <f t="shared" si="3450"/>
        <v>0</v>
      </c>
      <c r="BN119" s="131">
        <f t="shared" si="2945"/>
        <v>0</v>
      </c>
      <c r="BO119" s="131">
        <f t="shared" si="2946"/>
        <v>0</v>
      </c>
      <c r="BP119" s="115">
        <v>1</v>
      </c>
      <c r="BQ119" s="115">
        <v>254142.60940000002</v>
      </c>
      <c r="BR119" s="115">
        <f t="shared" si="254"/>
        <v>0.16666666666666666</v>
      </c>
      <c r="BS119" s="115">
        <f t="shared" si="255"/>
        <v>42357.101566666672</v>
      </c>
      <c r="BT119" s="115"/>
      <c r="BU119" s="115"/>
      <c r="BV119" s="115"/>
      <c r="BW119" s="115"/>
      <c r="BX119" s="115">
        <f t="shared" si="3451"/>
        <v>0</v>
      </c>
      <c r="BY119" s="115">
        <f t="shared" si="3452"/>
        <v>0</v>
      </c>
      <c r="BZ119" s="131">
        <f t="shared" si="2952"/>
        <v>-0.16666666666666666</v>
      </c>
      <c r="CA119" s="131">
        <f t="shared" si="2953"/>
        <v>-42357.101566666672</v>
      </c>
      <c r="CB119" s="115"/>
      <c r="CC119" s="115"/>
      <c r="CD119" s="115">
        <f t="shared" si="261"/>
        <v>0</v>
      </c>
      <c r="CE119" s="115">
        <f t="shared" si="262"/>
        <v>0</v>
      </c>
      <c r="CF119" s="115"/>
      <c r="CG119" s="115"/>
      <c r="CH119" s="115"/>
      <c r="CI119" s="115"/>
      <c r="CJ119" s="115">
        <f t="shared" si="3453"/>
        <v>0</v>
      </c>
      <c r="CK119" s="115">
        <f t="shared" si="3454"/>
        <v>0</v>
      </c>
      <c r="CL119" s="131">
        <f t="shared" si="2959"/>
        <v>0</v>
      </c>
      <c r="CM119" s="131">
        <f t="shared" si="2960"/>
        <v>0</v>
      </c>
      <c r="CN119" s="115"/>
      <c r="CO119" s="115"/>
      <c r="CP119" s="115">
        <f t="shared" si="268"/>
        <v>0</v>
      </c>
      <c r="CQ119" s="115">
        <f t="shared" si="269"/>
        <v>0</v>
      </c>
      <c r="CR119" s="115"/>
      <c r="CS119" s="115"/>
      <c r="CT119" s="115"/>
      <c r="CU119" s="115"/>
      <c r="CV119" s="115">
        <f t="shared" si="3455"/>
        <v>0</v>
      </c>
      <c r="CW119" s="115">
        <f t="shared" si="3456"/>
        <v>0</v>
      </c>
      <c r="CX119" s="131">
        <f t="shared" si="2966"/>
        <v>0</v>
      </c>
      <c r="CY119" s="131">
        <f t="shared" si="2967"/>
        <v>0</v>
      </c>
      <c r="CZ119" s="115"/>
      <c r="DA119" s="115"/>
      <c r="DB119" s="115">
        <f t="shared" si="275"/>
        <v>0</v>
      </c>
      <c r="DC119" s="115">
        <f t="shared" si="276"/>
        <v>0</v>
      </c>
      <c r="DD119" s="115"/>
      <c r="DE119" s="115"/>
      <c r="DF119" s="115"/>
      <c r="DG119" s="115"/>
      <c r="DH119" s="115">
        <f t="shared" si="3457"/>
        <v>0</v>
      </c>
      <c r="DI119" s="115">
        <f t="shared" si="3458"/>
        <v>0</v>
      </c>
      <c r="DJ119" s="131">
        <f t="shared" si="2973"/>
        <v>0</v>
      </c>
      <c r="DK119" s="131">
        <f t="shared" si="2974"/>
        <v>0</v>
      </c>
      <c r="DL119" s="115"/>
      <c r="DM119" s="115"/>
      <c r="DN119" s="115">
        <f t="shared" si="282"/>
        <v>0</v>
      </c>
      <c r="DO119" s="115">
        <f t="shared" si="283"/>
        <v>0</v>
      </c>
      <c r="DP119" s="115"/>
      <c r="DQ119" s="115"/>
      <c r="DR119" s="115"/>
      <c r="DS119" s="115"/>
      <c r="DT119" s="115">
        <f t="shared" si="3459"/>
        <v>0</v>
      </c>
      <c r="DU119" s="115">
        <f t="shared" si="3460"/>
        <v>0</v>
      </c>
      <c r="DV119" s="131">
        <f t="shared" si="2980"/>
        <v>0</v>
      </c>
      <c r="DW119" s="131">
        <f t="shared" si="2981"/>
        <v>0</v>
      </c>
      <c r="DX119" s="115"/>
      <c r="DY119" s="115">
        <v>0</v>
      </c>
      <c r="DZ119" s="115">
        <f t="shared" si="289"/>
        <v>0</v>
      </c>
      <c r="EA119" s="115">
        <f t="shared" si="290"/>
        <v>0</v>
      </c>
      <c r="EB119" s="115"/>
      <c r="EC119" s="115"/>
      <c r="ED119" s="115"/>
      <c r="EE119" s="115"/>
      <c r="EF119" s="115">
        <f t="shared" si="3461"/>
        <v>0</v>
      </c>
      <c r="EG119" s="115">
        <f t="shared" si="3462"/>
        <v>0</v>
      </c>
      <c r="EH119" s="131">
        <f t="shared" si="2987"/>
        <v>0</v>
      </c>
      <c r="EI119" s="131">
        <f t="shared" si="2988"/>
        <v>0</v>
      </c>
      <c r="EJ119" s="115"/>
      <c r="EK119" s="115">
        <v>0</v>
      </c>
      <c r="EL119" s="115">
        <f t="shared" si="296"/>
        <v>0</v>
      </c>
      <c r="EM119" s="115">
        <f t="shared" si="297"/>
        <v>0</v>
      </c>
      <c r="EN119" s="115"/>
      <c r="EO119" s="115"/>
      <c r="EP119" s="115"/>
      <c r="EQ119" s="115"/>
      <c r="ER119" s="115">
        <f t="shared" si="3463"/>
        <v>0</v>
      </c>
      <c r="ES119" s="115">
        <f t="shared" si="3464"/>
        <v>0</v>
      </c>
      <c r="ET119" s="131">
        <f t="shared" si="2994"/>
        <v>0</v>
      </c>
      <c r="EU119" s="131">
        <f t="shared" si="2995"/>
        <v>0</v>
      </c>
      <c r="EV119" s="115"/>
      <c r="EW119" s="115"/>
      <c r="EX119" s="115">
        <f t="shared" si="303"/>
        <v>0</v>
      </c>
      <c r="EY119" s="115">
        <f t="shared" si="304"/>
        <v>0</v>
      </c>
      <c r="EZ119" s="115"/>
      <c r="FA119" s="115"/>
      <c r="FB119" s="115"/>
      <c r="FC119" s="115"/>
      <c r="FD119" s="115">
        <f t="shared" si="3465"/>
        <v>0</v>
      </c>
      <c r="FE119" s="115">
        <f t="shared" si="3466"/>
        <v>0</v>
      </c>
      <c r="FF119" s="131">
        <f t="shared" si="3001"/>
        <v>0</v>
      </c>
      <c r="FG119" s="131">
        <f t="shared" si="3002"/>
        <v>0</v>
      </c>
      <c r="FH119" s="115"/>
      <c r="FI119" s="115"/>
      <c r="FJ119" s="115">
        <f t="shared" si="310"/>
        <v>0</v>
      </c>
      <c r="FK119" s="115">
        <f t="shared" si="311"/>
        <v>0</v>
      </c>
      <c r="FL119" s="115"/>
      <c r="FM119" s="115"/>
      <c r="FN119" s="115"/>
      <c r="FO119" s="115"/>
      <c r="FP119" s="115">
        <f t="shared" si="3467"/>
        <v>0</v>
      </c>
      <c r="FQ119" s="115">
        <f t="shared" si="3468"/>
        <v>0</v>
      </c>
      <c r="FR119" s="131">
        <f t="shared" si="3008"/>
        <v>0</v>
      </c>
      <c r="FS119" s="131">
        <f t="shared" si="3009"/>
        <v>0</v>
      </c>
      <c r="FT119" s="115"/>
      <c r="FU119" s="115"/>
      <c r="FV119" s="115">
        <f t="shared" si="317"/>
        <v>0</v>
      </c>
      <c r="FW119" s="115">
        <f t="shared" si="318"/>
        <v>0</v>
      </c>
      <c r="FX119" s="115"/>
      <c r="FY119" s="115"/>
      <c r="FZ119" s="115"/>
      <c r="GA119" s="115"/>
      <c r="GB119" s="115">
        <f t="shared" si="3469"/>
        <v>0</v>
      </c>
      <c r="GC119" s="115">
        <f t="shared" si="3470"/>
        <v>0</v>
      </c>
      <c r="GD119" s="131">
        <f t="shared" si="3015"/>
        <v>0</v>
      </c>
      <c r="GE119" s="131">
        <f t="shared" si="3016"/>
        <v>0</v>
      </c>
      <c r="GF119" s="115">
        <f t="shared" si="3205"/>
        <v>1</v>
      </c>
      <c r="GG119" s="115">
        <f t="shared" si="3205"/>
        <v>254142.60940000002</v>
      </c>
      <c r="GH119" s="115">
        <f t="shared" si="3205"/>
        <v>0.16666666666666666</v>
      </c>
      <c r="GI119" s="115">
        <f t="shared" si="3205"/>
        <v>42357.101566666672</v>
      </c>
      <c r="GJ119" s="115"/>
      <c r="GK119" s="115"/>
      <c r="GL119" s="115"/>
      <c r="GM119" s="115"/>
      <c r="GN119" s="115">
        <f t="shared" ref="GN119" si="3485">SUM(GJ119+GL119)</f>
        <v>0</v>
      </c>
      <c r="GO119" s="115">
        <f t="shared" ref="GO119" si="3486">SUM(GK119+GM119)</f>
        <v>0</v>
      </c>
      <c r="GP119" s="115">
        <f t="shared" si="3211"/>
        <v>-0.16666666666666666</v>
      </c>
      <c r="GQ119" s="115">
        <f t="shared" si="3212"/>
        <v>-42357.101566666672</v>
      </c>
      <c r="GR119" s="246">
        <f>SUM(BT119/BR119)</f>
        <v>0</v>
      </c>
      <c r="GS119" s="246">
        <f>SUM(BU119/BS119)</f>
        <v>0</v>
      </c>
    </row>
    <row r="120" spans="2:201" x14ac:dyDescent="0.2">
      <c r="B120" s="86"/>
      <c r="C120" s="89"/>
      <c r="D120" s="90"/>
      <c r="E120" s="93"/>
      <c r="F120" s="94"/>
      <c r="G120" s="106"/>
      <c r="H120" s="107"/>
      <c r="I120" s="107"/>
      <c r="J120" s="107"/>
      <c r="K120" s="107"/>
      <c r="L120" s="107"/>
      <c r="M120" s="107"/>
      <c r="N120" s="107"/>
      <c r="O120" s="107"/>
      <c r="P120" s="107">
        <f>SUM(L120+N120)</f>
        <v>0</v>
      </c>
      <c r="Q120" s="107">
        <f>SUM(M120+O120)</f>
        <v>0</v>
      </c>
      <c r="R120" s="108">
        <f t="shared" si="2218"/>
        <v>0</v>
      </c>
      <c r="S120" s="108">
        <f t="shared" si="2219"/>
        <v>0</v>
      </c>
      <c r="T120" s="107"/>
      <c r="U120" s="107"/>
      <c r="V120" s="107"/>
      <c r="W120" s="107"/>
      <c r="X120" s="107"/>
      <c r="Y120" s="107"/>
      <c r="Z120" s="107"/>
      <c r="AA120" s="107"/>
      <c r="AB120" s="107">
        <f>SUM(X120+Z120)</f>
        <v>0</v>
      </c>
      <c r="AC120" s="107">
        <f>SUM(Y120+AA120)</f>
        <v>0</v>
      </c>
      <c r="AD120" s="108">
        <f t="shared" si="2924"/>
        <v>0</v>
      </c>
      <c r="AE120" s="108">
        <f t="shared" si="2925"/>
        <v>0</v>
      </c>
      <c r="AF120" s="107"/>
      <c r="AG120" s="107"/>
      <c r="AH120" s="107"/>
      <c r="AI120" s="107"/>
      <c r="AJ120" s="107"/>
      <c r="AK120" s="107"/>
      <c r="AL120" s="107"/>
      <c r="AM120" s="107"/>
      <c r="AN120" s="107">
        <f t="shared" si="3481"/>
        <v>0</v>
      </c>
      <c r="AO120" s="107">
        <f t="shared" si="3482"/>
        <v>0</v>
      </c>
      <c r="AP120" s="108">
        <f t="shared" si="2931"/>
        <v>0</v>
      </c>
      <c r="AQ120" s="108">
        <f t="shared" si="2932"/>
        <v>0</v>
      </c>
      <c r="AR120" s="107"/>
      <c r="AS120" s="107"/>
      <c r="AT120" s="107"/>
      <c r="AU120" s="107"/>
      <c r="AV120" s="107"/>
      <c r="AW120" s="107"/>
      <c r="AX120" s="107"/>
      <c r="AY120" s="107"/>
      <c r="AZ120" s="107">
        <f t="shared" si="3483"/>
        <v>0</v>
      </c>
      <c r="BA120" s="107">
        <f t="shared" si="3484"/>
        <v>0</v>
      </c>
      <c r="BB120" s="108">
        <f t="shared" si="2938"/>
        <v>0</v>
      </c>
      <c r="BC120" s="108">
        <f t="shared" si="2939"/>
        <v>0</v>
      </c>
      <c r="BD120" s="107"/>
      <c r="BE120" s="107"/>
      <c r="BF120" s="107"/>
      <c r="BG120" s="107"/>
      <c r="BH120" s="107"/>
      <c r="BI120" s="107"/>
      <c r="BJ120" s="107"/>
      <c r="BK120" s="107"/>
      <c r="BL120" s="107">
        <f>SUM(BH120+BJ120)</f>
        <v>0</v>
      </c>
      <c r="BM120" s="107">
        <f>SUM(BI120+BK120)</f>
        <v>0</v>
      </c>
      <c r="BN120" s="108">
        <f t="shared" si="2945"/>
        <v>0</v>
      </c>
      <c r="BO120" s="108">
        <f t="shared" si="2946"/>
        <v>0</v>
      </c>
      <c r="BP120" s="107"/>
      <c r="BQ120" s="107"/>
      <c r="BR120" s="107"/>
      <c r="BS120" s="107"/>
      <c r="BT120" s="107"/>
      <c r="BU120" s="107"/>
      <c r="BV120" s="107"/>
      <c r="BW120" s="107"/>
      <c r="BX120" s="107">
        <f>SUM(BT120+BV120)</f>
        <v>0</v>
      </c>
      <c r="BY120" s="107">
        <f>SUM(BU120+BW120)</f>
        <v>0</v>
      </c>
      <c r="BZ120" s="108">
        <f t="shared" si="2952"/>
        <v>0</v>
      </c>
      <c r="CA120" s="108">
        <f t="shared" si="2953"/>
        <v>0</v>
      </c>
      <c r="CB120" s="107"/>
      <c r="CC120" s="107"/>
      <c r="CD120" s="107"/>
      <c r="CE120" s="107"/>
      <c r="CF120" s="107"/>
      <c r="CG120" s="107"/>
      <c r="CH120" s="107"/>
      <c r="CI120" s="107"/>
      <c r="CJ120" s="107">
        <f>SUM(CF120+CH120)</f>
        <v>0</v>
      </c>
      <c r="CK120" s="107">
        <f>SUM(CG120+CI120)</f>
        <v>0</v>
      </c>
      <c r="CL120" s="108">
        <f t="shared" si="2959"/>
        <v>0</v>
      </c>
      <c r="CM120" s="108">
        <f t="shared" si="2960"/>
        <v>0</v>
      </c>
      <c r="CN120" s="107"/>
      <c r="CO120" s="107"/>
      <c r="CP120" s="107"/>
      <c r="CQ120" s="107"/>
      <c r="CR120" s="107"/>
      <c r="CS120" s="107"/>
      <c r="CT120" s="107"/>
      <c r="CU120" s="107"/>
      <c r="CV120" s="107">
        <f>SUM(CR120+CT120)</f>
        <v>0</v>
      </c>
      <c r="CW120" s="107">
        <f>SUM(CS120+CU120)</f>
        <v>0</v>
      </c>
      <c r="CX120" s="108">
        <f t="shared" si="2966"/>
        <v>0</v>
      </c>
      <c r="CY120" s="108">
        <f t="shared" si="2967"/>
        <v>0</v>
      </c>
      <c r="CZ120" s="107"/>
      <c r="DA120" s="107"/>
      <c r="DB120" s="107"/>
      <c r="DC120" s="107"/>
      <c r="DD120" s="107"/>
      <c r="DE120" s="107"/>
      <c r="DF120" s="107"/>
      <c r="DG120" s="107"/>
      <c r="DH120" s="107">
        <f>SUM(DD120+DF120)</f>
        <v>0</v>
      </c>
      <c r="DI120" s="107">
        <f>SUM(DE120+DG120)</f>
        <v>0</v>
      </c>
      <c r="DJ120" s="108">
        <f t="shared" si="2973"/>
        <v>0</v>
      </c>
      <c r="DK120" s="108">
        <f t="shared" si="2974"/>
        <v>0</v>
      </c>
      <c r="DL120" s="107"/>
      <c r="DM120" s="107"/>
      <c r="DN120" s="107"/>
      <c r="DO120" s="107"/>
      <c r="DP120" s="107"/>
      <c r="DQ120" s="107"/>
      <c r="DR120" s="107"/>
      <c r="DS120" s="107"/>
      <c r="DT120" s="107">
        <f>SUM(DP120+DR120)</f>
        <v>0</v>
      </c>
      <c r="DU120" s="107">
        <f>SUM(DQ120+DS120)</f>
        <v>0</v>
      </c>
      <c r="DV120" s="108">
        <f t="shared" si="2980"/>
        <v>0</v>
      </c>
      <c r="DW120" s="108">
        <f t="shared" si="2981"/>
        <v>0</v>
      </c>
      <c r="DX120" s="107"/>
      <c r="DY120" s="107"/>
      <c r="DZ120" s="107"/>
      <c r="EA120" s="107"/>
      <c r="EB120" s="107"/>
      <c r="EC120" s="107"/>
      <c r="ED120" s="107"/>
      <c r="EE120" s="107"/>
      <c r="EF120" s="107">
        <f>SUM(EB120+ED120)</f>
        <v>0</v>
      </c>
      <c r="EG120" s="107">
        <f>SUM(EC120+EE120)</f>
        <v>0</v>
      </c>
      <c r="EH120" s="108">
        <f t="shared" si="2987"/>
        <v>0</v>
      </c>
      <c r="EI120" s="108">
        <f t="shared" si="2988"/>
        <v>0</v>
      </c>
      <c r="EJ120" s="107"/>
      <c r="EK120" s="107"/>
      <c r="EL120" s="107"/>
      <c r="EM120" s="107"/>
      <c r="EN120" s="107"/>
      <c r="EO120" s="107"/>
      <c r="EP120" s="107"/>
      <c r="EQ120" s="107"/>
      <c r="ER120" s="107">
        <f>SUM(EN120+EP120)</f>
        <v>0</v>
      </c>
      <c r="ES120" s="107">
        <f>SUM(EO120+EQ120)</f>
        <v>0</v>
      </c>
      <c r="ET120" s="108">
        <f t="shared" si="2994"/>
        <v>0</v>
      </c>
      <c r="EU120" s="108">
        <f t="shared" si="2995"/>
        <v>0</v>
      </c>
      <c r="EV120" s="107"/>
      <c r="EW120" s="107"/>
      <c r="EX120" s="107"/>
      <c r="EY120" s="107"/>
      <c r="EZ120" s="107"/>
      <c r="FA120" s="107"/>
      <c r="FB120" s="107"/>
      <c r="FC120" s="107"/>
      <c r="FD120" s="107">
        <f>SUM(EZ120+FB120)</f>
        <v>0</v>
      </c>
      <c r="FE120" s="107">
        <f>SUM(FA120+FC120)</f>
        <v>0</v>
      </c>
      <c r="FF120" s="108">
        <f t="shared" si="3001"/>
        <v>0</v>
      </c>
      <c r="FG120" s="108">
        <f t="shared" si="3002"/>
        <v>0</v>
      </c>
      <c r="FH120" s="107"/>
      <c r="FI120" s="107"/>
      <c r="FJ120" s="107"/>
      <c r="FK120" s="107"/>
      <c r="FL120" s="107"/>
      <c r="FM120" s="107"/>
      <c r="FN120" s="107"/>
      <c r="FO120" s="107"/>
      <c r="FP120" s="107">
        <f>SUM(FL120+FN120)</f>
        <v>0</v>
      </c>
      <c r="FQ120" s="107">
        <f>SUM(FM120+FO120)</f>
        <v>0</v>
      </c>
      <c r="FR120" s="108">
        <f t="shared" si="3008"/>
        <v>0</v>
      </c>
      <c r="FS120" s="108">
        <f t="shared" si="3009"/>
        <v>0</v>
      </c>
      <c r="FT120" s="107"/>
      <c r="FU120" s="107"/>
      <c r="FV120" s="107"/>
      <c r="FW120" s="107"/>
      <c r="FX120" s="107"/>
      <c r="FY120" s="107"/>
      <c r="FZ120" s="107"/>
      <c r="GA120" s="107"/>
      <c r="GB120" s="107">
        <f>SUM(FX120+FZ120)</f>
        <v>0</v>
      </c>
      <c r="GC120" s="107">
        <f>SUM(FY120+GA120)</f>
        <v>0</v>
      </c>
      <c r="GD120" s="108">
        <f t="shared" si="3015"/>
        <v>0</v>
      </c>
      <c r="GE120" s="108">
        <f t="shared" si="3016"/>
        <v>0</v>
      </c>
      <c r="GF120" s="107">
        <f t="shared" ref="GF120:GF121" si="3487">SUM(H120,T120,AF120,AR120,BD120,BP120,CB120,CN120,CZ120,DL120,DX120,EJ120,EV120)</f>
        <v>0</v>
      </c>
      <c r="GG120" s="107">
        <f t="shared" ref="GG120:GG121" si="3488">SUM(I120,U120,AG120,AS120,BE120,BQ120,CC120,CO120,DA120,DM120,DY120,EK120,EW120)</f>
        <v>0</v>
      </c>
      <c r="GH120" s="107">
        <f t="shared" ref="GH120:GH121" si="3489">SUM(J120,V120,AH120,AT120,BF120,BR120,CD120,CP120,DB120,DN120,DZ120,EL120,EX120)</f>
        <v>0</v>
      </c>
      <c r="GI120" s="107">
        <f t="shared" ref="GI120:GI121" si="3490">SUM(K120,W120,AI120,AU120,BG120,BS120,CE120,CQ120,DC120,DO120,EA120,EM120,EY120)</f>
        <v>0</v>
      </c>
      <c r="GJ120" s="107">
        <f t="shared" ref="GJ120:GJ121" si="3491">SUM(L120,X120,AJ120,AV120,BH120,BT120,CF120,CR120,DD120,DP120,EB120,EN120,EZ120)</f>
        <v>0</v>
      </c>
      <c r="GK120" s="107">
        <f t="shared" ref="GK120:GK121" si="3492">SUM(M120,Y120,AK120,AW120,BI120,BU120,CG120,CS120,DE120,DQ120,EC120,EO120,FA120)</f>
        <v>0</v>
      </c>
      <c r="GL120" s="107">
        <f t="shared" ref="GL120:GL121" si="3493">SUM(N120,Z120,AL120,AX120,BJ120,BV120,CH120,CT120,DF120,DR120,ED120,EP120,FB120)</f>
        <v>0</v>
      </c>
      <c r="GM120" s="107">
        <f t="shared" ref="GM120:GM121" si="3494">SUM(O120,AA120,AM120,AY120,BK120,BW120,CI120,CU120,DG120,DS120,EE120,EQ120,FC120)</f>
        <v>0</v>
      </c>
      <c r="GN120" s="107">
        <f t="shared" ref="GN120:GN121" si="3495">SUM(P120,AB120,AN120,AZ120,BL120,BX120,CJ120,CV120,DH120,DT120,EF120,ER120,FD120)</f>
        <v>0</v>
      </c>
      <c r="GO120" s="107">
        <f t="shared" ref="GO120:GO121" si="3496">SUM(Q120,AC120,AO120,BA120,BM120,BY120,CK120,CW120,DI120,DU120,EG120,ES120,FE120)</f>
        <v>0</v>
      </c>
      <c r="GP120" s="107"/>
      <c r="GQ120" s="107"/>
      <c r="GR120" s="243"/>
      <c r="GS120" s="86"/>
    </row>
    <row r="121" spans="2:201" x14ac:dyDescent="0.2">
      <c r="B121" s="86"/>
      <c r="C121" s="89"/>
      <c r="D121" s="90"/>
      <c r="E121" s="93"/>
      <c r="F121" s="94"/>
      <c r="G121" s="106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R121" s="108"/>
      <c r="S121" s="108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8"/>
      <c r="AE121" s="108"/>
      <c r="AF121" s="107"/>
      <c r="AG121" s="107"/>
      <c r="AH121" s="107"/>
      <c r="AI121" s="107"/>
      <c r="AJ121" s="107"/>
      <c r="AK121" s="107"/>
      <c r="AL121" s="107"/>
      <c r="AM121" s="107"/>
      <c r="AN121" s="107">
        <f t="shared" si="3481"/>
        <v>0</v>
      </c>
      <c r="AO121" s="107">
        <f t="shared" si="3482"/>
        <v>0</v>
      </c>
      <c r="AP121" s="108"/>
      <c r="AQ121" s="108"/>
      <c r="AR121" s="107"/>
      <c r="AS121" s="107"/>
      <c r="AT121" s="107"/>
      <c r="AU121" s="107"/>
      <c r="AV121" s="107"/>
      <c r="AW121" s="107"/>
      <c r="AX121" s="107"/>
      <c r="AY121" s="107"/>
      <c r="AZ121" s="107">
        <f t="shared" si="3483"/>
        <v>0</v>
      </c>
      <c r="BA121" s="107">
        <f t="shared" si="3484"/>
        <v>0</v>
      </c>
      <c r="BB121" s="108"/>
      <c r="BC121" s="108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8"/>
      <c r="BO121" s="108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8"/>
      <c r="CA121" s="108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8"/>
      <c r="CM121" s="108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8"/>
      <c r="CY121" s="108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8"/>
      <c r="DK121" s="108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8"/>
      <c r="DW121" s="108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8"/>
      <c r="EI121" s="108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8"/>
      <c r="EU121" s="108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8"/>
      <c r="FG121" s="108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8"/>
      <c r="FS121" s="108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8"/>
      <c r="GE121" s="108"/>
      <c r="GF121" s="107">
        <f t="shared" si="3487"/>
        <v>0</v>
      </c>
      <c r="GG121" s="107">
        <f t="shared" si="3488"/>
        <v>0</v>
      </c>
      <c r="GH121" s="107">
        <f t="shared" si="3489"/>
        <v>0</v>
      </c>
      <c r="GI121" s="107">
        <f t="shared" si="3490"/>
        <v>0</v>
      </c>
      <c r="GJ121" s="107">
        <f t="shared" si="3491"/>
        <v>0</v>
      </c>
      <c r="GK121" s="107">
        <f t="shared" si="3492"/>
        <v>0</v>
      </c>
      <c r="GL121" s="107">
        <f t="shared" si="3493"/>
        <v>0</v>
      </c>
      <c r="GM121" s="107">
        <f t="shared" si="3494"/>
        <v>0</v>
      </c>
      <c r="GN121" s="107">
        <f t="shared" si="3495"/>
        <v>0</v>
      </c>
      <c r="GO121" s="107">
        <f t="shared" si="3496"/>
        <v>0</v>
      </c>
      <c r="GP121" s="107"/>
      <c r="GQ121" s="107"/>
      <c r="GR121" s="243"/>
      <c r="GS121" s="86"/>
    </row>
    <row r="122" spans="2:201" x14ac:dyDescent="0.2">
      <c r="B122" s="110"/>
      <c r="C122" s="111"/>
      <c r="D122" s="112"/>
      <c r="E122" s="132" t="s">
        <v>60</v>
      </c>
      <c r="F122" s="134">
        <v>31</v>
      </c>
      <c r="G122" s="135">
        <v>242676.72100000002</v>
      </c>
      <c r="H122" s="115"/>
      <c r="I122" s="115">
        <v>0</v>
      </c>
      <c r="J122" s="115">
        <f t="shared" si="223"/>
        <v>0</v>
      </c>
      <c r="K122" s="115">
        <f t="shared" si="224"/>
        <v>0</v>
      </c>
      <c r="L122" s="115">
        <f>SUM(L123:L124)</f>
        <v>0</v>
      </c>
      <c r="M122" s="115">
        <f t="shared" ref="M122:N122" si="3497">SUM(M123:M124)</f>
        <v>0</v>
      </c>
      <c r="N122" s="115">
        <f t="shared" si="3497"/>
        <v>0</v>
      </c>
      <c r="O122" s="115">
        <f t="shared" ref="O122:P122" si="3498">SUM(O123:O124)</f>
        <v>0</v>
      </c>
      <c r="P122" s="115">
        <f t="shared" si="3498"/>
        <v>0</v>
      </c>
      <c r="Q122" s="115">
        <f t="shared" ref="Q122" si="3499">SUM(Q123:Q124)</f>
        <v>0</v>
      </c>
      <c r="R122" s="131">
        <f t="shared" si="2218"/>
        <v>0</v>
      </c>
      <c r="S122" s="131">
        <f t="shared" si="2219"/>
        <v>0</v>
      </c>
      <c r="T122" s="115"/>
      <c r="U122" s="115">
        <v>0</v>
      </c>
      <c r="V122" s="115">
        <f t="shared" si="226"/>
        <v>0</v>
      </c>
      <c r="W122" s="115">
        <f t="shared" si="227"/>
        <v>0</v>
      </c>
      <c r="X122" s="115">
        <f>SUM(X123:X124)</f>
        <v>0</v>
      </c>
      <c r="Y122" s="115">
        <f t="shared" ref="Y122" si="3500">SUM(Y123:Y124)</f>
        <v>0</v>
      </c>
      <c r="Z122" s="115">
        <f t="shared" ref="Z122" si="3501">SUM(Z123:Z124)</f>
        <v>0</v>
      </c>
      <c r="AA122" s="115">
        <f t="shared" ref="AA122" si="3502">SUM(AA123:AA124)</f>
        <v>0</v>
      </c>
      <c r="AB122" s="115">
        <f t="shared" ref="AB122" si="3503">SUM(AB123:AB124)</f>
        <v>0</v>
      </c>
      <c r="AC122" s="115">
        <f t="shared" ref="AC122" si="3504">SUM(AC123:AC124)</f>
        <v>0</v>
      </c>
      <c r="AD122" s="131">
        <f t="shared" ref="AD122:AD141" si="3505">SUM(X122-V122)</f>
        <v>0</v>
      </c>
      <c r="AE122" s="131">
        <f t="shared" ref="AE122:AE141" si="3506">SUM(Y122-W122)</f>
        <v>0</v>
      </c>
      <c r="AF122" s="115">
        <f>VLOOKUP($E122,'ВМП план'!$B$8:$AL$43,12,0)</f>
        <v>0</v>
      </c>
      <c r="AG122" s="115">
        <f>VLOOKUP($E122,'ВМП план'!$B$8:$AL$43,13,0)</f>
        <v>0</v>
      </c>
      <c r="AH122" s="115">
        <f t="shared" si="233"/>
        <v>0</v>
      </c>
      <c r="AI122" s="115">
        <f t="shared" si="234"/>
        <v>0</v>
      </c>
      <c r="AJ122" s="115">
        <f>SUM(AJ123:AJ124)</f>
        <v>0</v>
      </c>
      <c r="AK122" s="115">
        <f t="shared" ref="AK122" si="3507">SUM(AK123:AK124)</f>
        <v>0</v>
      </c>
      <c r="AL122" s="115">
        <f t="shared" ref="AL122" si="3508">SUM(AL123:AL124)</f>
        <v>0</v>
      </c>
      <c r="AM122" s="115">
        <f t="shared" ref="AM122" si="3509">SUM(AM123:AM124)</f>
        <v>0</v>
      </c>
      <c r="AN122" s="115">
        <f t="shared" ref="AN122" si="3510">SUM(AN123:AN124)</f>
        <v>0</v>
      </c>
      <c r="AO122" s="115">
        <f t="shared" ref="AO122" si="3511">SUM(AO123:AO124)</f>
        <v>0</v>
      </c>
      <c r="AP122" s="131">
        <f t="shared" ref="AP122:AP141" si="3512">SUM(AJ122-AH122)</f>
        <v>0</v>
      </c>
      <c r="AQ122" s="131">
        <f t="shared" ref="AQ122:AQ141" si="3513">SUM(AK122-AI122)</f>
        <v>0</v>
      </c>
      <c r="AR122" s="115"/>
      <c r="AS122" s="115"/>
      <c r="AT122" s="115">
        <f t="shared" si="240"/>
        <v>0</v>
      </c>
      <c r="AU122" s="115">
        <f t="shared" si="241"/>
        <v>0</v>
      </c>
      <c r="AV122" s="115">
        <f>SUM(AV123:AV124)</f>
        <v>0</v>
      </c>
      <c r="AW122" s="115">
        <f t="shared" ref="AW122" si="3514">SUM(AW123:AW124)</f>
        <v>0</v>
      </c>
      <c r="AX122" s="115">
        <f t="shared" ref="AX122" si="3515">SUM(AX123:AX124)</f>
        <v>0</v>
      </c>
      <c r="AY122" s="115">
        <f t="shared" ref="AY122" si="3516">SUM(AY123:AY124)</f>
        <v>0</v>
      </c>
      <c r="AZ122" s="115">
        <f t="shared" ref="AZ122" si="3517">SUM(AZ123:AZ124)</f>
        <v>0</v>
      </c>
      <c r="BA122" s="115">
        <f t="shared" ref="BA122" si="3518">SUM(BA123:BA124)</f>
        <v>0</v>
      </c>
      <c r="BB122" s="131">
        <f t="shared" ref="BB122:BB141" si="3519">SUM(AV122-AT122)</f>
        <v>0</v>
      </c>
      <c r="BC122" s="131">
        <f t="shared" ref="BC122:BC141" si="3520">SUM(AW122-AU122)</f>
        <v>0</v>
      </c>
      <c r="BD122" s="115">
        <v>200</v>
      </c>
      <c r="BE122" s="115">
        <v>48535344.200000003</v>
      </c>
      <c r="BF122" s="115">
        <f t="shared" si="247"/>
        <v>33.333333333333336</v>
      </c>
      <c r="BG122" s="115">
        <f t="shared" si="248"/>
        <v>8089224.0333333341</v>
      </c>
      <c r="BH122" s="115">
        <f>SUM(BH123:BH124)</f>
        <v>0</v>
      </c>
      <c r="BI122" s="115">
        <f t="shared" ref="BI122" si="3521">SUM(BI123:BI124)</f>
        <v>0</v>
      </c>
      <c r="BJ122" s="115">
        <f t="shared" ref="BJ122" si="3522">SUM(BJ123:BJ124)</f>
        <v>0</v>
      </c>
      <c r="BK122" s="115">
        <f t="shared" ref="BK122" si="3523">SUM(BK123:BK124)</f>
        <v>0</v>
      </c>
      <c r="BL122" s="115">
        <f t="shared" ref="BL122" si="3524">SUM(BL123:BL124)</f>
        <v>0</v>
      </c>
      <c r="BM122" s="115">
        <f t="shared" ref="BM122" si="3525">SUM(BM123:BM124)</f>
        <v>0</v>
      </c>
      <c r="BN122" s="131">
        <f t="shared" ref="BN122:BN141" si="3526">SUM(BH122-BF122)</f>
        <v>-33.333333333333336</v>
      </c>
      <c r="BO122" s="131">
        <f t="shared" ref="BO122:BO141" si="3527">SUM(BI122-BG122)</f>
        <v>-8089224.0333333341</v>
      </c>
      <c r="BP122" s="115">
        <v>216</v>
      </c>
      <c r="BQ122" s="115">
        <v>52418171.736000001</v>
      </c>
      <c r="BR122" s="115">
        <f t="shared" si="254"/>
        <v>36</v>
      </c>
      <c r="BS122" s="115">
        <f t="shared" si="255"/>
        <v>8736361.9560000002</v>
      </c>
      <c r="BT122" s="115">
        <f>SUM(BT123:BT124)</f>
        <v>21</v>
      </c>
      <c r="BU122" s="115">
        <f t="shared" ref="BU122" si="3528">SUM(BU123:BU124)</f>
        <v>5096211.120000002</v>
      </c>
      <c r="BV122" s="115">
        <f t="shared" ref="BV122" si="3529">SUM(BV123:BV124)</f>
        <v>19</v>
      </c>
      <c r="BW122" s="115">
        <f t="shared" ref="BW122" si="3530">SUM(BW123:BW124)</f>
        <v>4610857.6800000016</v>
      </c>
      <c r="BX122" s="115">
        <f t="shared" ref="BX122" si="3531">SUM(BX123:BX124)</f>
        <v>40</v>
      </c>
      <c r="BY122" s="115">
        <f t="shared" ref="BY122" si="3532">SUM(BY123:BY124)</f>
        <v>9707068.8000000045</v>
      </c>
      <c r="BZ122" s="131">
        <f t="shared" ref="BZ122:BZ141" si="3533">SUM(BT122-BR122)</f>
        <v>-15</v>
      </c>
      <c r="CA122" s="131">
        <f t="shared" ref="CA122:CA141" si="3534">SUM(BU122-BS122)</f>
        <v>-3640150.8359999983</v>
      </c>
      <c r="CB122" s="115"/>
      <c r="CC122" s="115"/>
      <c r="CD122" s="115">
        <f t="shared" si="261"/>
        <v>0</v>
      </c>
      <c r="CE122" s="115">
        <f t="shared" si="262"/>
        <v>0</v>
      </c>
      <c r="CF122" s="115">
        <f>SUM(CF123:CF124)</f>
        <v>0</v>
      </c>
      <c r="CG122" s="115">
        <f t="shared" ref="CG122" si="3535">SUM(CG123:CG124)</f>
        <v>0</v>
      </c>
      <c r="CH122" s="115">
        <f t="shared" ref="CH122" si="3536">SUM(CH123:CH124)</f>
        <v>0</v>
      </c>
      <c r="CI122" s="115">
        <f t="shared" ref="CI122" si="3537">SUM(CI123:CI124)</f>
        <v>0</v>
      </c>
      <c r="CJ122" s="115">
        <f t="shared" ref="CJ122" si="3538">SUM(CJ123:CJ124)</f>
        <v>0</v>
      </c>
      <c r="CK122" s="115">
        <f t="shared" ref="CK122" si="3539">SUM(CK123:CK124)</f>
        <v>0</v>
      </c>
      <c r="CL122" s="131">
        <f t="shared" ref="CL122:CL141" si="3540">SUM(CF122-CD122)</f>
        <v>0</v>
      </c>
      <c r="CM122" s="131">
        <f t="shared" ref="CM122:CM141" si="3541">SUM(CG122-CE122)</f>
        <v>0</v>
      </c>
      <c r="CN122" s="115"/>
      <c r="CO122" s="115"/>
      <c r="CP122" s="115">
        <f t="shared" si="268"/>
        <v>0</v>
      </c>
      <c r="CQ122" s="115">
        <f t="shared" si="269"/>
        <v>0</v>
      </c>
      <c r="CR122" s="115">
        <f>SUM(CR123:CR124)</f>
        <v>0</v>
      </c>
      <c r="CS122" s="115">
        <f t="shared" ref="CS122" si="3542">SUM(CS123:CS124)</f>
        <v>0</v>
      </c>
      <c r="CT122" s="115">
        <f t="shared" ref="CT122" si="3543">SUM(CT123:CT124)</f>
        <v>0</v>
      </c>
      <c r="CU122" s="115">
        <f t="shared" ref="CU122" si="3544">SUM(CU123:CU124)</f>
        <v>0</v>
      </c>
      <c r="CV122" s="115">
        <f t="shared" ref="CV122" si="3545">SUM(CV123:CV124)</f>
        <v>0</v>
      </c>
      <c r="CW122" s="115">
        <f t="shared" ref="CW122" si="3546">SUM(CW123:CW124)</f>
        <v>0</v>
      </c>
      <c r="CX122" s="131">
        <f t="shared" ref="CX122:CX141" si="3547">SUM(CR122-CP122)</f>
        <v>0</v>
      </c>
      <c r="CY122" s="131">
        <f t="shared" ref="CY122:CY141" si="3548">SUM(CS122-CQ122)</f>
        <v>0</v>
      </c>
      <c r="CZ122" s="115"/>
      <c r="DA122" s="115"/>
      <c r="DB122" s="115">
        <f t="shared" si="275"/>
        <v>0</v>
      </c>
      <c r="DC122" s="115">
        <f t="shared" si="276"/>
        <v>0</v>
      </c>
      <c r="DD122" s="115">
        <f>SUM(DD123:DD124)</f>
        <v>0</v>
      </c>
      <c r="DE122" s="115">
        <f t="shared" ref="DE122" si="3549">SUM(DE123:DE124)</f>
        <v>0</v>
      </c>
      <c r="DF122" s="115">
        <f t="shared" ref="DF122" si="3550">SUM(DF123:DF124)</f>
        <v>0</v>
      </c>
      <c r="DG122" s="115">
        <f t="shared" ref="DG122" si="3551">SUM(DG123:DG124)</f>
        <v>0</v>
      </c>
      <c r="DH122" s="115">
        <f t="shared" ref="DH122" si="3552">SUM(DH123:DH124)</f>
        <v>0</v>
      </c>
      <c r="DI122" s="115">
        <f t="shared" ref="DI122" si="3553">SUM(DI123:DI124)</f>
        <v>0</v>
      </c>
      <c r="DJ122" s="131">
        <f t="shared" ref="DJ122:DJ141" si="3554">SUM(DD122-DB122)</f>
        <v>0</v>
      </c>
      <c r="DK122" s="131">
        <f t="shared" ref="DK122:DK141" si="3555">SUM(DE122-DC122)</f>
        <v>0</v>
      </c>
      <c r="DL122" s="115"/>
      <c r="DM122" s="115"/>
      <c r="DN122" s="115">
        <f t="shared" si="282"/>
        <v>0</v>
      </c>
      <c r="DO122" s="115">
        <f t="shared" si="283"/>
        <v>0</v>
      </c>
      <c r="DP122" s="115">
        <f>SUM(DP123:DP124)</f>
        <v>0</v>
      </c>
      <c r="DQ122" s="115">
        <f t="shared" ref="DQ122" si="3556">SUM(DQ123:DQ124)</f>
        <v>0</v>
      </c>
      <c r="DR122" s="115">
        <f t="shared" ref="DR122" si="3557">SUM(DR123:DR124)</f>
        <v>0</v>
      </c>
      <c r="DS122" s="115">
        <f t="shared" ref="DS122" si="3558">SUM(DS123:DS124)</f>
        <v>0</v>
      </c>
      <c r="DT122" s="115">
        <f t="shared" ref="DT122" si="3559">SUM(DT123:DT124)</f>
        <v>0</v>
      </c>
      <c r="DU122" s="115">
        <f t="shared" ref="DU122" si="3560">SUM(DU123:DU124)</f>
        <v>0</v>
      </c>
      <c r="DV122" s="131">
        <f t="shared" ref="DV122:DV141" si="3561">SUM(DP122-DN122)</f>
        <v>0</v>
      </c>
      <c r="DW122" s="131">
        <f t="shared" ref="DW122:DW141" si="3562">SUM(DQ122-DO122)</f>
        <v>0</v>
      </c>
      <c r="DX122" s="115"/>
      <c r="DY122" s="115">
        <v>0</v>
      </c>
      <c r="DZ122" s="115">
        <f t="shared" si="289"/>
        <v>0</v>
      </c>
      <c r="EA122" s="115">
        <f t="shared" si="290"/>
        <v>0</v>
      </c>
      <c r="EB122" s="115">
        <f>SUM(EB123:EB124)</f>
        <v>0</v>
      </c>
      <c r="EC122" s="115">
        <f t="shared" ref="EC122" si="3563">SUM(EC123:EC124)</f>
        <v>0</v>
      </c>
      <c r="ED122" s="115">
        <f t="shared" ref="ED122" si="3564">SUM(ED123:ED124)</f>
        <v>0</v>
      </c>
      <c r="EE122" s="115">
        <f t="shared" ref="EE122" si="3565">SUM(EE123:EE124)</f>
        <v>0</v>
      </c>
      <c r="EF122" s="115">
        <f t="shared" ref="EF122" si="3566">SUM(EF123:EF124)</f>
        <v>0</v>
      </c>
      <c r="EG122" s="115">
        <f t="shared" ref="EG122" si="3567">SUM(EG123:EG124)</f>
        <v>0</v>
      </c>
      <c r="EH122" s="131">
        <f t="shared" ref="EH122:EH141" si="3568">SUM(EB122-DZ122)</f>
        <v>0</v>
      </c>
      <c r="EI122" s="131">
        <f t="shared" ref="EI122:EI141" si="3569">SUM(EC122-EA122)</f>
        <v>0</v>
      </c>
      <c r="EJ122" s="115">
        <v>2</v>
      </c>
      <c r="EK122" s="115">
        <v>485353.44200000004</v>
      </c>
      <c r="EL122" s="115">
        <f t="shared" si="296"/>
        <v>0.33333333333333331</v>
      </c>
      <c r="EM122" s="115">
        <f t="shared" si="297"/>
        <v>80892.240333333335</v>
      </c>
      <c r="EN122" s="115">
        <f>SUM(EN123:EN124)</f>
        <v>0</v>
      </c>
      <c r="EO122" s="115">
        <f t="shared" ref="EO122" si="3570">SUM(EO123:EO124)</f>
        <v>0</v>
      </c>
      <c r="EP122" s="115">
        <f t="shared" ref="EP122" si="3571">SUM(EP123:EP124)</f>
        <v>0</v>
      </c>
      <c r="EQ122" s="115">
        <f t="shared" ref="EQ122" si="3572">SUM(EQ123:EQ124)</f>
        <v>0</v>
      </c>
      <c r="ER122" s="115">
        <f t="shared" ref="ER122" si="3573">SUM(ER123:ER124)</f>
        <v>0</v>
      </c>
      <c r="ES122" s="115">
        <f t="shared" ref="ES122" si="3574">SUM(ES123:ES124)</f>
        <v>0</v>
      </c>
      <c r="ET122" s="131">
        <f t="shared" ref="ET122:ET141" si="3575">SUM(EN122-EL122)</f>
        <v>-0.33333333333333331</v>
      </c>
      <c r="EU122" s="131">
        <f t="shared" ref="EU122:EU141" si="3576">SUM(EO122-EM122)</f>
        <v>-80892.240333333335</v>
      </c>
      <c r="EV122" s="115"/>
      <c r="EW122" s="115"/>
      <c r="EX122" s="115">
        <f t="shared" si="303"/>
        <v>0</v>
      </c>
      <c r="EY122" s="115">
        <f t="shared" si="304"/>
        <v>0</v>
      </c>
      <c r="EZ122" s="115">
        <f>SUM(EZ123:EZ124)</f>
        <v>0</v>
      </c>
      <c r="FA122" s="115">
        <f t="shared" ref="FA122" si="3577">SUM(FA123:FA124)</f>
        <v>0</v>
      </c>
      <c r="FB122" s="115">
        <f t="shared" ref="FB122" si="3578">SUM(FB123:FB124)</f>
        <v>0</v>
      </c>
      <c r="FC122" s="115">
        <f t="shared" ref="FC122" si="3579">SUM(FC123:FC124)</f>
        <v>0</v>
      </c>
      <c r="FD122" s="115">
        <f t="shared" ref="FD122" si="3580">SUM(FD123:FD124)</f>
        <v>0</v>
      </c>
      <c r="FE122" s="115">
        <f t="shared" ref="FE122" si="3581">SUM(FE123:FE124)</f>
        <v>0</v>
      </c>
      <c r="FF122" s="131">
        <f t="shared" ref="FF122:FF141" si="3582">SUM(EZ122-EX122)</f>
        <v>0</v>
      </c>
      <c r="FG122" s="131">
        <f t="shared" ref="FG122:FG141" si="3583">SUM(FA122-EY122)</f>
        <v>0</v>
      </c>
      <c r="FH122" s="115"/>
      <c r="FI122" s="115"/>
      <c r="FJ122" s="115">
        <f t="shared" si="310"/>
        <v>0</v>
      </c>
      <c r="FK122" s="115">
        <f t="shared" si="311"/>
        <v>0</v>
      </c>
      <c r="FL122" s="115">
        <f>SUM(FL123:FL124)</f>
        <v>0</v>
      </c>
      <c r="FM122" s="115">
        <f t="shared" ref="FM122" si="3584">SUM(FM123:FM124)</f>
        <v>0</v>
      </c>
      <c r="FN122" s="115">
        <f t="shared" ref="FN122" si="3585">SUM(FN123:FN124)</f>
        <v>0</v>
      </c>
      <c r="FO122" s="115">
        <f t="shared" ref="FO122" si="3586">SUM(FO123:FO124)</f>
        <v>0</v>
      </c>
      <c r="FP122" s="115">
        <f t="shared" ref="FP122" si="3587">SUM(FP123:FP124)</f>
        <v>0</v>
      </c>
      <c r="FQ122" s="115">
        <f t="shared" ref="FQ122" si="3588">SUM(FQ123:FQ124)</f>
        <v>0</v>
      </c>
      <c r="FR122" s="131">
        <f t="shared" ref="FR122:FR141" si="3589">SUM(FL122-FJ122)</f>
        <v>0</v>
      </c>
      <c r="FS122" s="131">
        <f t="shared" ref="FS122:FS141" si="3590">SUM(FM122-FK122)</f>
        <v>0</v>
      </c>
      <c r="FT122" s="115"/>
      <c r="FU122" s="115"/>
      <c r="FV122" s="115">
        <f t="shared" si="317"/>
        <v>0</v>
      </c>
      <c r="FW122" s="115">
        <f t="shared" si="318"/>
        <v>0</v>
      </c>
      <c r="FX122" s="115">
        <f>SUM(FX123:FX124)</f>
        <v>0</v>
      </c>
      <c r="FY122" s="115">
        <f t="shared" ref="FY122" si="3591">SUM(FY123:FY124)</f>
        <v>0</v>
      </c>
      <c r="FZ122" s="115">
        <f t="shared" ref="FZ122" si="3592">SUM(FZ123:FZ124)</f>
        <v>0</v>
      </c>
      <c r="GA122" s="115">
        <f t="shared" ref="GA122" si="3593">SUM(GA123:GA124)</f>
        <v>0</v>
      </c>
      <c r="GB122" s="115">
        <f t="shared" ref="GB122" si="3594">SUM(GB123:GB124)</f>
        <v>0</v>
      </c>
      <c r="GC122" s="115">
        <f t="shared" ref="GC122" si="3595">SUM(GC123:GC124)</f>
        <v>0</v>
      </c>
      <c r="GD122" s="131">
        <f t="shared" ref="GD122:GD141" si="3596">SUM(FX122-FV122)</f>
        <v>0</v>
      </c>
      <c r="GE122" s="131">
        <f t="shared" ref="GE122:GE141" si="3597">SUM(FY122-FW122)</f>
        <v>0</v>
      </c>
      <c r="GF122" s="115">
        <f t="shared" si="3205"/>
        <v>418</v>
      </c>
      <c r="GG122" s="115">
        <f t="shared" si="3205"/>
        <v>101438869.37800001</v>
      </c>
      <c r="GH122" s="115">
        <f t="shared" si="3205"/>
        <v>69.666666666666671</v>
      </c>
      <c r="GI122" s="115">
        <f t="shared" si="3205"/>
        <v>16906478.229666669</v>
      </c>
      <c r="GJ122" s="115">
        <f>SUM(GJ123:GJ124)</f>
        <v>21</v>
      </c>
      <c r="GK122" s="115">
        <f t="shared" ref="GK122" si="3598">SUM(GK123:GK124)</f>
        <v>5096211.120000002</v>
      </c>
      <c r="GL122" s="115">
        <f t="shared" ref="GL122" si="3599">SUM(GL123:GL124)</f>
        <v>19</v>
      </c>
      <c r="GM122" s="115">
        <f t="shared" ref="GM122" si="3600">SUM(GM123:GM124)</f>
        <v>4610857.6800000016</v>
      </c>
      <c r="GN122" s="115">
        <f t="shared" ref="GN122" si="3601">SUM(GN123:GN124)</f>
        <v>40</v>
      </c>
      <c r="GO122" s="115">
        <f t="shared" ref="GO122" si="3602">SUM(GO123:GO124)</f>
        <v>9707068.8000000045</v>
      </c>
      <c r="GP122" s="115">
        <f t="shared" si="3211"/>
        <v>-48.666666666666671</v>
      </c>
      <c r="GQ122" s="115">
        <f t="shared" si="3212"/>
        <v>-11810267.109666668</v>
      </c>
      <c r="GR122" s="246">
        <f>SUM(BT122/BR122)</f>
        <v>0.58333333333333337</v>
      </c>
      <c r="GS122" s="246">
        <f>SUM(BU122/BS122)</f>
        <v>0.58333333092958695</v>
      </c>
    </row>
    <row r="123" spans="2:201" ht="60" x14ac:dyDescent="0.2">
      <c r="B123" s="75" t="s">
        <v>276</v>
      </c>
      <c r="C123" s="76" t="s">
        <v>277</v>
      </c>
      <c r="D123" s="77">
        <v>527</v>
      </c>
      <c r="E123" s="76" t="s">
        <v>278</v>
      </c>
      <c r="F123" s="94">
        <v>31</v>
      </c>
      <c r="G123" s="106">
        <v>242676.72100000002</v>
      </c>
      <c r="H123" s="107"/>
      <c r="I123" s="107"/>
      <c r="J123" s="107"/>
      <c r="K123" s="107"/>
      <c r="L123" s="107">
        <f>VLOOKUP($D123,'факт '!$D$7:$AO$73,3,0)</f>
        <v>0</v>
      </c>
      <c r="M123" s="107">
        <f>VLOOKUP($D123,'факт '!$D$7:$AO$73,4,0)</f>
        <v>0</v>
      </c>
      <c r="N123" s="107"/>
      <c r="O123" s="107"/>
      <c r="P123" s="107">
        <f t="shared" si="3213"/>
        <v>0</v>
      </c>
      <c r="Q123" s="107">
        <f t="shared" si="3214"/>
        <v>0</v>
      </c>
      <c r="R123" s="108">
        <f t="shared" si="2218"/>
        <v>0</v>
      </c>
      <c r="S123" s="108">
        <f t="shared" si="2219"/>
        <v>0</v>
      </c>
      <c r="T123" s="107"/>
      <c r="U123" s="107"/>
      <c r="V123" s="107"/>
      <c r="W123" s="107"/>
      <c r="X123" s="107">
        <f>VLOOKUP($D123,'факт '!$D$7:$AO$73,7,0)</f>
        <v>0</v>
      </c>
      <c r="Y123" s="107">
        <f>VLOOKUP($D123,'факт '!$D$7:$AO$73,8,0)</f>
        <v>0</v>
      </c>
      <c r="Z123" s="107">
        <f>VLOOKUP($D123,'факт '!$D$7:$AO$73,9,0)</f>
        <v>0</v>
      </c>
      <c r="AA123" s="107">
        <f>VLOOKUP($D123,'факт '!$D$7:$AO$73,10,0)</f>
        <v>0</v>
      </c>
      <c r="AB123" s="107">
        <f t="shared" ref="AB123:AB124" si="3603">SUM(X123+Z123)</f>
        <v>0</v>
      </c>
      <c r="AC123" s="107">
        <f t="shared" ref="AC123:AC124" si="3604">SUM(Y123+AA123)</f>
        <v>0</v>
      </c>
      <c r="AD123" s="108">
        <f t="shared" si="3505"/>
        <v>0</v>
      </c>
      <c r="AE123" s="108">
        <f t="shared" si="3506"/>
        <v>0</v>
      </c>
      <c r="AF123" s="107"/>
      <c r="AG123" s="107"/>
      <c r="AH123" s="107"/>
      <c r="AI123" s="107"/>
      <c r="AJ123" s="107">
        <f>VLOOKUP($D123,'факт '!$D$7:$AO$73,5,0)</f>
        <v>0</v>
      </c>
      <c r="AK123" s="107">
        <f>VLOOKUP($D123,'факт '!$D$7:$AO$73,6,0)</f>
        <v>0</v>
      </c>
      <c r="AL123" s="107"/>
      <c r="AM123" s="107"/>
      <c r="AN123" s="107">
        <f t="shared" ref="AN123:AN124" si="3605">SUM(AJ123+AL123)</f>
        <v>0</v>
      </c>
      <c r="AO123" s="107">
        <f t="shared" ref="AO123:AO124" si="3606">SUM(AK123+AM123)</f>
        <v>0</v>
      </c>
      <c r="AP123" s="108">
        <f t="shared" si="3512"/>
        <v>0</v>
      </c>
      <c r="AQ123" s="108">
        <f t="shared" si="3513"/>
        <v>0</v>
      </c>
      <c r="AR123" s="107"/>
      <c r="AS123" s="107"/>
      <c r="AT123" s="107"/>
      <c r="AU123" s="107"/>
      <c r="AV123" s="107">
        <f>VLOOKUP($D123,'факт '!$D$7:$AO$73,11,0)</f>
        <v>0</v>
      </c>
      <c r="AW123" s="107">
        <f>VLOOKUP($D123,'факт '!$D$7:$AO$73,12,0)</f>
        <v>0</v>
      </c>
      <c r="AX123" s="107"/>
      <c r="AY123" s="107"/>
      <c r="AZ123" s="107">
        <f t="shared" ref="AZ123:AZ124" si="3607">SUM(AV123+AX123)</f>
        <v>0</v>
      </c>
      <c r="BA123" s="107">
        <f t="shared" ref="BA123:BA124" si="3608">SUM(AW123+AY123)</f>
        <v>0</v>
      </c>
      <c r="BB123" s="108">
        <f t="shared" si="3519"/>
        <v>0</v>
      </c>
      <c r="BC123" s="108">
        <f t="shared" si="3520"/>
        <v>0</v>
      </c>
      <c r="BD123" s="107"/>
      <c r="BE123" s="107"/>
      <c r="BF123" s="107"/>
      <c r="BG123" s="107"/>
      <c r="BH123" s="107">
        <f>VLOOKUP($D123,'факт '!$D$7:$AO$73,15,0)</f>
        <v>0</v>
      </c>
      <c r="BI123" s="107">
        <f>VLOOKUP($D123,'факт '!$D$7:$AO$73,16,0)</f>
        <v>0</v>
      </c>
      <c r="BJ123" s="107">
        <f>VLOOKUP($D123,'факт '!$D$7:$AO$73,17,0)</f>
        <v>0</v>
      </c>
      <c r="BK123" s="107">
        <f>VLOOKUP($D123,'факт '!$D$7:$AO$73,18,0)</f>
        <v>0</v>
      </c>
      <c r="BL123" s="107">
        <f t="shared" ref="BL123:BL124" si="3609">SUM(BH123+BJ123)</f>
        <v>0</v>
      </c>
      <c r="BM123" s="107">
        <f t="shared" ref="BM123:BM124" si="3610">SUM(BI123+BK123)</f>
        <v>0</v>
      </c>
      <c r="BN123" s="108">
        <f t="shared" si="3526"/>
        <v>0</v>
      </c>
      <c r="BO123" s="108">
        <f t="shared" si="3527"/>
        <v>0</v>
      </c>
      <c r="BP123" s="107"/>
      <c r="BQ123" s="107"/>
      <c r="BR123" s="107"/>
      <c r="BS123" s="107"/>
      <c r="BT123" s="107">
        <f>VLOOKUP($D123,'факт '!$D$7:$AO$73,19,0)</f>
        <v>21</v>
      </c>
      <c r="BU123" s="107">
        <f>VLOOKUP($D123,'факт '!$D$7:$AO$73,20,0)</f>
        <v>5096211.120000002</v>
      </c>
      <c r="BV123" s="107">
        <f>VLOOKUP($D123,'факт '!$D$7:$AO$73,21,0)</f>
        <v>19</v>
      </c>
      <c r="BW123" s="107">
        <f>VLOOKUP($D123,'факт '!$D$7:$AO$73,22,0)</f>
        <v>4610857.6800000016</v>
      </c>
      <c r="BX123" s="107">
        <f t="shared" ref="BX123:BX124" si="3611">SUM(BT123+BV123)</f>
        <v>40</v>
      </c>
      <c r="BY123" s="107">
        <f t="shared" ref="BY123:BY124" si="3612">SUM(BU123+BW123)</f>
        <v>9707068.8000000045</v>
      </c>
      <c r="BZ123" s="108">
        <f t="shared" si="3533"/>
        <v>21</v>
      </c>
      <c r="CA123" s="108">
        <f t="shared" si="3534"/>
        <v>5096211.120000002</v>
      </c>
      <c r="CB123" s="107"/>
      <c r="CC123" s="107"/>
      <c r="CD123" s="107"/>
      <c r="CE123" s="107"/>
      <c r="CF123" s="107">
        <f>VLOOKUP($D123,'факт '!$D$7:$AO$73,23,0)</f>
        <v>0</v>
      </c>
      <c r="CG123" s="107">
        <f>VLOOKUP($D123,'факт '!$D$7:$AO$73,24,0)</f>
        <v>0</v>
      </c>
      <c r="CH123" s="107">
        <f>VLOOKUP($D123,'факт '!$D$7:$AO$73,25,0)</f>
        <v>0</v>
      </c>
      <c r="CI123" s="107">
        <f>VLOOKUP($D123,'факт '!$D$7:$AO$73,26,0)</f>
        <v>0</v>
      </c>
      <c r="CJ123" s="107">
        <f t="shared" ref="CJ123:CJ124" si="3613">SUM(CF123+CH123)</f>
        <v>0</v>
      </c>
      <c r="CK123" s="107">
        <f t="shared" ref="CK123:CK124" si="3614">SUM(CG123+CI123)</f>
        <v>0</v>
      </c>
      <c r="CL123" s="108">
        <f t="shared" si="3540"/>
        <v>0</v>
      </c>
      <c r="CM123" s="108">
        <f t="shared" si="3541"/>
        <v>0</v>
      </c>
      <c r="CN123" s="107"/>
      <c r="CO123" s="107"/>
      <c r="CP123" s="107"/>
      <c r="CQ123" s="107"/>
      <c r="CR123" s="107">
        <f>VLOOKUP($D123,'факт '!$D$7:$AO$73,27,0)</f>
        <v>0</v>
      </c>
      <c r="CS123" s="107">
        <f>VLOOKUP($D123,'факт '!$D$7:$AO$73,28,0)</f>
        <v>0</v>
      </c>
      <c r="CT123" s="107">
        <f>VLOOKUP($D123,'факт '!$D$7:$AO$73,29,0)</f>
        <v>0</v>
      </c>
      <c r="CU123" s="107">
        <f>VLOOKUP($D123,'факт '!$D$7:$AO$73,30,0)</f>
        <v>0</v>
      </c>
      <c r="CV123" s="107">
        <f t="shared" ref="CV123:CV124" si="3615">SUM(CR123+CT123)</f>
        <v>0</v>
      </c>
      <c r="CW123" s="107">
        <f t="shared" ref="CW123:CW124" si="3616">SUM(CS123+CU123)</f>
        <v>0</v>
      </c>
      <c r="CX123" s="108">
        <f t="shared" si="3547"/>
        <v>0</v>
      </c>
      <c r="CY123" s="108">
        <f t="shared" si="3548"/>
        <v>0</v>
      </c>
      <c r="CZ123" s="107"/>
      <c r="DA123" s="107"/>
      <c r="DB123" s="107"/>
      <c r="DC123" s="107"/>
      <c r="DD123" s="107">
        <f>VLOOKUP($D123,'факт '!$D$7:$AO$73,31,0)</f>
        <v>0</v>
      </c>
      <c r="DE123" s="107">
        <f>VLOOKUP($D123,'факт '!$D$7:$AO$73,32,0)</f>
        <v>0</v>
      </c>
      <c r="DF123" s="107"/>
      <c r="DG123" s="107"/>
      <c r="DH123" s="107">
        <f t="shared" ref="DH123:DH124" si="3617">SUM(DD123+DF123)</f>
        <v>0</v>
      </c>
      <c r="DI123" s="107">
        <f t="shared" ref="DI123:DI124" si="3618">SUM(DE123+DG123)</f>
        <v>0</v>
      </c>
      <c r="DJ123" s="108">
        <f t="shared" si="3554"/>
        <v>0</v>
      </c>
      <c r="DK123" s="108">
        <f t="shared" si="3555"/>
        <v>0</v>
      </c>
      <c r="DL123" s="107"/>
      <c r="DM123" s="107"/>
      <c r="DN123" s="107"/>
      <c r="DO123" s="107"/>
      <c r="DP123" s="107">
        <f>VLOOKUP($D123,'факт '!$D$7:$AO$73,13,0)</f>
        <v>0</v>
      </c>
      <c r="DQ123" s="107">
        <f>VLOOKUP($D123,'факт '!$D$7:$AO$73,14,0)</f>
        <v>0</v>
      </c>
      <c r="DR123" s="107"/>
      <c r="DS123" s="107"/>
      <c r="DT123" s="107">
        <f t="shared" ref="DT123:DT124" si="3619">SUM(DP123+DR123)</f>
        <v>0</v>
      </c>
      <c r="DU123" s="107">
        <f t="shared" ref="DU123:DU124" si="3620">SUM(DQ123+DS123)</f>
        <v>0</v>
      </c>
      <c r="DV123" s="108">
        <f t="shared" si="3561"/>
        <v>0</v>
      </c>
      <c r="DW123" s="108">
        <f t="shared" si="3562"/>
        <v>0</v>
      </c>
      <c r="DX123" s="107"/>
      <c r="DY123" s="107"/>
      <c r="DZ123" s="107"/>
      <c r="EA123" s="107"/>
      <c r="EB123" s="107">
        <f>VLOOKUP($D123,'факт '!$D$7:$AO$73,33,0)</f>
        <v>0</v>
      </c>
      <c r="EC123" s="107">
        <f>VLOOKUP($D123,'факт '!$D$7:$AO$73,34,0)</f>
        <v>0</v>
      </c>
      <c r="ED123" s="107"/>
      <c r="EE123" s="107"/>
      <c r="EF123" s="107">
        <f t="shared" ref="EF123:EF124" si="3621">SUM(EB123+ED123)</f>
        <v>0</v>
      </c>
      <c r="EG123" s="107">
        <f t="shared" ref="EG123:EG124" si="3622">SUM(EC123+EE123)</f>
        <v>0</v>
      </c>
      <c r="EH123" s="108">
        <f t="shared" si="3568"/>
        <v>0</v>
      </c>
      <c r="EI123" s="108">
        <f t="shared" si="3569"/>
        <v>0</v>
      </c>
      <c r="EJ123" s="107"/>
      <c r="EK123" s="107"/>
      <c r="EL123" s="107"/>
      <c r="EM123" s="107"/>
      <c r="EN123" s="107">
        <f>VLOOKUP($D123,'факт '!$D$7:$AO$73,35,0)</f>
        <v>0</v>
      </c>
      <c r="EO123" s="107">
        <f>VLOOKUP($D123,'факт '!$D$7:$AO$73,36,0)</f>
        <v>0</v>
      </c>
      <c r="EP123" s="107">
        <f>VLOOKUP($D123,'факт '!$D$7:$AO$73,37,0)</f>
        <v>0</v>
      </c>
      <c r="EQ123" s="107">
        <f>VLOOKUP($D123,'факт '!$D$7:$AO$73,38,0)</f>
        <v>0</v>
      </c>
      <c r="ER123" s="107">
        <f t="shared" ref="ER123:ER124" si="3623">SUM(EN123+EP123)</f>
        <v>0</v>
      </c>
      <c r="ES123" s="107">
        <f t="shared" ref="ES123:ES124" si="3624">SUM(EO123+EQ123)</f>
        <v>0</v>
      </c>
      <c r="ET123" s="108">
        <f t="shared" si="3575"/>
        <v>0</v>
      </c>
      <c r="EU123" s="108">
        <f t="shared" si="3576"/>
        <v>0</v>
      </c>
      <c r="EV123" s="107"/>
      <c r="EW123" s="107"/>
      <c r="EX123" s="107"/>
      <c r="EY123" s="107"/>
      <c r="EZ123" s="107"/>
      <c r="FA123" s="107"/>
      <c r="FB123" s="107"/>
      <c r="FC123" s="107"/>
      <c r="FD123" s="107">
        <f t="shared" ref="FD123:FD124" si="3625">SUM(EZ123+FB123)</f>
        <v>0</v>
      </c>
      <c r="FE123" s="107">
        <f t="shared" ref="FE123:FE124" si="3626">SUM(FA123+FC123)</f>
        <v>0</v>
      </c>
      <c r="FF123" s="108">
        <f t="shared" si="3582"/>
        <v>0</v>
      </c>
      <c r="FG123" s="108">
        <f t="shared" si="3583"/>
        <v>0</v>
      </c>
      <c r="FH123" s="107"/>
      <c r="FI123" s="107"/>
      <c r="FJ123" s="107"/>
      <c r="FK123" s="107"/>
      <c r="FL123" s="107"/>
      <c r="FM123" s="107"/>
      <c r="FN123" s="107"/>
      <c r="FO123" s="107"/>
      <c r="FP123" s="107">
        <f t="shared" ref="FP123:FP124" si="3627">SUM(FL123+FN123)</f>
        <v>0</v>
      </c>
      <c r="FQ123" s="107">
        <f t="shared" ref="FQ123:FQ124" si="3628">SUM(FM123+FO123)</f>
        <v>0</v>
      </c>
      <c r="FR123" s="108">
        <f t="shared" si="3589"/>
        <v>0</v>
      </c>
      <c r="FS123" s="108">
        <f t="shared" si="3590"/>
        <v>0</v>
      </c>
      <c r="FT123" s="107"/>
      <c r="FU123" s="107"/>
      <c r="FV123" s="107"/>
      <c r="FW123" s="107"/>
      <c r="FX123" s="107"/>
      <c r="FY123" s="107"/>
      <c r="FZ123" s="107"/>
      <c r="GA123" s="107"/>
      <c r="GB123" s="107">
        <f t="shared" ref="GB123:GB124" si="3629">SUM(FX123+FZ123)</f>
        <v>0</v>
      </c>
      <c r="GC123" s="107">
        <f t="shared" ref="GC123:GC124" si="3630">SUM(FY123+GA123)</f>
        <v>0</v>
      </c>
      <c r="GD123" s="108">
        <f t="shared" si="3596"/>
        <v>0</v>
      </c>
      <c r="GE123" s="108">
        <f t="shared" si="3597"/>
        <v>0</v>
      </c>
      <c r="GF123" s="107">
        <f t="shared" ref="GF123:GF124" si="3631">SUM(H123,T123,AF123,AR123,BD123,BP123,CB123,CN123,CZ123,DL123,DX123,EJ123,EV123)</f>
        <v>0</v>
      </c>
      <c r="GG123" s="107">
        <f t="shared" ref="GG123:GG124" si="3632">SUM(I123,U123,AG123,AS123,BE123,BQ123,CC123,CO123,DA123,DM123,DY123,EK123,EW123)</f>
        <v>0</v>
      </c>
      <c r="GH123" s="107">
        <f t="shared" ref="GH123:GH124" si="3633">SUM(J123,V123,AH123,AT123,BF123,BR123,CD123,CP123,DB123,DN123,DZ123,EL123,EX123)</f>
        <v>0</v>
      </c>
      <c r="GI123" s="107">
        <f t="shared" ref="GI123:GI124" si="3634">SUM(K123,W123,AI123,AU123,BG123,BS123,CE123,CQ123,DC123,DO123,EA123,EM123,EY123)</f>
        <v>0</v>
      </c>
      <c r="GJ123" s="107">
        <f t="shared" ref="GJ123:GJ124" si="3635">SUM(L123,X123,AJ123,AV123,BH123,BT123,CF123,CR123,DD123,DP123,EB123,EN123,EZ123)</f>
        <v>21</v>
      </c>
      <c r="GK123" s="107">
        <f t="shared" ref="GK123:GK124" si="3636">SUM(M123,Y123,AK123,AW123,BI123,BU123,CG123,CS123,DE123,DQ123,EC123,EO123,FA123)</f>
        <v>5096211.120000002</v>
      </c>
      <c r="GL123" s="107">
        <f t="shared" ref="GL123:GL124" si="3637">SUM(N123,Z123,AL123,AX123,BJ123,BV123,CH123,CT123,DF123,DR123,ED123,EP123,FB123)</f>
        <v>19</v>
      </c>
      <c r="GM123" s="107">
        <f t="shared" ref="GM123:GM124" si="3638">SUM(O123,AA123,AM123,AY123,BK123,BW123,CI123,CU123,DG123,DS123,EE123,EQ123,FC123)</f>
        <v>4610857.6800000016</v>
      </c>
      <c r="GN123" s="107">
        <f t="shared" ref="GN123:GN124" si="3639">SUM(P123,AB123,AN123,AZ123,BL123,BX123,CJ123,CV123,DH123,DT123,EF123,ER123,FD123)</f>
        <v>40</v>
      </c>
      <c r="GO123" s="107">
        <f t="shared" ref="GO123:GO124" si="3640">SUM(Q123,AC123,AO123,BA123,BM123,BY123,CK123,CW123,DI123,DU123,EG123,ES123,FE123)</f>
        <v>9707068.8000000045</v>
      </c>
      <c r="GP123" s="107"/>
      <c r="GQ123" s="107"/>
      <c r="GR123" s="243"/>
      <c r="GS123" s="86"/>
    </row>
    <row r="124" spans="2:201" x14ac:dyDescent="0.2">
      <c r="B124" s="75"/>
      <c r="C124" s="76"/>
      <c r="D124" s="129"/>
      <c r="E124" s="130"/>
      <c r="F124" s="94"/>
      <c r="G124" s="106"/>
      <c r="H124" s="107"/>
      <c r="I124" s="107"/>
      <c r="J124" s="107"/>
      <c r="K124" s="107"/>
      <c r="L124" s="107"/>
      <c r="M124" s="107"/>
      <c r="N124" s="107"/>
      <c r="O124" s="107"/>
      <c r="P124" s="107">
        <f t="shared" si="3213"/>
        <v>0</v>
      </c>
      <c r="Q124" s="107">
        <f t="shared" si="3214"/>
        <v>0</v>
      </c>
      <c r="R124" s="108">
        <f t="shared" si="2218"/>
        <v>0</v>
      </c>
      <c r="S124" s="108">
        <f t="shared" si="2219"/>
        <v>0</v>
      </c>
      <c r="T124" s="107"/>
      <c r="U124" s="107"/>
      <c r="V124" s="107"/>
      <c r="W124" s="107"/>
      <c r="X124" s="107"/>
      <c r="Y124" s="107"/>
      <c r="Z124" s="107"/>
      <c r="AA124" s="107"/>
      <c r="AB124" s="107">
        <f t="shared" si="3603"/>
        <v>0</v>
      </c>
      <c r="AC124" s="107">
        <f t="shared" si="3604"/>
        <v>0</v>
      </c>
      <c r="AD124" s="108">
        <f t="shared" si="3505"/>
        <v>0</v>
      </c>
      <c r="AE124" s="108">
        <f t="shared" si="3506"/>
        <v>0</v>
      </c>
      <c r="AF124" s="107"/>
      <c r="AG124" s="107"/>
      <c r="AH124" s="107"/>
      <c r="AI124" s="107"/>
      <c r="AJ124" s="107"/>
      <c r="AK124" s="107"/>
      <c r="AL124" s="107"/>
      <c r="AM124" s="107"/>
      <c r="AN124" s="107">
        <f t="shared" si="3605"/>
        <v>0</v>
      </c>
      <c r="AO124" s="107">
        <f t="shared" si="3606"/>
        <v>0</v>
      </c>
      <c r="AP124" s="108">
        <f t="shared" si="3512"/>
        <v>0</v>
      </c>
      <c r="AQ124" s="108">
        <f t="shared" si="3513"/>
        <v>0</v>
      </c>
      <c r="AR124" s="107"/>
      <c r="AS124" s="107"/>
      <c r="AT124" s="107"/>
      <c r="AU124" s="107"/>
      <c r="AV124" s="107"/>
      <c r="AW124" s="107"/>
      <c r="AX124" s="107"/>
      <c r="AY124" s="107"/>
      <c r="AZ124" s="107">
        <f t="shared" si="3607"/>
        <v>0</v>
      </c>
      <c r="BA124" s="107">
        <f t="shared" si="3608"/>
        <v>0</v>
      </c>
      <c r="BB124" s="108">
        <f t="shared" si="3519"/>
        <v>0</v>
      </c>
      <c r="BC124" s="108">
        <f t="shared" si="3520"/>
        <v>0</v>
      </c>
      <c r="BD124" s="107"/>
      <c r="BE124" s="107"/>
      <c r="BF124" s="107"/>
      <c r="BG124" s="107"/>
      <c r="BH124" s="107"/>
      <c r="BI124" s="107"/>
      <c r="BJ124" s="107"/>
      <c r="BK124" s="107"/>
      <c r="BL124" s="107">
        <f t="shared" si="3609"/>
        <v>0</v>
      </c>
      <c r="BM124" s="107">
        <f t="shared" si="3610"/>
        <v>0</v>
      </c>
      <c r="BN124" s="108">
        <f t="shared" si="3526"/>
        <v>0</v>
      </c>
      <c r="BO124" s="108">
        <f t="shared" si="3527"/>
        <v>0</v>
      </c>
      <c r="BP124" s="107"/>
      <c r="BQ124" s="107"/>
      <c r="BR124" s="107"/>
      <c r="BS124" s="107"/>
      <c r="BT124" s="107"/>
      <c r="BU124" s="107"/>
      <c r="BV124" s="107"/>
      <c r="BW124" s="107"/>
      <c r="BX124" s="107">
        <f t="shared" si="3611"/>
        <v>0</v>
      </c>
      <c r="BY124" s="107">
        <f t="shared" si="3612"/>
        <v>0</v>
      </c>
      <c r="BZ124" s="108">
        <f t="shared" si="3533"/>
        <v>0</v>
      </c>
      <c r="CA124" s="108">
        <f t="shared" si="3534"/>
        <v>0</v>
      </c>
      <c r="CB124" s="107"/>
      <c r="CC124" s="107"/>
      <c r="CD124" s="107"/>
      <c r="CE124" s="107"/>
      <c r="CF124" s="107"/>
      <c r="CG124" s="107"/>
      <c r="CH124" s="107"/>
      <c r="CI124" s="107"/>
      <c r="CJ124" s="107">
        <f t="shared" si="3613"/>
        <v>0</v>
      </c>
      <c r="CK124" s="107">
        <f t="shared" si="3614"/>
        <v>0</v>
      </c>
      <c r="CL124" s="108">
        <f t="shared" si="3540"/>
        <v>0</v>
      </c>
      <c r="CM124" s="108">
        <f t="shared" si="3541"/>
        <v>0</v>
      </c>
      <c r="CN124" s="107"/>
      <c r="CO124" s="107"/>
      <c r="CP124" s="107"/>
      <c r="CQ124" s="107"/>
      <c r="CR124" s="107"/>
      <c r="CS124" s="107"/>
      <c r="CT124" s="107"/>
      <c r="CU124" s="107"/>
      <c r="CV124" s="107">
        <f t="shared" si="3615"/>
        <v>0</v>
      </c>
      <c r="CW124" s="107">
        <f t="shared" si="3616"/>
        <v>0</v>
      </c>
      <c r="CX124" s="108">
        <f t="shared" si="3547"/>
        <v>0</v>
      </c>
      <c r="CY124" s="108">
        <f t="shared" si="3548"/>
        <v>0</v>
      </c>
      <c r="CZ124" s="107"/>
      <c r="DA124" s="107"/>
      <c r="DB124" s="107"/>
      <c r="DC124" s="107"/>
      <c r="DD124" s="107"/>
      <c r="DE124" s="107"/>
      <c r="DF124" s="107"/>
      <c r="DG124" s="107"/>
      <c r="DH124" s="107">
        <f t="shared" si="3617"/>
        <v>0</v>
      </c>
      <c r="DI124" s="107">
        <f t="shared" si="3618"/>
        <v>0</v>
      </c>
      <c r="DJ124" s="108">
        <f t="shared" si="3554"/>
        <v>0</v>
      </c>
      <c r="DK124" s="108">
        <f t="shared" si="3555"/>
        <v>0</v>
      </c>
      <c r="DL124" s="107"/>
      <c r="DM124" s="107"/>
      <c r="DN124" s="107"/>
      <c r="DO124" s="107"/>
      <c r="DP124" s="107"/>
      <c r="DQ124" s="107"/>
      <c r="DR124" s="107"/>
      <c r="DS124" s="107"/>
      <c r="DT124" s="107">
        <f t="shared" si="3619"/>
        <v>0</v>
      </c>
      <c r="DU124" s="107">
        <f t="shared" si="3620"/>
        <v>0</v>
      </c>
      <c r="DV124" s="108">
        <f t="shared" si="3561"/>
        <v>0</v>
      </c>
      <c r="DW124" s="108">
        <f t="shared" si="3562"/>
        <v>0</v>
      </c>
      <c r="DX124" s="107"/>
      <c r="DY124" s="107"/>
      <c r="DZ124" s="107"/>
      <c r="EA124" s="107"/>
      <c r="EB124" s="107"/>
      <c r="EC124" s="107"/>
      <c r="ED124" s="107"/>
      <c r="EE124" s="107"/>
      <c r="EF124" s="107">
        <f t="shared" si="3621"/>
        <v>0</v>
      </c>
      <c r="EG124" s="107">
        <f t="shared" si="3622"/>
        <v>0</v>
      </c>
      <c r="EH124" s="108">
        <f t="shared" si="3568"/>
        <v>0</v>
      </c>
      <c r="EI124" s="108">
        <f t="shared" si="3569"/>
        <v>0</v>
      </c>
      <c r="EJ124" s="107"/>
      <c r="EK124" s="107"/>
      <c r="EL124" s="107"/>
      <c r="EM124" s="107"/>
      <c r="EN124" s="107"/>
      <c r="EO124" s="107"/>
      <c r="EP124" s="107"/>
      <c r="EQ124" s="107"/>
      <c r="ER124" s="107">
        <f t="shared" si="3623"/>
        <v>0</v>
      </c>
      <c r="ES124" s="107">
        <f t="shared" si="3624"/>
        <v>0</v>
      </c>
      <c r="ET124" s="108">
        <f t="shared" si="3575"/>
        <v>0</v>
      </c>
      <c r="EU124" s="108">
        <f t="shared" si="3576"/>
        <v>0</v>
      </c>
      <c r="EV124" s="107"/>
      <c r="EW124" s="107"/>
      <c r="EX124" s="107"/>
      <c r="EY124" s="107"/>
      <c r="EZ124" s="107"/>
      <c r="FA124" s="107"/>
      <c r="FB124" s="107"/>
      <c r="FC124" s="107"/>
      <c r="FD124" s="107">
        <f t="shared" si="3625"/>
        <v>0</v>
      </c>
      <c r="FE124" s="107">
        <f t="shared" si="3626"/>
        <v>0</v>
      </c>
      <c r="FF124" s="108">
        <f t="shared" si="3582"/>
        <v>0</v>
      </c>
      <c r="FG124" s="108">
        <f t="shared" si="3583"/>
        <v>0</v>
      </c>
      <c r="FH124" s="107"/>
      <c r="FI124" s="107"/>
      <c r="FJ124" s="107"/>
      <c r="FK124" s="107"/>
      <c r="FL124" s="107"/>
      <c r="FM124" s="107"/>
      <c r="FN124" s="107"/>
      <c r="FO124" s="107"/>
      <c r="FP124" s="107">
        <f t="shared" si="3627"/>
        <v>0</v>
      </c>
      <c r="FQ124" s="107">
        <f t="shared" si="3628"/>
        <v>0</v>
      </c>
      <c r="FR124" s="108">
        <f t="shared" si="3589"/>
        <v>0</v>
      </c>
      <c r="FS124" s="108">
        <f t="shared" si="3590"/>
        <v>0</v>
      </c>
      <c r="FT124" s="107"/>
      <c r="FU124" s="107"/>
      <c r="FV124" s="107"/>
      <c r="FW124" s="107"/>
      <c r="FX124" s="107"/>
      <c r="FY124" s="107"/>
      <c r="FZ124" s="107"/>
      <c r="GA124" s="107"/>
      <c r="GB124" s="107">
        <f t="shared" si="3629"/>
        <v>0</v>
      </c>
      <c r="GC124" s="107">
        <f t="shared" si="3630"/>
        <v>0</v>
      </c>
      <c r="GD124" s="108">
        <f t="shared" si="3596"/>
        <v>0</v>
      </c>
      <c r="GE124" s="108">
        <f t="shared" si="3597"/>
        <v>0</v>
      </c>
      <c r="GF124" s="107">
        <f t="shared" si="3631"/>
        <v>0</v>
      </c>
      <c r="GG124" s="107">
        <f t="shared" si="3632"/>
        <v>0</v>
      </c>
      <c r="GH124" s="107">
        <f t="shared" si="3633"/>
        <v>0</v>
      </c>
      <c r="GI124" s="107">
        <f t="shared" si="3634"/>
        <v>0</v>
      </c>
      <c r="GJ124" s="107">
        <f t="shared" si="3635"/>
        <v>0</v>
      </c>
      <c r="GK124" s="107">
        <f t="shared" si="3636"/>
        <v>0</v>
      </c>
      <c r="GL124" s="107">
        <f t="shared" si="3637"/>
        <v>0</v>
      </c>
      <c r="GM124" s="107">
        <f t="shared" si="3638"/>
        <v>0</v>
      </c>
      <c r="GN124" s="107">
        <f t="shared" si="3639"/>
        <v>0</v>
      </c>
      <c r="GO124" s="107">
        <f t="shared" si="3640"/>
        <v>0</v>
      </c>
      <c r="GP124" s="107"/>
      <c r="GQ124" s="107"/>
      <c r="GR124" s="243"/>
      <c r="GS124" s="86"/>
    </row>
    <row r="125" spans="2:201" hidden="1" x14ac:dyDescent="0.2">
      <c r="B125" s="110"/>
      <c r="C125" s="111"/>
      <c r="D125" s="112"/>
      <c r="E125" s="120" t="s">
        <v>61</v>
      </c>
      <c r="F125" s="113"/>
      <c r="G125" s="114"/>
      <c r="H125" s="115">
        <f>SUM(H126:H129)</f>
        <v>0</v>
      </c>
      <c r="I125" s="115">
        <f t="shared" ref="I125:BS125" si="3641">SUM(I126:I129)</f>
        <v>0</v>
      </c>
      <c r="J125" s="115">
        <f t="shared" si="3641"/>
        <v>0</v>
      </c>
      <c r="K125" s="115">
        <f t="shared" si="3641"/>
        <v>0</v>
      </c>
      <c r="L125" s="115">
        <f>SUM(L129,L126)</f>
        <v>0</v>
      </c>
      <c r="M125" s="115">
        <f t="shared" si="3641"/>
        <v>0</v>
      </c>
      <c r="N125" s="115">
        <f t="shared" si="3641"/>
        <v>0</v>
      </c>
      <c r="O125" s="115">
        <f t="shared" si="3641"/>
        <v>0</v>
      </c>
      <c r="P125" s="115">
        <f t="shared" si="3641"/>
        <v>0</v>
      </c>
      <c r="Q125" s="115">
        <f t="shared" si="3641"/>
        <v>0</v>
      </c>
      <c r="R125" s="108">
        <f t="shared" si="2218"/>
        <v>0</v>
      </c>
      <c r="S125" s="108">
        <f t="shared" si="2219"/>
        <v>0</v>
      </c>
      <c r="T125" s="115">
        <f t="shared" si="3641"/>
        <v>0</v>
      </c>
      <c r="U125" s="115">
        <f t="shared" si="3641"/>
        <v>0</v>
      </c>
      <c r="V125" s="115">
        <f t="shared" si="3641"/>
        <v>0</v>
      </c>
      <c r="W125" s="115">
        <f t="shared" si="3641"/>
        <v>0</v>
      </c>
      <c r="X125" s="115">
        <f>SUM(X129,X126)</f>
        <v>0</v>
      </c>
      <c r="Y125" s="115">
        <f t="shared" ref="Y125:AC125" si="3642">SUM(Y126:Y129)</f>
        <v>0</v>
      </c>
      <c r="Z125" s="115">
        <f t="shared" si="3642"/>
        <v>0</v>
      </c>
      <c r="AA125" s="115">
        <f t="shared" si="3642"/>
        <v>0</v>
      </c>
      <c r="AB125" s="115">
        <f t="shared" si="3642"/>
        <v>0</v>
      </c>
      <c r="AC125" s="115">
        <f t="shared" si="3642"/>
        <v>0</v>
      </c>
      <c r="AD125" s="108">
        <f t="shared" si="3505"/>
        <v>0</v>
      </c>
      <c r="AE125" s="108">
        <f t="shared" si="3506"/>
        <v>0</v>
      </c>
      <c r="AF125" s="115">
        <f t="shared" si="3641"/>
        <v>0</v>
      </c>
      <c r="AG125" s="115">
        <f t="shared" si="3641"/>
        <v>0</v>
      </c>
      <c r="AH125" s="115">
        <f t="shared" si="3641"/>
        <v>0</v>
      </c>
      <c r="AI125" s="115">
        <f t="shared" si="3641"/>
        <v>0</v>
      </c>
      <c r="AJ125" s="115">
        <f>SUM(AJ129,AJ126)</f>
        <v>0</v>
      </c>
      <c r="AK125" s="115">
        <f t="shared" ref="AK125:AO125" si="3643">SUM(AK126:AK129)</f>
        <v>0</v>
      </c>
      <c r="AL125" s="115">
        <f t="shared" si="3643"/>
        <v>0</v>
      </c>
      <c r="AM125" s="115">
        <f t="shared" si="3643"/>
        <v>0</v>
      </c>
      <c r="AN125" s="115">
        <f t="shared" si="3643"/>
        <v>0</v>
      </c>
      <c r="AO125" s="115">
        <f t="shared" si="3643"/>
        <v>0</v>
      </c>
      <c r="AP125" s="108">
        <f t="shared" si="3512"/>
        <v>0</v>
      </c>
      <c r="AQ125" s="108">
        <f t="shared" si="3513"/>
        <v>0</v>
      </c>
      <c r="AR125" s="115">
        <f t="shared" si="3641"/>
        <v>0</v>
      </c>
      <c r="AS125" s="115">
        <f t="shared" si="3641"/>
        <v>0</v>
      </c>
      <c r="AT125" s="115">
        <f t="shared" si="3641"/>
        <v>0</v>
      </c>
      <c r="AU125" s="115">
        <f t="shared" si="3641"/>
        <v>0</v>
      </c>
      <c r="AV125" s="115">
        <f>SUM(AV129,AV126)</f>
        <v>0</v>
      </c>
      <c r="AW125" s="115">
        <f t="shared" ref="AW125:BA125" si="3644">SUM(AW126:AW129)</f>
        <v>0</v>
      </c>
      <c r="AX125" s="115">
        <f t="shared" si="3644"/>
        <v>0</v>
      </c>
      <c r="AY125" s="115">
        <f t="shared" si="3644"/>
        <v>0</v>
      </c>
      <c r="AZ125" s="115">
        <f t="shared" si="3644"/>
        <v>0</v>
      </c>
      <c r="BA125" s="115">
        <f t="shared" si="3644"/>
        <v>0</v>
      </c>
      <c r="BB125" s="108">
        <f t="shared" si="3519"/>
        <v>0</v>
      </c>
      <c r="BC125" s="108">
        <f t="shared" si="3520"/>
        <v>0</v>
      </c>
      <c r="BD125" s="115">
        <f t="shared" si="3641"/>
        <v>10</v>
      </c>
      <c r="BE125" s="115">
        <f t="shared" si="3641"/>
        <v>1608196.0527999999</v>
      </c>
      <c r="BF125" s="115">
        <f t="shared" si="3641"/>
        <v>2.333333333333333</v>
      </c>
      <c r="BG125" s="115">
        <f t="shared" si="3641"/>
        <v>268032.6754666667</v>
      </c>
      <c r="BH125" s="115">
        <f>SUM(BH129,BH126)</f>
        <v>5</v>
      </c>
      <c r="BI125" s="115">
        <f t="shared" ref="BI125:BM125" si="3645">SUM(BI129,BI126)</f>
        <v>804098.02</v>
      </c>
      <c r="BJ125" s="115">
        <f t="shared" si="3645"/>
        <v>1</v>
      </c>
      <c r="BK125" s="115">
        <f t="shared" si="3645"/>
        <v>139842.47</v>
      </c>
      <c r="BL125" s="115">
        <f t="shared" si="3645"/>
        <v>6</v>
      </c>
      <c r="BM125" s="115">
        <f t="shared" si="3645"/>
        <v>943940.49</v>
      </c>
      <c r="BN125" s="108">
        <f t="shared" si="3526"/>
        <v>2.666666666666667</v>
      </c>
      <c r="BO125" s="108">
        <f t="shared" si="3527"/>
        <v>536065.34453333332</v>
      </c>
      <c r="BP125" s="115">
        <f t="shared" si="3641"/>
        <v>0</v>
      </c>
      <c r="BQ125" s="115">
        <f t="shared" si="3641"/>
        <v>0</v>
      </c>
      <c r="BR125" s="115">
        <f t="shared" si="3641"/>
        <v>0</v>
      </c>
      <c r="BS125" s="115">
        <f t="shared" si="3641"/>
        <v>0</v>
      </c>
      <c r="BT125" s="115">
        <f>SUM(BT129,BT126)</f>
        <v>0</v>
      </c>
      <c r="BU125" s="115">
        <f t="shared" ref="BU125" si="3646">SUM(BU129,BU126)</f>
        <v>0</v>
      </c>
      <c r="BV125" s="115">
        <f t="shared" ref="BV125" si="3647">SUM(BV129,BV126)</f>
        <v>0</v>
      </c>
      <c r="BW125" s="115">
        <f t="shared" ref="BW125" si="3648">SUM(BW129,BW126)</f>
        <v>0</v>
      </c>
      <c r="BX125" s="115">
        <f t="shared" ref="BX125" si="3649">SUM(BX129,BX126)</f>
        <v>0</v>
      </c>
      <c r="BY125" s="115">
        <f t="shared" ref="BY125" si="3650">SUM(BY129,BY126)</f>
        <v>0</v>
      </c>
      <c r="BZ125" s="108">
        <f t="shared" si="3533"/>
        <v>0</v>
      </c>
      <c r="CA125" s="108">
        <f t="shared" si="3534"/>
        <v>0</v>
      </c>
      <c r="CB125" s="115">
        <f t="shared" ref="CB125:EA125" si="3651">SUM(CB126:CB129)</f>
        <v>0</v>
      </c>
      <c r="CC125" s="115">
        <f t="shared" si="3651"/>
        <v>0</v>
      </c>
      <c r="CD125" s="115">
        <f t="shared" si="3651"/>
        <v>0</v>
      </c>
      <c r="CE125" s="115">
        <f t="shared" si="3651"/>
        <v>0</v>
      </c>
      <c r="CF125" s="115">
        <f>SUM(CF129,CF126)</f>
        <v>0</v>
      </c>
      <c r="CG125" s="115">
        <f t="shared" ref="CG125" si="3652">SUM(CG129,CG126)</f>
        <v>0</v>
      </c>
      <c r="CH125" s="115">
        <f t="shared" ref="CH125" si="3653">SUM(CH129,CH126)</f>
        <v>0</v>
      </c>
      <c r="CI125" s="115">
        <f t="shared" ref="CI125" si="3654">SUM(CI129,CI126)</f>
        <v>0</v>
      </c>
      <c r="CJ125" s="115">
        <f t="shared" ref="CJ125" si="3655">SUM(CJ129,CJ126)</f>
        <v>0</v>
      </c>
      <c r="CK125" s="115">
        <f t="shared" ref="CK125" si="3656">SUM(CK129,CK126)</f>
        <v>0</v>
      </c>
      <c r="CL125" s="108">
        <f t="shared" si="3540"/>
        <v>0</v>
      </c>
      <c r="CM125" s="108">
        <f t="shared" si="3541"/>
        <v>0</v>
      </c>
      <c r="CN125" s="115">
        <f t="shared" si="3651"/>
        <v>0</v>
      </c>
      <c r="CO125" s="115">
        <f t="shared" si="3651"/>
        <v>0</v>
      </c>
      <c r="CP125" s="115">
        <f t="shared" si="3651"/>
        <v>0</v>
      </c>
      <c r="CQ125" s="115">
        <f t="shared" si="3651"/>
        <v>0</v>
      </c>
      <c r="CR125" s="115">
        <f>SUM(CR129,CR126)</f>
        <v>0</v>
      </c>
      <c r="CS125" s="115">
        <f t="shared" ref="CS125" si="3657">SUM(CS129,CS126)</f>
        <v>0</v>
      </c>
      <c r="CT125" s="115">
        <f t="shared" ref="CT125" si="3658">SUM(CT129,CT126)</f>
        <v>0</v>
      </c>
      <c r="CU125" s="115">
        <f t="shared" ref="CU125" si="3659">SUM(CU129,CU126)</f>
        <v>0</v>
      </c>
      <c r="CV125" s="115">
        <f t="shared" ref="CV125" si="3660">SUM(CV129,CV126)</f>
        <v>0</v>
      </c>
      <c r="CW125" s="115">
        <f t="shared" ref="CW125" si="3661">SUM(CW129,CW126)</f>
        <v>0</v>
      </c>
      <c r="CX125" s="108">
        <f t="shared" si="3547"/>
        <v>0</v>
      </c>
      <c r="CY125" s="108">
        <f t="shared" si="3548"/>
        <v>0</v>
      </c>
      <c r="CZ125" s="115">
        <f t="shared" si="3651"/>
        <v>0</v>
      </c>
      <c r="DA125" s="115">
        <f t="shared" si="3651"/>
        <v>0</v>
      </c>
      <c r="DB125" s="115">
        <f t="shared" si="3651"/>
        <v>0</v>
      </c>
      <c r="DC125" s="115">
        <f t="shared" si="3651"/>
        <v>0</v>
      </c>
      <c r="DD125" s="115">
        <f>SUM(DD129,DD126)</f>
        <v>0</v>
      </c>
      <c r="DE125" s="115">
        <f t="shared" ref="DE125" si="3662">SUM(DE129,DE126)</f>
        <v>0</v>
      </c>
      <c r="DF125" s="115">
        <f t="shared" ref="DF125" si="3663">SUM(DF129,DF126)</f>
        <v>0</v>
      </c>
      <c r="DG125" s="115">
        <f t="shared" ref="DG125" si="3664">SUM(DG129,DG126)</f>
        <v>0</v>
      </c>
      <c r="DH125" s="115">
        <f t="shared" ref="DH125" si="3665">SUM(DH129,DH126)</f>
        <v>0</v>
      </c>
      <c r="DI125" s="115">
        <f t="shared" ref="DI125" si="3666">SUM(DI129,DI126)</f>
        <v>0</v>
      </c>
      <c r="DJ125" s="108">
        <f t="shared" si="3554"/>
        <v>0</v>
      </c>
      <c r="DK125" s="108">
        <f t="shared" si="3555"/>
        <v>0</v>
      </c>
      <c r="DL125" s="115">
        <f t="shared" si="3651"/>
        <v>0</v>
      </c>
      <c r="DM125" s="115">
        <f t="shared" si="3651"/>
        <v>0</v>
      </c>
      <c r="DN125" s="115">
        <f t="shared" si="3651"/>
        <v>0</v>
      </c>
      <c r="DO125" s="115">
        <f t="shared" si="3651"/>
        <v>0</v>
      </c>
      <c r="DP125" s="115">
        <f>SUM(DP129,DP126)</f>
        <v>0</v>
      </c>
      <c r="DQ125" s="115">
        <f t="shared" ref="DQ125" si="3667">SUM(DQ129,DQ126)</f>
        <v>0</v>
      </c>
      <c r="DR125" s="115">
        <f t="shared" ref="DR125" si="3668">SUM(DR129,DR126)</f>
        <v>0</v>
      </c>
      <c r="DS125" s="115">
        <f t="shared" ref="DS125" si="3669">SUM(DS129,DS126)</f>
        <v>0</v>
      </c>
      <c r="DT125" s="115">
        <f t="shared" ref="DT125" si="3670">SUM(DT129,DT126)</f>
        <v>0</v>
      </c>
      <c r="DU125" s="115">
        <f t="shared" ref="DU125" si="3671">SUM(DU129,DU126)</f>
        <v>0</v>
      </c>
      <c r="DV125" s="108">
        <f t="shared" si="3561"/>
        <v>0</v>
      </c>
      <c r="DW125" s="108">
        <f t="shared" si="3562"/>
        <v>0</v>
      </c>
      <c r="DX125" s="115">
        <f t="shared" si="3651"/>
        <v>0</v>
      </c>
      <c r="DY125" s="115">
        <f t="shared" si="3651"/>
        <v>0</v>
      </c>
      <c r="DZ125" s="115">
        <f t="shared" si="3651"/>
        <v>0</v>
      </c>
      <c r="EA125" s="115">
        <f t="shared" si="3651"/>
        <v>0</v>
      </c>
      <c r="EB125" s="115">
        <f>SUM(EB129,EB126)</f>
        <v>0</v>
      </c>
      <c r="EC125" s="115">
        <f t="shared" ref="EC125" si="3672">SUM(EC129,EC126)</f>
        <v>0</v>
      </c>
      <c r="ED125" s="115">
        <f t="shared" ref="ED125" si="3673">SUM(ED129,ED126)</f>
        <v>0</v>
      </c>
      <c r="EE125" s="115">
        <f t="shared" ref="EE125" si="3674">SUM(EE129,EE126)</f>
        <v>0</v>
      </c>
      <c r="EF125" s="115">
        <f t="shared" ref="EF125" si="3675">SUM(EF129,EF126)</f>
        <v>0</v>
      </c>
      <c r="EG125" s="115">
        <f t="shared" ref="EG125" si="3676">SUM(EG129,EG126)</f>
        <v>0</v>
      </c>
      <c r="EH125" s="108">
        <f t="shared" si="3568"/>
        <v>0</v>
      </c>
      <c r="EI125" s="108">
        <f t="shared" si="3569"/>
        <v>0</v>
      </c>
      <c r="EJ125" s="115">
        <f t="shared" ref="EJ125:GQ125" si="3677">SUM(EJ126:EJ129)</f>
        <v>0</v>
      </c>
      <c r="EK125" s="115">
        <f t="shared" si="3677"/>
        <v>0</v>
      </c>
      <c r="EL125" s="115">
        <f t="shared" si="3677"/>
        <v>0</v>
      </c>
      <c r="EM125" s="115">
        <f t="shared" si="3677"/>
        <v>0</v>
      </c>
      <c r="EN125" s="115">
        <f>SUM(EN129,EN126)</f>
        <v>0</v>
      </c>
      <c r="EO125" s="115">
        <f t="shared" ref="EO125" si="3678">SUM(EO129,EO126)</f>
        <v>0</v>
      </c>
      <c r="EP125" s="115">
        <f t="shared" ref="EP125" si="3679">SUM(EP129,EP126)</f>
        <v>0</v>
      </c>
      <c r="EQ125" s="115">
        <f t="shared" ref="EQ125" si="3680">SUM(EQ129,EQ126)</f>
        <v>0</v>
      </c>
      <c r="ER125" s="115">
        <f t="shared" ref="ER125" si="3681">SUM(ER129,ER126)</f>
        <v>0</v>
      </c>
      <c r="ES125" s="115">
        <f t="shared" ref="ES125" si="3682">SUM(ES129,ES126)</f>
        <v>0</v>
      </c>
      <c r="ET125" s="108">
        <f t="shared" si="3575"/>
        <v>0</v>
      </c>
      <c r="EU125" s="108">
        <f t="shared" si="3576"/>
        <v>0</v>
      </c>
      <c r="EV125" s="115">
        <f t="shared" si="3677"/>
        <v>0</v>
      </c>
      <c r="EW125" s="115">
        <f t="shared" si="3677"/>
        <v>0</v>
      </c>
      <c r="EX125" s="115">
        <f t="shared" si="3677"/>
        <v>0</v>
      </c>
      <c r="EY125" s="115">
        <f t="shared" si="3677"/>
        <v>0</v>
      </c>
      <c r="EZ125" s="115">
        <f>SUM(EZ129,EZ126)</f>
        <v>0</v>
      </c>
      <c r="FA125" s="115">
        <f t="shared" ref="FA125" si="3683">SUM(FA129,FA126)</f>
        <v>0</v>
      </c>
      <c r="FB125" s="115">
        <f t="shared" ref="FB125" si="3684">SUM(FB129,FB126)</f>
        <v>0</v>
      </c>
      <c r="FC125" s="115">
        <f t="shared" ref="FC125" si="3685">SUM(FC129,FC126)</f>
        <v>0</v>
      </c>
      <c r="FD125" s="115">
        <f t="shared" ref="FD125" si="3686">SUM(FD129,FD126)</f>
        <v>0</v>
      </c>
      <c r="FE125" s="115">
        <f t="shared" ref="FE125" si="3687">SUM(FE129,FE126)</f>
        <v>0</v>
      </c>
      <c r="FF125" s="108">
        <f t="shared" si="3582"/>
        <v>0</v>
      </c>
      <c r="FG125" s="108">
        <f t="shared" si="3583"/>
        <v>0</v>
      </c>
      <c r="FH125" s="115">
        <f t="shared" si="3677"/>
        <v>0</v>
      </c>
      <c r="FI125" s="115">
        <f t="shared" si="3677"/>
        <v>0</v>
      </c>
      <c r="FJ125" s="115">
        <f t="shared" si="3677"/>
        <v>0</v>
      </c>
      <c r="FK125" s="115">
        <f t="shared" si="3677"/>
        <v>0</v>
      </c>
      <c r="FL125" s="115">
        <f>SUM(FL129,FL126)</f>
        <v>0</v>
      </c>
      <c r="FM125" s="115">
        <f t="shared" ref="FM125" si="3688">SUM(FM129,FM126)</f>
        <v>0</v>
      </c>
      <c r="FN125" s="115">
        <f t="shared" ref="FN125" si="3689">SUM(FN129,FN126)</f>
        <v>0</v>
      </c>
      <c r="FO125" s="115">
        <f t="shared" ref="FO125" si="3690">SUM(FO129,FO126)</f>
        <v>0</v>
      </c>
      <c r="FP125" s="115">
        <f t="shared" ref="FP125" si="3691">SUM(FP129,FP126)</f>
        <v>0</v>
      </c>
      <c r="FQ125" s="115">
        <f t="shared" ref="FQ125" si="3692">SUM(FQ129,FQ126)</f>
        <v>0</v>
      </c>
      <c r="FR125" s="108">
        <f t="shared" si="3589"/>
        <v>0</v>
      </c>
      <c r="FS125" s="108">
        <f t="shared" si="3590"/>
        <v>0</v>
      </c>
      <c r="FT125" s="115">
        <f t="shared" si="3677"/>
        <v>5</v>
      </c>
      <c r="FU125" s="115">
        <f t="shared" si="3677"/>
        <v>699212.35499999998</v>
      </c>
      <c r="FV125" s="115">
        <f t="shared" si="3677"/>
        <v>0.83333333333333337</v>
      </c>
      <c r="FW125" s="115">
        <f t="shared" si="3677"/>
        <v>116535.3925</v>
      </c>
      <c r="FX125" s="115">
        <f>SUM(FX129,FX126)</f>
        <v>0</v>
      </c>
      <c r="FY125" s="115">
        <f t="shared" ref="FY125" si="3693">SUM(FY129,FY126)</f>
        <v>0</v>
      </c>
      <c r="FZ125" s="115">
        <f t="shared" ref="FZ125" si="3694">SUM(FZ129,FZ126)</f>
        <v>0</v>
      </c>
      <c r="GA125" s="115">
        <f t="shared" ref="GA125" si="3695">SUM(GA129,GA126)</f>
        <v>0</v>
      </c>
      <c r="GB125" s="115">
        <f t="shared" ref="GB125" si="3696">SUM(GB129,GB126)</f>
        <v>0</v>
      </c>
      <c r="GC125" s="115">
        <f t="shared" ref="GC125" si="3697">SUM(GC129,GC126)</f>
        <v>0</v>
      </c>
      <c r="GD125" s="108">
        <f t="shared" si="3596"/>
        <v>-0.83333333333333337</v>
      </c>
      <c r="GE125" s="108">
        <f t="shared" si="3597"/>
        <v>-116535.3925</v>
      </c>
      <c r="GF125" s="115">
        <f>SUM(GF126,GF129)</f>
        <v>15</v>
      </c>
      <c r="GG125" s="115">
        <f t="shared" ref="GG125:GO125" si="3698">SUM(GG126,GG129)</f>
        <v>2307408.4078000002</v>
      </c>
      <c r="GH125" s="115">
        <f t="shared" si="3698"/>
        <v>3.1666666666666665</v>
      </c>
      <c r="GI125" s="115">
        <f t="shared" si="3698"/>
        <v>384568.06796666665</v>
      </c>
      <c r="GJ125" s="115">
        <f t="shared" si="3698"/>
        <v>5</v>
      </c>
      <c r="GK125" s="115">
        <f t="shared" si="3698"/>
        <v>804098.02</v>
      </c>
      <c r="GL125" s="115">
        <f t="shared" si="3698"/>
        <v>1</v>
      </c>
      <c r="GM125" s="115">
        <f t="shared" si="3698"/>
        <v>139842.47</v>
      </c>
      <c r="GN125" s="115">
        <f t="shared" si="3698"/>
        <v>6</v>
      </c>
      <c r="GO125" s="115">
        <f t="shared" si="3698"/>
        <v>943940.49</v>
      </c>
      <c r="GP125" s="115">
        <f t="shared" si="3677"/>
        <v>1.8333333333333335</v>
      </c>
      <c r="GQ125" s="115">
        <f t="shared" si="3677"/>
        <v>419529.95203333336</v>
      </c>
      <c r="GR125" s="243"/>
      <c r="GS125" s="86"/>
    </row>
    <row r="126" spans="2:201" hidden="1" x14ac:dyDescent="0.2">
      <c r="B126" s="110"/>
      <c r="C126" s="116"/>
      <c r="D126" s="117"/>
      <c r="E126" s="132" t="s">
        <v>62</v>
      </c>
      <c r="F126" s="134">
        <v>32</v>
      </c>
      <c r="G126" s="135">
        <v>139842.47099999999</v>
      </c>
      <c r="H126" s="115"/>
      <c r="I126" s="115">
        <v>0</v>
      </c>
      <c r="J126" s="115">
        <f t="shared" si="223"/>
        <v>0</v>
      </c>
      <c r="K126" s="115">
        <f t="shared" si="224"/>
        <v>0</v>
      </c>
      <c r="L126" s="115">
        <f>SUM(L127:L128)</f>
        <v>0</v>
      </c>
      <c r="M126" s="115">
        <f t="shared" ref="M126:Q126" si="3699">SUM(M127:M128)</f>
        <v>0</v>
      </c>
      <c r="N126" s="115">
        <f t="shared" si="3699"/>
        <v>0</v>
      </c>
      <c r="O126" s="115">
        <f t="shared" si="3699"/>
        <v>0</v>
      </c>
      <c r="P126" s="115">
        <f t="shared" si="3699"/>
        <v>0</v>
      </c>
      <c r="Q126" s="115">
        <f t="shared" si="3699"/>
        <v>0</v>
      </c>
      <c r="R126" s="131">
        <f t="shared" si="2218"/>
        <v>0</v>
      </c>
      <c r="S126" s="131">
        <f t="shared" si="2219"/>
        <v>0</v>
      </c>
      <c r="T126" s="115"/>
      <c r="U126" s="115">
        <v>0</v>
      </c>
      <c r="V126" s="115">
        <f t="shared" si="226"/>
        <v>0</v>
      </c>
      <c r="W126" s="115">
        <f t="shared" si="227"/>
        <v>0</v>
      </c>
      <c r="X126" s="115">
        <f>SUM(X127:X128)</f>
        <v>0</v>
      </c>
      <c r="Y126" s="115">
        <f t="shared" ref="Y126" si="3700">SUM(Y127:Y128)</f>
        <v>0</v>
      </c>
      <c r="Z126" s="115">
        <f t="shared" ref="Z126" si="3701">SUM(Z127:Z128)</f>
        <v>0</v>
      </c>
      <c r="AA126" s="115">
        <f t="shared" ref="AA126" si="3702">SUM(AA127:AA128)</f>
        <v>0</v>
      </c>
      <c r="AB126" s="115">
        <f t="shared" ref="AB126" si="3703">SUM(AB127:AB128)</f>
        <v>0</v>
      </c>
      <c r="AC126" s="115">
        <f t="shared" ref="AC126" si="3704">SUM(AC127:AC128)</f>
        <v>0</v>
      </c>
      <c r="AD126" s="131">
        <f t="shared" si="3505"/>
        <v>0</v>
      </c>
      <c r="AE126" s="131">
        <f t="shared" si="3506"/>
        <v>0</v>
      </c>
      <c r="AF126" s="115">
        <f>VLOOKUP($E126,'ВМП план'!$B$8:$AL$43,12,0)</f>
        <v>0</v>
      </c>
      <c r="AG126" s="115">
        <f>VLOOKUP($E126,'ВМП план'!$B$8:$AL$43,13,0)</f>
        <v>0</v>
      </c>
      <c r="AH126" s="115">
        <f t="shared" si="233"/>
        <v>0</v>
      </c>
      <c r="AI126" s="115">
        <f t="shared" si="234"/>
        <v>0</v>
      </c>
      <c r="AJ126" s="115">
        <f>SUM(AJ127:AJ128)</f>
        <v>0</v>
      </c>
      <c r="AK126" s="115">
        <f t="shared" ref="AK126" si="3705">SUM(AK127:AK128)</f>
        <v>0</v>
      </c>
      <c r="AL126" s="115">
        <f t="shared" ref="AL126" si="3706">SUM(AL127:AL128)</f>
        <v>0</v>
      </c>
      <c r="AM126" s="115">
        <f t="shared" ref="AM126" si="3707">SUM(AM127:AM128)</f>
        <v>0</v>
      </c>
      <c r="AN126" s="115">
        <f t="shared" ref="AN126" si="3708">SUM(AN127:AN128)</f>
        <v>0</v>
      </c>
      <c r="AO126" s="115">
        <f t="shared" ref="AO126" si="3709">SUM(AO127:AO128)</f>
        <v>0</v>
      </c>
      <c r="AP126" s="131">
        <f t="shared" si="3512"/>
        <v>0</v>
      </c>
      <c r="AQ126" s="131">
        <f t="shared" si="3513"/>
        <v>0</v>
      </c>
      <c r="AR126" s="115"/>
      <c r="AS126" s="115"/>
      <c r="AT126" s="115">
        <f t="shared" si="240"/>
        <v>0</v>
      </c>
      <c r="AU126" s="115">
        <f t="shared" si="241"/>
        <v>0</v>
      </c>
      <c r="AV126" s="115">
        <f>SUM(AV127:AV128)</f>
        <v>0</v>
      </c>
      <c r="AW126" s="115">
        <f t="shared" ref="AW126" si="3710">SUM(AW127:AW128)</f>
        <v>0</v>
      </c>
      <c r="AX126" s="115">
        <f t="shared" ref="AX126" si="3711">SUM(AX127:AX128)</f>
        <v>0</v>
      </c>
      <c r="AY126" s="115">
        <f t="shared" ref="AY126" si="3712">SUM(AY127:AY128)</f>
        <v>0</v>
      </c>
      <c r="AZ126" s="115">
        <f t="shared" ref="AZ126" si="3713">SUM(AZ127:AZ128)</f>
        <v>0</v>
      </c>
      <c r="BA126" s="115">
        <f t="shared" ref="BA126" si="3714">SUM(BA127:BA128)</f>
        <v>0</v>
      </c>
      <c r="BB126" s="131">
        <f t="shared" si="3519"/>
        <v>0</v>
      </c>
      <c r="BC126" s="131">
        <f t="shared" si="3520"/>
        <v>0</v>
      </c>
      <c r="BD126" s="115">
        <v>8</v>
      </c>
      <c r="BE126" s="115">
        <v>1118739.7679999999</v>
      </c>
      <c r="BF126" s="115">
        <f t="shared" si="247"/>
        <v>1.3333333333333333</v>
      </c>
      <c r="BG126" s="115">
        <f t="shared" si="248"/>
        <v>186456.628</v>
      </c>
      <c r="BH126" s="115">
        <f>SUM(BH127:BH128)</f>
        <v>4</v>
      </c>
      <c r="BI126" s="115">
        <f t="shared" ref="BI126" si="3715">SUM(BI127:BI128)</f>
        <v>559369.88</v>
      </c>
      <c r="BJ126" s="115">
        <f t="shared" ref="BJ126" si="3716">SUM(BJ127:BJ128)</f>
        <v>1</v>
      </c>
      <c r="BK126" s="115">
        <f t="shared" ref="BK126" si="3717">SUM(BK127:BK128)</f>
        <v>139842.47</v>
      </c>
      <c r="BL126" s="115">
        <f t="shared" ref="BL126" si="3718">SUM(BL127:BL128)</f>
        <v>5</v>
      </c>
      <c r="BM126" s="115">
        <f t="shared" ref="BM126" si="3719">SUM(BM127:BM128)</f>
        <v>699212.35</v>
      </c>
      <c r="BN126" s="131">
        <f t="shared" si="3526"/>
        <v>2.666666666666667</v>
      </c>
      <c r="BO126" s="131">
        <f t="shared" si="3527"/>
        <v>372913.25199999998</v>
      </c>
      <c r="BP126" s="115"/>
      <c r="BQ126" s="115">
        <v>0</v>
      </c>
      <c r="BR126" s="115">
        <f t="shared" si="254"/>
        <v>0</v>
      </c>
      <c r="BS126" s="115">
        <f t="shared" si="255"/>
        <v>0</v>
      </c>
      <c r="BT126" s="115">
        <f>SUM(BT127:BT128)</f>
        <v>0</v>
      </c>
      <c r="BU126" s="115">
        <f t="shared" ref="BU126" si="3720">SUM(BU127:BU128)</f>
        <v>0</v>
      </c>
      <c r="BV126" s="115">
        <f t="shared" ref="BV126" si="3721">SUM(BV127:BV128)</f>
        <v>0</v>
      </c>
      <c r="BW126" s="115">
        <f t="shared" ref="BW126" si="3722">SUM(BW127:BW128)</f>
        <v>0</v>
      </c>
      <c r="BX126" s="115">
        <f t="shared" ref="BX126" si="3723">SUM(BX127:BX128)</f>
        <v>0</v>
      </c>
      <c r="BY126" s="115">
        <f t="shared" ref="BY126" si="3724">SUM(BY127:BY128)</f>
        <v>0</v>
      </c>
      <c r="BZ126" s="131">
        <f t="shared" si="3533"/>
        <v>0</v>
      </c>
      <c r="CA126" s="131">
        <f t="shared" si="3534"/>
        <v>0</v>
      </c>
      <c r="CB126" s="115"/>
      <c r="CC126" s="115"/>
      <c r="CD126" s="115">
        <f t="shared" si="261"/>
        <v>0</v>
      </c>
      <c r="CE126" s="115">
        <f t="shared" si="262"/>
        <v>0</v>
      </c>
      <c r="CF126" s="115">
        <f>SUM(CF127:CF128)</f>
        <v>0</v>
      </c>
      <c r="CG126" s="115">
        <f t="shared" ref="CG126" si="3725">SUM(CG127:CG128)</f>
        <v>0</v>
      </c>
      <c r="CH126" s="115">
        <f t="shared" ref="CH126" si="3726">SUM(CH127:CH128)</f>
        <v>0</v>
      </c>
      <c r="CI126" s="115">
        <f t="shared" ref="CI126" si="3727">SUM(CI127:CI128)</f>
        <v>0</v>
      </c>
      <c r="CJ126" s="115">
        <f t="shared" ref="CJ126" si="3728">SUM(CJ127:CJ128)</f>
        <v>0</v>
      </c>
      <c r="CK126" s="115">
        <f t="shared" ref="CK126" si="3729">SUM(CK127:CK128)</f>
        <v>0</v>
      </c>
      <c r="CL126" s="131">
        <f t="shared" si="3540"/>
        <v>0</v>
      </c>
      <c r="CM126" s="131">
        <f t="shared" si="3541"/>
        <v>0</v>
      </c>
      <c r="CN126" s="115"/>
      <c r="CO126" s="115"/>
      <c r="CP126" s="115">
        <f t="shared" si="268"/>
        <v>0</v>
      </c>
      <c r="CQ126" s="115">
        <f t="shared" si="269"/>
        <v>0</v>
      </c>
      <c r="CR126" s="115">
        <f>SUM(CR127:CR128)</f>
        <v>0</v>
      </c>
      <c r="CS126" s="115">
        <f t="shared" ref="CS126" si="3730">SUM(CS127:CS128)</f>
        <v>0</v>
      </c>
      <c r="CT126" s="115">
        <f t="shared" ref="CT126" si="3731">SUM(CT127:CT128)</f>
        <v>0</v>
      </c>
      <c r="CU126" s="115">
        <f t="shared" ref="CU126" si="3732">SUM(CU127:CU128)</f>
        <v>0</v>
      </c>
      <c r="CV126" s="115">
        <f t="shared" ref="CV126" si="3733">SUM(CV127:CV128)</f>
        <v>0</v>
      </c>
      <c r="CW126" s="115">
        <f t="shared" ref="CW126" si="3734">SUM(CW127:CW128)</f>
        <v>0</v>
      </c>
      <c r="CX126" s="131">
        <f t="shared" si="3547"/>
        <v>0</v>
      </c>
      <c r="CY126" s="131">
        <f t="shared" si="3548"/>
        <v>0</v>
      </c>
      <c r="CZ126" s="115"/>
      <c r="DA126" s="115"/>
      <c r="DB126" s="115">
        <f t="shared" si="275"/>
        <v>0</v>
      </c>
      <c r="DC126" s="115">
        <f t="shared" si="276"/>
        <v>0</v>
      </c>
      <c r="DD126" s="115">
        <f>SUM(DD127:DD128)</f>
        <v>0</v>
      </c>
      <c r="DE126" s="115">
        <f t="shared" ref="DE126" si="3735">SUM(DE127:DE128)</f>
        <v>0</v>
      </c>
      <c r="DF126" s="115">
        <f t="shared" ref="DF126" si="3736">SUM(DF127:DF128)</f>
        <v>0</v>
      </c>
      <c r="DG126" s="115">
        <f t="shared" ref="DG126" si="3737">SUM(DG127:DG128)</f>
        <v>0</v>
      </c>
      <c r="DH126" s="115">
        <f t="shared" ref="DH126" si="3738">SUM(DH127:DH128)</f>
        <v>0</v>
      </c>
      <c r="DI126" s="115">
        <f t="shared" ref="DI126" si="3739">SUM(DI127:DI128)</f>
        <v>0</v>
      </c>
      <c r="DJ126" s="131">
        <f t="shared" si="3554"/>
        <v>0</v>
      </c>
      <c r="DK126" s="131">
        <f t="shared" si="3555"/>
        <v>0</v>
      </c>
      <c r="DL126" s="115"/>
      <c r="DM126" s="115"/>
      <c r="DN126" s="115">
        <f t="shared" si="282"/>
        <v>0</v>
      </c>
      <c r="DO126" s="115">
        <f t="shared" si="283"/>
        <v>0</v>
      </c>
      <c r="DP126" s="115">
        <f>SUM(DP127:DP128)</f>
        <v>0</v>
      </c>
      <c r="DQ126" s="115">
        <f t="shared" ref="DQ126" si="3740">SUM(DQ127:DQ128)</f>
        <v>0</v>
      </c>
      <c r="DR126" s="115">
        <f t="shared" ref="DR126" si="3741">SUM(DR127:DR128)</f>
        <v>0</v>
      </c>
      <c r="DS126" s="115">
        <f t="shared" ref="DS126" si="3742">SUM(DS127:DS128)</f>
        <v>0</v>
      </c>
      <c r="DT126" s="115">
        <f t="shared" ref="DT126" si="3743">SUM(DT127:DT128)</f>
        <v>0</v>
      </c>
      <c r="DU126" s="115">
        <f t="shared" ref="DU126" si="3744">SUM(DU127:DU128)</f>
        <v>0</v>
      </c>
      <c r="DV126" s="131">
        <f t="shared" si="3561"/>
        <v>0</v>
      </c>
      <c r="DW126" s="131">
        <f t="shared" si="3562"/>
        <v>0</v>
      </c>
      <c r="DX126" s="115"/>
      <c r="DY126" s="115">
        <v>0</v>
      </c>
      <c r="DZ126" s="115">
        <f t="shared" si="289"/>
        <v>0</v>
      </c>
      <c r="EA126" s="115">
        <f t="shared" si="290"/>
        <v>0</v>
      </c>
      <c r="EB126" s="115">
        <f>SUM(EB127:EB128)</f>
        <v>0</v>
      </c>
      <c r="EC126" s="115">
        <f t="shared" ref="EC126" si="3745">SUM(EC127:EC128)</f>
        <v>0</v>
      </c>
      <c r="ED126" s="115">
        <f t="shared" ref="ED126" si="3746">SUM(ED127:ED128)</f>
        <v>0</v>
      </c>
      <c r="EE126" s="115">
        <f t="shared" ref="EE126" si="3747">SUM(EE127:EE128)</f>
        <v>0</v>
      </c>
      <c r="EF126" s="115">
        <f t="shared" ref="EF126" si="3748">SUM(EF127:EF128)</f>
        <v>0</v>
      </c>
      <c r="EG126" s="115">
        <f t="shared" ref="EG126" si="3749">SUM(EG127:EG128)</f>
        <v>0</v>
      </c>
      <c r="EH126" s="131">
        <f t="shared" si="3568"/>
        <v>0</v>
      </c>
      <c r="EI126" s="131">
        <f t="shared" si="3569"/>
        <v>0</v>
      </c>
      <c r="EJ126" s="115"/>
      <c r="EK126" s="115">
        <v>0</v>
      </c>
      <c r="EL126" s="115">
        <f t="shared" si="296"/>
        <v>0</v>
      </c>
      <c r="EM126" s="115">
        <f t="shared" si="297"/>
        <v>0</v>
      </c>
      <c r="EN126" s="115">
        <f>SUM(EN127:EN128)</f>
        <v>0</v>
      </c>
      <c r="EO126" s="115">
        <f t="shared" ref="EO126" si="3750">SUM(EO127:EO128)</f>
        <v>0</v>
      </c>
      <c r="EP126" s="115">
        <f t="shared" ref="EP126" si="3751">SUM(EP127:EP128)</f>
        <v>0</v>
      </c>
      <c r="EQ126" s="115">
        <f t="shared" ref="EQ126" si="3752">SUM(EQ127:EQ128)</f>
        <v>0</v>
      </c>
      <c r="ER126" s="115">
        <f t="shared" ref="ER126" si="3753">SUM(ER127:ER128)</f>
        <v>0</v>
      </c>
      <c r="ES126" s="115">
        <f t="shared" ref="ES126" si="3754">SUM(ES127:ES128)</f>
        <v>0</v>
      </c>
      <c r="ET126" s="131">
        <f t="shared" si="3575"/>
        <v>0</v>
      </c>
      <c r="EU126" s="131">
        <f t="shared" si="3576"/>
        <v>0</v>
      </c>
      <c r="EV126" s="115"/>
      <c r="EW126" s="115"/>
      <c r="EX126" s="115">
        <f t="shared" si="303"/>
        <v>0</v>
      </c>
      <c r="EY126" s="115">
        <f t="shared" si="304"/>
        <v>0</v>
      </c>
      <c r="EZ126" s="115">
        <f>SUM(EZ127:EZ128)</f>
        <v>0</v>
      </c>
      <c r="FA126" s="115">
        <f t="shared" ref="FA126" si="3755">SUM(FA127:FA128)</f>
        <v>0</v>
      </c>
      <c r="FB126" s="115">
        <f t="shared" ref="FB126" si="3756">SUM(FB127:FB128)</f>
        <v>0</v>
      </c>
      <c r="FC126" s="115">
        <f t="shared" ref="FC126" si="3757">SUM(FC127:FC128)</f>
        <v>0</v>
      </c>
      <c r="FD126" s="115">
        <f t="shared" ref="FD126" si="3758">SUM(FD127:FD128)</f>
        <v>0</v>
      </c>
      <c r="FE126" s="115">
        <f t="shared" ref="FE126" si="3759">SUM(FE127:FE128)</f>
        <v>0</v>
      </c>
      <c r="FF126" s="131">
        <f t="shared" si="3582"/>
        <v>0</v>
      </c>
      <c r="FG126" s="131">
        <f t="shared" si="3583"/>
        <v>0</v>
      </c>
      <c r="FH126" s="115"/>
      <c r="FI126" s="115"/>
      <c r="FJ126" s="115">
        <f t="shared" si="310"/>
        <v>0</v>
      </c>
      <c r="FK126" s="115">
        <f t="shared" si="311"/>
        <v>0</v>
      </c>
      <c r="FL126" s="115">
        <f>SUM(FL127:FL128)</f>
        <v>0</v>
      </c>
      <c r="FM126" s="115">
        <f t="shared" ref="FM126" si="3760">SUM(FM127:FM128)</f>
        <v>0</v>
      </c>
      <c r="FN126" s="115">
        <f t="shared" ref="FN126" si="3761">SUM(FN127:FN128)</f>
        <v>0</v>
      </c>
      <c r="FO126" s="115">
        <f t="shared" ref="FO126" si="3762">SUM(FO127:FO128)</f>
        <v>0</v>
      </c>
      <c r="FP126" s="115">
        <f t="shared" ref="FP126" si="3763">SUM(FP127:FP128)</f>
        <v>0</v>
      </c>
      <c r="FQ126" s="115">
        <f t="shared" ref="FQ126" si="3764">SUM(FQ127:FQ128)</f>
        <v>0</v>
      </c>
      <c r="FR126" s="131">
        <f t="shared" si="3589"/>
        <v>0</v>
      </c>
      <c r="FS126" s="131">
        <f t="shared" si="3590"/>
        <v>0</v>
      </c>
      <c r="FT126" s="115">
        <v>5</v>
      </c>
      <c r="FU126" s="115">
        <v>699212.35499999998</v>
      </c>
      <c r="FV126" s="115">
        <f t="shared" si="317"/>
        <v>0.83333333333333337</v>
      </c>
      <c r="FW126" s="115">
        <f t="shared" si="318"/>
        <v>116535.3925</v>
      </c>
      <c r="FX126" s="115">
        <f>SUM(FX127:FX128)</f>
        <v>0</v>
      </c>
      <c r="FY126" s="115">
        <f t="shared" ref="FY126" si="3765">SUM(FY127:FY128)</f>
        <v>0</v>
      </c>
      <c r="FZ126" s="115">
        <f t="shared" ref="FZ126" si="3766">SUM(FZ127:FZ128)</f>
        <v>0</v>
      </c>
      <c r="GA126" s="115">
        <f t="shared" ref="GA126" si="3767">SUM(GA127:GA128)</f>
        <v>0</v>
      </c>
      <c r="GB126" s="115">
        <f t="shared" ref="GB126" si="3768">SUM(GB127:GB128)</f>
        <v>0</v>
      </c>
      <c r="GC126" s="115">
        <f t="shared" ref="GC126" si="3769">SUM(GC127:GC128)</f>
        <v>0</v>
      </c>
      <c r="GD126" s="131">
        <f t="shared" si="3596"/>
        <v>-0.83333333333333337</v>
      </c>
      <c r="GE126" s="131">
        <f t="shared" si="3597"/>
        <v>-116535.3925</v>
      </c>
      <c r="GF126" s="115">
        <f t="shared" ref="GF126:GI129" si="3770">H126+T126+AF126+AR126+BD126+BP126+CB126+CN126+CZ126+DL126+DX126+EJ126+EV126+FH126+FT126</f>
        <v>13</v>
      </c>
      <c r="GG126" s="115">
        <f t="shared" si="3770"/>
        <v>1817952.1229999999</v>
      </c>
      <c r="GH126" s="115">
        <f t="shared" si="3770"/>
        <v>2.1666666666666665</v>
      </c>
      <c r="GI126" s="115">
        <f t="shared" si="3770"/>
        <v>302992.02049999998</v>
      </c>
      <c r="GJ126" s="115">
        <f>SUM(GJ127:GJ128)</f>
        <v>4</v>
      </c>
      <c r="GK126" s="115">
        <f t="shared" ref="GK126" si="3771">SUM(GK127:GK128)</f>
        <v>559369.88</v>
      </c>
      <c r="GL126" s="115">
        <f t="shared" ref="GL126" si="3772">SUM(GL127:GL128)</f>
        <v>1</v>
      </c>
      <c r="GM126" s="115">
        <f t="shared" ref="GM126" si="3773">SUM(GM127:GM128)</f>
        <v>139842.47</v>
      </c>
      <c r="GN126" s="115">
        <f t="shared" ref="GN126" si="3774">SUM(GN127:GN128)</f>
        <v>5</v>
      </c>
      <c r="GO126" s="115">
        <f t="shared" ref="GO126" si="3775">SUM(GO127:GO128)</f>
        <v>699212.35</v>
      </c>
      <c r="GP126" s="115">
        <f t="shared" ref="GP126:GP129" si="3776">SUM(GJ126-GH126)</f>
        <v>1.8333333333333335</v>
      </c>
      <c r="GQ126" s="115">
        <f t="shared" ref="GQ126:GQ129" si="3777">SUM(GK126-GI126)</f>
        <v>256377.85950000002</v>
      </c>
      <c r="GR126" s="243"/>
      <c r="GS126" s="86"/>
    </row>
    <row r="127" spans="2:201" ht="24" hidden="1" x14ac:dyDescent="0.2">
      <c r="B127" s="86" t="s">
        <v>213</v>
      </c>
      <c r="C127" s="87" t="s">
        <v>214</v>
      </c>
      <c r="D127" s="94">
        <v>413</v>
      </c>
      <c r="E127" s="91" t="s">
        <v>215</v>
      </c>
      <c r="F127" s="94">
        <v>32</v>
      </c>
      <c r="G127" s="106">
        <v>139842.47099999999</v>
      </c>
      <c r="H127" s="107"/>
      <c r="I127" s="107"/>
      <c r="J127" s="107"/>
      <c r="K127" s="107"/>
      <c r="L127" s="107">
        <f>VLOOKUP($D127,'факт '!$D$7:$AO$73,3,0)</f>
        <v>0</v>
      </c>
      <c r="M127" s="107">
        <f>VLOOKUP($D127,'факт '!$D$7:$AO$73,4,0)</f>
        <v>0</v>
      </c>
      <c r="N127" s="107"/>
      <c r="O127" s="107"/>
      <c r="P127" s="107">
        <f t="shared" ref="P127:P131" si="3778">SUM(L127+N127)</f>
        <v>0</v>
      </c>
      <c r="Q127" s="107">
        <f t="shared" ref="Q127:Q131" si="3779">SUM(M127+O127)</f>
        <v>0</v>
      </c>
      <c r="R127" s="108">
        <f t="shared" si="2218"/>
        <v>0</v>
      </c>
      <c r="S127" s="108">
        <f t="shared" si="2219"/>
        <v>0</v>
      </c>
      <c r="T127" s="107"/>
      <c r="U127" s="107"/>
      <c r="V127" s="107"/>
      <c r="W127" s="107"/>
      <c r="X127" s="107">
        <f>VLOOKUP($D127,'факт '!$D$7:$AO$73,7,0)</f>
        <v>0</v>
      </c>
      <c r="Y127" s="107">
        <f>VLOOKUP($D127,'факт '!$D$7:$AO$73,8,0)</f>
        <v>0</v>
      </c>
      <c r="Z127" s="107">
        <f>VLOOKUP($D127,'факт '!$D$7:$AO$73,9,0)</f>
        <v>0</v>
      </c>
      <c r="AA127" s="107">
        <f>VLOOKUP($D127,'факт '!$D$7:$AO$73,10,0)</f>
        <v>0</v>
      </c>
      <c r="AB127" s="107">
        <f t="shared" ref="AB127:AB128" si="3780">SUM(X127+Z127)</f>
        <v>0</v>
      </c>
      <c r="AC127" s="107">
        <f t="shared" ref="AC127:AC128" si="3781">SUM(Y127+AA127)</f>
        <v>0</v>
      </c>
      <c r="AD127" s="108">
        <f t="shared" si="3505"/>
        <v>0</v>
      </c>
      <c r="AE127" s="108">
        <f t="shared" si="3506"/>
        <v>0</v>
      </c>
      <c r="AF127" s="107"/>
      <c r="AG127" s="107"/>
      <c r="AH127" s="107"/>
      <c r="AI127" s="107"/>
      <c r="AJ127" s="107">
        <f>VLOOKUP($D127,'факт '!$D$7:$AO$73,5,0)</f>
        <v>0</v>
      </c>
      <c r="AK127" s="107">
        <f>VLOOKUP($D127,'факт '!$D$7:$AO$73,6,0)</f>
        <v>0</v>
      </c>
      <c r="AL127" s="107"/>
      <c r="AM127" s="107"/>
      <c r="AN127" s="107">
        <f t="shared" ref="AN127:AN128" si="3782">SUM(AJ127+AL127)</f>
        <v>0</v>
      </c>
      <c r="AO127" s="107">
        <f t="shared" ref="AO127:AO128" si="3783">SUM(AK127+AM127)</f>
        <v>0</v>
      </c>
      <c r="AP127" s="108">
        <f t="shared" si="3512"/>
        <v>0</v>
      </c>
      <c r="AQ127" s="108">
        <f t="shared" si="3513"/>
        <v>0</v>
      </c>
      <c r="AR127" s="107"/>
      <c r="AS127" s="107"/>
      <c r="AT127" s="107"/>
      <c r="AU127" s="107"/>
      <c r="AV127" s="107">
        <f>VLOOKUP($D127,'факт '!$D$7:$AO$73,11,0)</f>
        <v>0</v>
      </c>
      <c r="AW127" s="107">
        <f>VLOOKUP($D127,'факт '!$D$7:$AO$73,12,0)</f>
        <v>0</v>
      </c>
      <c r="AX127" s="107"/>
      <c r="AY127" s="107"/>
      <c r="AZ127" s="107">
        <f t="shared" ref="AZ127:AZ128" si="3784">SUM(AV127+AX127)</f>
        <v>0</v>
      </c>
      <c r="BA127" s="107">
        <f t="shared" ref="BA127:BA128" si="3785">SUM(AW127+AY127)</f>
        <v>0</v>
      </c>
      <c r="BB127" s="108">
        <f t="shared" si="3519"/>
        <v>0</v>
      </c>
      <c r="BC127" s="108">
        <f t="shared" si="3520"/>
        <v>0</v>
      </c>
      <c r="BD127" s="107"/>
      <c r="BE127" s="107"/>
      <c r="BF127" s="107"/>
      <c r="BG127" s="107"/>
      <c r="BH127" s="107">
        <f>VLOOKUP($D127,'факт '!$D$7:$AO$73,15,0)</f>
        <v>4</v>
      </c>
      <c r="BI127" s="107">
        <f>VLOOKUP($D127,'факт '!$D$7:$AO$73,16,0)</f>
        <v>559369.88</v>
      </c>
      <c r="BJ127" s="107">
        <f>VLOOKUP($D127,'факт '!$D$7:$AO$73,17,0)</f>
        <v>1</v>
      </c>
      <c r="BK127" s="107">
        <f>VLOOKUP($D127,'факт '!$D$7:$AO$73,18,0)</f>
        <v>139842.47</v>
      </c>
      <c r="BL127" s="107">
        <f t="shared" ref="BL127:BL128" si="3786">SUM(BH127+BJ127)</f>
        <v>5</v>
      </c>
      <c r="BM127" s="107">
        <f t="shared" ref="BM127:BM128" si="3787">SUM(BI127+BK127)</f>
        <v>699212.35</v>
      </c>
      <c r="BN127" s="108">
        <f t="shared" si="3526"/>
        <v>4</v>
      </c>
      <c r="BO127" s="108">
        <f t="shared" si="3527"/>
        <v>559369.88</v>
      </c>
      <c r="BP127" s="107"/>
      <c r="BQ127" s="107"/>
      <c r="BR127" s="107"/>
      <c r="BS127" s="107"/>
      <c r="BT127" s="107">
        <f>VLOOKUP($D127,'факт '!$D$7:$AO$73,19,0)</f>
        <v>0</v>
      </c>
      <c r="BU127" s="107">
        <f>VLOOKUP($D127,'факт '!$D$7:$AO$73,20,0)</f>
        <v>0</v>
      </c>
      <c r="BV127" s="107">
        <f>VLOOKUP($D127,'факт '!$D$7:$AO$73,21,0)</f>
        <v>0</v>
      </c>
      <c r="BW127" s="107">
        <f>VLOOKUP($D127,'факт '!$D$7:$AO$73,22,0)</f>
        <v>0</v>
      </c>
      <c r="BX127" s="107">
        <f t="shared" ref="BX127:BX128" si="3788">SUM(BT127+BV127)</f>
        <v>0</v>
      </c>
      <c r="BY127" s="107">
        <f t="shared" ref="BY127:BY128" si="3789">SUM(BU127+BW127)</f>
        <v>0</v>
      </c>
      <c r="BZ127" s="108">
        <f t="shared" si="3533"/>
        <v>0</v>
      </c>
      <c r="CA127" s="108">
        <f t="shared" si="3534"/>
        <v>0</v>
      </c>
      <c r="CB127" s="107"/>
      <c r="CC127" s="107"/>
      <c r="CD127" s="107"/>
      <c r="CE127" s="107"/>
      <c r="CF127" s="107">
        <f>VLOOKUP($D127,'факт '!$D$7:$AO$73,23,0)</f>
        <v>0</v>
      </c>
      <c r="CG127" s="107">
        <f>VLOOKUP($D127,'факт '!$D$7:$AO$73,24,0)</f>
        <v>0</v>
      </c>
      <c r="CH127" s="107">
        <f>VLOOKUP($D127,'факт '!$D$7:$AO$73,25,0)</f>
        <v>0</v>
      </c>
      <c r="CI127" s="107">
        <f>VLOOKUP($D127,'факт '!$D$7:$AO$73,26,0)</f>
        <v>0</v>
      </c>
      <c r="CJ127" s="107">
        <f t="shared" ref="CJ127:CJ128" si="3790">SUM(CF127+CH127)</f>
        <v>0</v>
      </c>
      <c r="CK127" s="107">
        <f t="shared" ref="CK127:CK128" si="3791">SUM(CG127+CI127)</f>
        <v>0</v>
      </c>
      <c r="CL127" s="108">
        <f t="shared" si="3540"/>
        <v>0</v>
      </c>
      <c r="CM127" s="108">
        <f t="shared" si="3541"/>
        <v>0</v>
      </c>
      <c r="CN127" s="107"/>
      <c r="CO127" s="107"/>
      <c r="CP127" s="107"/>
      <c r="CQ127" s="107"/>
      <c r="CR127" s="107">
        <f>VLOOKUP($D127,'факт '!$D$7:$AO$73,27,0)</f>
        <v>0</v>
      </c>
      <c r="CS127" s="107">
        <f>VLOOKUP($D127,'факт '!$D$7:$AO$73,28,0)</f>
        <v>0</v>
      </c>
      <c r="CT127" s="107">
        <f>VLOOKUP($D127,'факт '!$D$7:$AO$73,29,0)</f>
        <v>0</v>
      </c>
      <c r="CU127" s="107">
        <f>VLOOKUP($D127,'факт '!$D$7:$AO$73,30,0)</f>
        <v>0</v>
      </c>
      <c r="CV127" s="107">
        <f t="shared" ref="CV127:CV128" si="3792">SUM(CR127+CT127)</f>
        <v>0</v>
      </c>
      <c r="CW127" s="107">
        <f t="shared" ref="CW127:CW128" si="3793">SUM(CS127+CU127)</f>
        <v>0</v>
      </c>
      <c r="CX127" s="108">
        <f t="shared" si="3547"/>
        <v>0</v>
      </c>
      <c r="CY127" s="108">
        <f t="shared" si="3548"/>
        <v>0</v>
      </c>
      <c r="CZ127" s="107"/>
      <c r="DA127" s="107"/>
      <c r="DB127" s="107"/>
      <c r="DC127" s="107"/>
      <c r="DD127" s="107">
        <f>VLOOKUP($D127,'факт '!$D$7:$AO$73,31,0)</f>
        <v>0</v>
      </c>
      <c r="DE127" s="107">
        <f>VLOOKUP($D127,'факт '!$D$7:$AO$73,32,0)</f>
        <v>0</v>
      </c>
      <c r="DF127" s="107"/>
      <c r="DG127" s="107"/>
      <c r="DH127" s="107">
        <f t="shared" ref="DH127:DH128" si="3794">SUM(DD127+DF127)</f>
        <v>0</v>
      </c>
      <c r="DI127" s="107">
        <f t="shared" ref="DI127:DI128" si="3795">SUM(DE127+DG127)</f>
        <v>0</v>
      </c>
      <c r="DJ127" s="108">
        <f t="shared" si="3554"/>
        <v>0</v>
      </c>
      <c r="DK127" s="108">
        <f t="shared" si="3555"/>
        <v>0</v>
      </c>
      <c r="DL127" s="107"/>
      <c r="DM127" s="107"/>
      <c r="DN127" s="107"/>
      <c r="DO127" s="107"/>
      <c r="DP127" s="107">
        <f>VLOOKUP($D127,'факт '!$D$7:$AO$73,13,0)</f>
        <v>0</v>
      </c>
      <c r="DQ127" s="107">
        <f>VLOOKUP($D127,'факт '!$D$7:$AO$73,14,0)</f>
        <v>0</v>
      </c>
      <c r="DR127" s="107"/>
      <c r="DS127" s="107"/>
      <c r="DT127" s="107">
        <f t="shared" ref="DT127:DT128" si="3796">SUM(DP127+DR127)</f>
        <v>0</v>
      </c>
      <c r="DU127" s="107">
        <f t="shared" ref="DU127:DU128" si="3797">SUM(DQ127+DS127)</f>
        <v>0</v>
      </c>
      <c r="DV127" s="108">
        <f t="shared" si="3561"/>
        <v>0</v>
      </c>
      <c r="DW127" s="108">
        <f t="shared" si="3562"/>
        <v>0</v>
      </c>
      <c r="DX127" s="107"/>
      <c r="DY127" s="107"/>
      <c r="DZ127" s="107"/>
      <c r="EA127" s="107"/>
      <c r="EB127" s="107">
        <f>VLOOKUP($D127,'факт '!$D$7:$AO$73,33,0)</f>
        <v>0</v>
      </c>
      <c r="EC127" s="107">
        <f>VLOOKUP($D127,'факт '!$D$7:$AO$73,34,0)</f>
        <v>0</v>
      </c>
      <c r="ED127" s="107"/>
      <c r="EE127" s="107"/>
      <c r="EF127" s="107">
        <f t="shared" ref="EF127:EF128" si="3798">SUM(EB127+ED127)</f>
        <v>0</v>
      </c>
      <c r="EG127" s="107">
        <f t="shared" ref="EG127:EG128" si="3799">SUM(EC127+EE127)</f>
        <v>0</v>
      </c>
      <c r="EH127" s="108">
        <f t="shared" si="3568"/>
        <v>0</v>
      </c>
      <c r="EI127" s="108">
        <f t="shared" si="3569"/>
        <v>0</v>
      </c>
      <c r="EJ127" s="107"/>
      <c r="EK127" s="107"/>
      <c r="EL127" s="107"/>
      <c r="EM127" s="107"/>
      <c r="EN127" s="107">
        <f>VLOOKUP($D127,'факт '!$D$7:$AO$73,35,0)</f>
        <v>0</v>
      </c>
      <c r="EO127" s="107">
        <f>VLOOKUP($D127,'факт '!$D$7:$AO$73,36,0)</f>
        <v>0</v>
      </c>
      <c r="EP127" s="107">
        <f>VLOOKUP($D127,'факт '!$D$7:$AO$73,37,0)</f>
        <v>0</v>
      </c>
      <c r="EQ127" s="107">
        <f>VLOOKUP($D127,'факт '!$D$7:$AO$73,38,0)</f>
        <v>0</v>
      </c>
      <c r="ER127" s="107">
        <f t="shared" ref="ER127:ER128" si="3800">SUM(EN127+EP127)</f>
        <v>0</v>
      </c>
      <c r="ES127" s="107">
        <f t="shared" ref="ES127:ES128" si="3801">SUM(EO127+EQ127)</f>
        <v>0</v>
      </c>
      <c r="ET127" s="108">
        <f t="shared" si="3575"/>
        <v>0</v>
      </c>
      <c r="EU127" s="108">
        <f t="shared" si="3576"/>
        <v>0</v>
      </c>
      <c r="EV127" s="107"/>
      <c r="EW127" s="107"/>
      <c r="EX127" s="107"/>
      <c r="EY127" s="107"/>
      <c r="EZ127" s="107"/>
      <c r="FA127" s="107"/>
      <c r="FB127" s="107"/>
      <c r="FC127" s="107"/>
      <c r="FD127" s="107">
        <f t="shared" ref="FD127:FD128" si="3802">SUM(EZ127+FB127)</f>
        <v>0</v>
      </c>
      <c r="FE127" s="107">
        <f t="shared" ref="FE127:FE128" si="3803">SUM(FA127+FC127)</f>
        <v>0</v>
      </c>
      <c r="FF127" s="108">
        <f t="shared" si="3582"/>
        <v>0</v>
      </c>
      <c r="FG127" s="108">
        <f t="shared" si="3583"/>
        <v>0</v>
      </c>
      <c r="FH127" s="107"/>
      <c r="FI127" s="107"/>
      <c r="FJ127" s="107"/>
      <c r="FK127" s="107"/>
      <c r="FL127" s="107"/>
      <c r="FM127" s="107"/>
      <c r="FN127" s="107"/>
      <c r="FO127" s="107"/>
      <c r="FP127" s="107">
        <f t="shared" ref="FP127:FP128" si="3804">SUM(FL127+FN127)</f>
        <v>0</v>
      </c>
      <c r="FQ127" s="107">
        <f t="shared" ref="FQ127:FQ128" si="3805">SUM(FM127+FO127)</f>
        <v>0</v>
      </c>
      <c r="FR127" s="108">
        <f t="shared" si="3589"/>
        <v>0</v>
      </c>
      <c r="FS127" s="108">
        <f t="shared" si="3590"/>
        <v>0</v>
      </c>
      <c r="FT127" s="107"/>
      <c r="FU127" s="107"/>
      <c r="FV127" s="107"/>
      <c r="FW127" s="107"/>
      <c r="FX127" s="107"/>
      <c r="FY127" s="107"/>
      <c r="FZ127" s="107"/>
      <c r="GA127" s="107"/>
      <c r="GB127" s="107">
        <f t="shared" ref="GB127:GB128" si="3806">SUM(FX127+FZ127)</f>
        <v>0</v>
      </c>
      <c r="GC127" s="107">
        <f t="shared" ref="GC127:GC128" si="3807">SUM(FY127+GA127)</f>
        <v>0</v>
      </c>
      <c r="GD127" s="108">
        <f t="shared" si="3596"/>
        <v>0</v>
      </c>
      <c r="GE127" s="108">
        <f t="shared" si="3597"/>
        <v>0</v>
      </c>
      <c r="GF127" s="107">
        <f t="shared" ref="GF127:GF128" si="3808">SUM(H127,T127,AF127,AR127,BD127,BP127,CB127,CN127,CZ127,DL127,DX127,EJ127,EV127)</f>
        <v>0</v>
      </c>
      <c r="GG127" s="107">
        <f t="shared" ref="GG127:GG128" si="3809">SUM(I127,U127,AG127,AS127,BE127,BQ127,CC127,CO127,DA127,DM127,DY127,EK127,EW127)</f>
        <v>0</v>
      </c>
      <c r="GH127" s="107">
        <f t="shared" ref="GH127:GH128" si="3810">SUM(J127,V127,AH127,AT127,BF127,BR127,CD127,CP127,DB127,DN127,DZ127,EL127,EX127)</f>
        <v>0</v>
      </c>
      <c r="GI127" s="107">
        <f t="shared" ref="GI127:GI128" si="3811">SUM(K127,W127,AI127,AU127,BG127,BS127,CE127,CQ127,DC127,DO127,EA127,EM127,EY127)</f>
        <v>0</v>
      </c>
      <c r="GJ127" s="107">
        <f t="shared" ref="GJ127:GJ128" si="3812">SUM(L127,X127,AJ127,AV127,BH127,BT127,CF127,CR127,DD127,DP127,EB127,EN127,EZ127)</f>
        <v>4</v>
      </c>
      <c r="GK127" s="107">
        <f t="shared" ref="GK127:GK128" si="3813">SUM(M127,Y127,AK127,AW127,BI127,BU127,CG127,CS127,DE127,DQ127,EC127,EO127,FA127)</f>
        <v>559369.88</v>
      </c>
      <c r="GL127" s="107">
        <f t="shared" ref="GL127:GL128" si="3814">SUM(N127,Z127,AL127,AX127,BJ127,BV127,CH127,CT127,DF127,DR127,ED127,EP127,FB127)</f>
        <v>1</v>
      </c>
      <c r="GM127" s="107">
        <f t="shared" ref="GM127:GM128" si="3815">SUM(O127,AA127,AM127,AY127,BK127,BW127,CI127,CU127,DG127,DS127,EE127,EQ127,FC127)</f>
        <v>139842.47</v>
      </c>
      <c r="GN127" s="107">
        <f t="shared" ref="GN127:GN128" si="3816">SUM(P127,AB127,AN127,AZ127,BL127,BX127,CJ127,CV127,DH127,DT127,EF127,ER127,FD127)</f>
        <v>5</v>
      </c>
      <c r="GO127" s="107">
        <f t="shared" ref="GO127:GO128" si="3817">SUM(Q127,AC127,AO127,BA127,BM127,BY127,CK127,CW127,DI127,DU127,EG127,ES127,FE127)</f>
        <v>699212.35</v>
      </c>
      <c r="GP127" s="107"/>
      <c r="GQ127" s="107"/>
      <c r="GR127" s="243"/>
      <c r="GS127" s="86"/>
    </row>
    <row r="128" spans="2:201" hidden="1" x14ac:dyDescent="0.2">
      <c r="B128" s="86"/>
      <c r="C128" s="87"/>
      <c r="D128" s="94"/>
      <c r="E128" s="91"/>
      <c r="F128" s="94"/>
      <c r="G128" s="106"/>
      <c r="H128" s="107"/>
      <c r="I128" s="107"/>
      <c r="J128" s="107"/>
      <c r="K128" s="107"/>
      <c r="L128" s="107"/>
      <c r="M128" s="107"/>
      <c r="N128" s="107"/>
      <c r="O128" s="107"/>
      <c r="P128" s="107">
        <f t="shared" si="3778"/>
        <v>0</v>
      </c>
      <c r="Q128" s="107">
        <f t="shared" si="3779"/>
        <v>0</v>
      </c>
      <c r="R128" s="108">
        <f t="shared" si="2218"/>
        <v>0</v>
      </c>
      <c r="S128" s="108">
        <f t="shared" si="2219"/>
        <v>0</v>
      </c>
      <c r="T128" s="107"/>
      <c r="U128" s="107"/>
      <c r="V128" s="107"/>
      <c r="W128" s="107"/>
      <c r="X128" s="107"/>
      <c r="Y128" s="107"/>
      <c r="Z128" s="107"/>
      <c r="AA128" s="107"/>
      <c r="AB128" s="107">
        <f t="shared" si="3780"/>
        <v>0</v>
      </c>
      <c r="AC128" s="107">
        <f t="shared" si="3781"/>
        <v>0</v>
      </c>
      <c r="AD128" s="108">
        <f t="shared" si="3505"/>
        <v>0</v>
      </c>
      <c r="AE128" s="108">
        <f t="shared" si="3506"/>
        <v>0</v>
      </c>
      <c r="AF128" s="107"/>
      <c r="AG128" s="107"/>
      <c r="AH128" s="107"/>
      <c r="AI128" s="107"/>
      <c r="AJ128" s="107"/>
      <c r="AK128" s="107"/>
      <c r="AL128" s="107"/>
      <c r="AM128" s="107"/>
      <c r="AN128" s="107">
        <f t="shared" si="3782"/>
        <v>0</v>
      </c>
      <c r="AO128" s="107">
        <f t="shared" si="3783"/>
        <v>0</v>
      </c>
      <c r="AP128" s="108">
        <f t="shared" si="3512"/>
        <v>0</v>
      </c>
      <c r="AQ128" s="108">
        <f t="shared" si="3513"/>
        <v>0</v>
      </c>
      <c r="AR128" s="107"/>
      <c r="AS128" s="107"/>
      <c r="AT128" s="107"/>
      <c r="AU128" s="107"/>
      <c r="AV128" s="107"/>
      <c r="AW128" s="107"/>
      <c r="AX128" s="107"/>
      <c r="AY128" s="107"/>
      <c r="AZ128" s="107">
        <f t="shared" si="3784"/>
        <v>0</v>
      </c>
      <c r="BA128" s="107">
        <f t="shared" si="3785"/>
        <v>0</v>
      </c>
      <c r="BB128" s="108">
        <f t="shared" si="3519"/>
        <v>0</v>
      </c>
      <c r="BC128" s="108">
        <f t="shared" si="3520"/>
        <v>0</v>
      </c>
      <c r="BD128" s="107"/>
      <c r="BE128" s="107"/>
      <c r="BF128" s="107"/>
      <c r="BG128" s="107"/>
      <c r="BH128" s="107"/>
      <c r="BI128" s="107"/>
      <c r="BJ128" s="107"/>
      <c r="BK128" s="107"/>
      <c r="BL128" s="107">
        <f t="shared" si="3786"/>
        <v>0</v>
      </c>
      <c r="BM128" s="107">
        <f t="shared" si="3787"/>
        <v>0</v>
      </c>
      <c r="BN128" s="108">
        <f t="shared" si="3526"/>
        <v>0</v>
      </c>
      <c r="BO128" s="108">
        <f t="shared" si="3527"/>
        <v>0</v>
      </c>
      <c r="BP128" s="107"/>
      <c r="BQ128" s="107"/>
      <c r="BR128" s="107"/>
      <c r="BS128" s="107"/>
      <c r="BT128" s="107"/>
      <c r="BU128" s="107"/>
      <c r="BV128" s="107"/>
      <c r="BW128" s="107"/>
      <c r="BX128" s="107">
        <f t="shared" si="3788"/>
        <v>0</v>
      </c>
      <c r="BY128" s="107">
        <f t="shared" si="3789"/>
        <v>0</v>
      </c>
      <c r="BZ128" s="108">
        <f t="shared" si="3533"/>
        <v>0</v>
      </c>
      <c r="CA128" s="108">
        <f t="shared" si="3534"/>
        <v>0</v>
      </c>
      <c r="CB128" s="107"/>
      <c r="CC128" s="107"/>
      <c r="CD128" s="107"/>
      <c r="CE128" s="107"/>
      <c r="CF128" s="107"/>
      <c r="CG128" s="107"/>
      <c r="CH128" s="107"/>
      <c r="CI128" s="107"/>
      <c r="CJ128" s="107">
        <f t="shared" si="3790"/>
        <v>0</v>
      </c>
      <c r="CK128" s="107">
        <f t="shared" si="3791"/>
        <v>0</v>
      </c>
      <c r="CL128" s="108">
        <f t="shared" si="3540"/>
        <v>0</v>
      </c>
      <c r="CM128" s="108">
        <f t="shared" si="3541"/>
        <v>0</v>
      </c>
      <c r="CN128" s="107"/>
      <c r="CO128" s="107"/>
      <c r="CP128" s="107"/>
      <c r="CQ128" s="107"/>
      <c r="CR128" s="107"/>
      <c r="CS128" s="107"/>
      <c r="CT128" s="107"/>
      <c r="CU128" s="107"/>
      <c r="CV128" s="107">
        <f t="shared" si="3792"/>
        <v>0</v>
      </c>
      <c r="CW128" s="107">
        <f t="shared" si="3793"/>
        <v>0</v>
      </c>
      <c r="CX128" s="108">
        <f t="shared" si="3547"/>
        <v>0</v>
      </c>
      <c r="CY128" s="108">
        <f t="shared" si="3548"/>
        <v>0</v>
      </c>
      <c r="CZ128" s="107"/>
      <c r="DA128" s="107"/>
      <c r="DB128" s="107"/>
      <c r="DC128" s="107"/>
      <c r="DD128" s="107"/>
      <c r="DE128" s="107"/>
      <c r="DF128" s="107"/>
      <c r="DG128" s="107"/>
      <c r="DH128" s="107">
        <f t="shared" si="3794"/>
        <v>0</v>
      </c>
      <c r="DI128" s="107">
        <f t="shared" si="3795"/>
        <v>0</v>
      </c>
      <c r="DJ128" s="108">
        <f t="shared" si="3554"/>
        <v>0</v>
      </c>
      <c r="DK128" s="108">
        <f t="shared" si="3555"/>
        <v>0</v>
      </c>
      <c r="DL128" s="107"/>
      <c r="DM128" s="107"/>
      <c r="DN128" s="107"/>
      <c r="DO128" s="107"/>
      <c r="DP128" s="107"/>
      <c r="DQ128" s="107"/>
      <c r="DR128" s="107"/>
      <c r="DS128" s="107"/>
      <c r="DT128" s="107">
        <f t="shared" si="3796"/>
        <v>0</v>
      </c>
      <c r="DU128" s="107">
        <f t="shared" si="3797"/>
        <v>0</v>
      </c>
      <c r="DV128" s="108">
        <f t="shared" si="3561"/>
        <v>0</v>
      </c>
      <c r="DW128" s="108">
        <f t="shared" si="3562"/>
        <v>0</v>
      </c>
      <c r="DX128" s="107"/>
      <c r="DY128" s="107"/>
      <c r="DZ128" s="107"/>
      <c r="EA128" s="107"/>
      <c r="EB128" s="107"/>
      <c r="EC128" s="107"/>
      <c r="ED128" s="107"/>
      <c r="EE128" s="107"/>
      <c r="EF128" s="107">
        <f t="shared" si="3798"/>
        <v>0</v>
      </c>
      <c r="EG128" s="107">
        <f t="shared" si="3799"/>
        <v>0</v>
      </c>
      <c r="EH128" s="108">
        <f t="shared" si="3568"/>
        <v>0</v>
      </c>
      <c r="EI128" s="108">
        <f t="shared" si="3569"/>
        <v>0</v>
      </c>
      <c r="EJ128" s="107"/>
      <c r="EK128" s="107"/>
      <c r="EL128" s="107"/>
      <c r="EM128" s="107"/>
      <c r="EN128" s="107"/>
      <c r="EO128" s="107"/>
      <c r="EP128" s="107"/>
      <c r="EQ128" s="107"/>
      <c r="ER128" s="107">
        <f t="shared" si="3800"/>
        <v>0</v>
      </c>
      <c r="ES128" s="107">
        <f t="shared" si="3801"/>
        <v>0</v>
      </c>
      <c r="ET128" s="108">
        <f t="shared" si="3575"/>
        <v>0</v>
      </c>
      <c r="EU128" s="108">
        <f t="shared" si="3576"/>
        <v>0</v>
      </c>
      <c r="EV128" s="107"/>
      <c r="EW128" s="107"/>
      <c r="EX128" s="107"/>
      <c r="EY128" s="107"/>
      <c r="EZ128" s="107"/>
      <c r="FA128" s="107"/>
      <c r="FB128" s="107"/>
      <c r="FC128" s="107"/>
      <c r="FD128" s="107">
        <f t="shared" si="3802"/>
        <v>0</v>
      </c>
      <c r="FE128" s="107">
        <f t="shared" si="3803"/>
        <v>0</v>
      </c>
      <c r="FF128" s="108">
        <f t="shared" si="3582"/>
        <v>0</v>
      </c>
      <c r="FG128" s="108">
        <f t="shared" si="3583"/>
        <v>0</v>
      </c>
      <c r="FH128" s="107"/>
      <c r="FI128" s="107"/>
      <c r="FJ128" s="107"/>
      <c r="FK128" s="107"/>
      <c r="FL128" s="107"/>
      <c r="FM128" s="107"/>
      <c r="FN128" s="107"/>
      <c r="FO128" s="107"/>
      <c r="FP128" s="107">
        <f t="shared" si="3804"/>
        <v>0</v>
      </c>
      <c r="FQ128" s="107">
        <f t="shared" si="3805"/>
        <v>0</v>
      </c>
      <c r="FR128" s="108">
        <f t="shared" si="3589"/>
        <v>0</v>
      </c>
      <c r="FS128" s="108">
        <f t="shared" si="3590"/>
        <v>0</v>
      </c>
      <c r="FT128" s="107"/>
      <c r="FU128" s="107"/>
      <c r="FV128" s="107"/>
      <c r="FW128" s="107"/>
      <c r="FX128" s="107"/>
      <c r="FY128" s="107"/>
      <c r="FZ128" s="107"/>
      <c r="GA128" s="107"/>
      <c r="GB128" s="107">
        <f t="shared" si="3806"/>
        <v>0</v>
      </c>
      <c r="GC128" s="107">
        <f t="shared" si="3807"/>
        <v>0</v>
      </c>
      <c r="GD128" s="108">
        <f t="shared" si="3596"/>
        <v>0</v>
      </c>
      <c r="GE128" s="108">
        <f t="shared" si="3597"/>
        <v>0</v>
      </c>
      <c r="GF128" s="107">
        <f t="shared" si="3808"/>
        <v>0</v>
      </c>
      <c r="GG128" s="107">
        <f t="shared" si="3809"/>
        <v>0</v>
      </c>
      <c r="GH128" s="107">
        <f t="shared" si="3810"/>
        <v>0</v>
      </c>
      <c r="GI128" s="107">
        <f t="shared" si="3811"/>
        <v>0</v>
      </c>
      <c r="GJ128" s="107">
        <f t="shared" si="3812"/>
        <v>0</v>
      </c>
      <c r="GK128" s="107">
        <f t="shared" si="3813"/>
        <v>0</v>
      </c>
      <c r="GL128" s="107">
        <f t="shared" si="3814"/>
        <v>0</v>
      </c>
      <c r="GM128" s="107">
        <f t="shared" si="3815"/>
        <v>0</v>
      </c>
      <c r="GN128" s="107">
        <f t="shared" si="3816"/>
        <v>0</v>
      </c>
      <c r="GO128" s="107">
        <f t="shared" si="3817"/>
        <v>0</v>
      </c>
      <c r="GP128" s="107"/>
      <c r="GQ128" s="107"/>
      <c r="GR128" s="243"/>
      <c r="GS128" s="86"/>
    </row>
    <row r="129" spans="2:201" hidden="1" x14ac:dyDescent="0.2">
      <c r="B129" s="110"/>
      <c r="C129" s="111"/>
      <c r="D129" s="112"/>
      <c r="E129" s="132" t="s">
        <v>63</v>
      </c>
      <c r="F129" s="134">
        <v>33</v>
      </c>
      <c r="G129" s="135">
        <v>244728.14240000001</v>
      </c>
      <c r="H129" s="115"/>
      <c r="I129" s="115">
        <v>0</v>
      </c>
      <c r="J129" s="115">
        <f t="shared" si="223"/>
        <v>0</v>
      </c>
      <c r="K129" s="115">
        <f t="shared" si="224"/>
        <v>0</v>
      </c>
      <c r="L129" s="115">
        <f>SUM(L130:L131)</f>
        <v>0</v>
      </c>
      <c r="M129" s="115">
        <f t="shared" ref="M129" si="3818">SUM(M130:M131)</f>
        <v>0</v>
      </c>
      <c r="N129" s="115">
        <f t="shared" ref="N129" si="3819">SUM(N130:N131)</f>
        <v>0</v>
      </c>
      <c r="O129" s="115">
        <f t="shared" ref="O129" si="3820">SUM(O130:O131)</f>
        <v>0</v>
      </c>
      <c r="P129" s="115">
        <f t="shared" ref="P129" si="3821">SUM(P130:P131)</f>
        <v>0</v>
      </c>
      <c r="Q129" s="115">
        <f t="shared" ref="Q129" si="3822">SUM(Q130:Q131)</f>
        <v>0</v>
      </c>
      <c r="R129" s="131">
        <f t="shared" si="2218"/>
        <v>0</v>
      </c>
      <c r="S129" s="131">
        <f t="shared" si="2219"/>
        <v>0</v>
      </c>
      <c r="T129" s="115"/>
      <c r="U129" s="115">
        <v>0</v>
      </c>
      <c r="V129" s="115">
        <f t="shared" si="226"/>
        <v>0</v>
      </c>
      <c r="W129" s="115">
        <f t="shared" si="227"/>
        <v>0</v>
      </c>
      <c r="X129" s="115">
        <f>SUM(X130:X131)</f>
        <v>0</v>
      </c>
      <c r="Y129" s="115">
        <f t="shared" ref="Y129" si="3823">SUM(Y130:Y131)</f>
        <v>0</v>
      </c>
      <c r="Z129" s="115">
        <f t="shared" ref="Z129" si="3824">SUM(Z130:Z131)</f>
        <v>0</v>
      </c>
      <c r="AA129" s="115">
        <f t="shared" ref="AA129" si="3825">SUM(AA130:AA131)</f>
        <v>0</v>
      </c>
      <c r="AB129" s="115">
        <f t="shared" ref="AB129" si="3826">SUM(AB130:AB131)</f>
        <v>0</v>
      </c>
      <c r="AC129" s="115">
        <f t="shared" ref="AC129" si="3827">SUM(AC130:AC131)</f>
        <v>0</v>
      </c>
      <c r="AD129" s="131">
        <f t="shared" si="3505"/>
        <v>0</v>
      </c>
      <c r="AE129" s="131">
        <f t="shared" si="3506"/>
        <v>0</v>
      </c>
      <c r="AF129" s="115">
        <f>VLOOKUP($E129,'ВМП план'!$B$8:$AL$43,12,0)</f>
        <v>0</v>
      </c>
      <c r="AG129" s="115">
        <f>VLOOKUP($E129,'ВМП план'!$B$8:$AL$43,13,0)</f>
        <v>0</v>
      </c>
      <c r="AH129" s="115">
        <f t="shared" si="233"/>
        <v>0</v>
      </c>
      <c r="AI129" s="115">
        <f t="shared" si="234"/>
        <v>0</v>
      </c>
      <c r="AJ129" s="115">
        <f>SUM(AJ130:AJ131)</f>
        <v>0</v>
      </c>
      <c r="AK129" s="115">
        <f t="shared" ref="AK129" si="3828">SUM(AK130:AK131)</f>
        <v>0</v>
      </c>
      <c r="AL129" s="115">
        <f t="shared" ref="AL129" si="3829">SUM(AL130:AL131)</f>
        <v>0</v>
      </c>
      <c r="AM129" s="115">
        <f t="shared" ref="AM129" si="3830">SUM(AM130:AM131)</f>
        <v>0</v>
      </c>
      <c r="AN129" s="115">
        <f t="shared" ref="AN129" si="3831">SUM(AN130:AN131)</f>
        <v>0</v>
      </c>
      <c r="AO129" s="115">
        <f t="shared" ref="AO129" si="3832">SUM(AO130:AO131)</f>
        <v>0</v>
      </c>
      <c r="AP129" s="131">
        <f t="shared" si="3512"/>
        <v>0</v>
      </c>
      <c r="AQ129" s="131">
        <f t="shared" si="3513"/>
        <v>0</v>
      </c>
      <c r="AR129" s="115"/>
      <c r="AS129" s="115"/>
      <c r="AT129" s="115">
        <f t="shared" si="240"/>
        <v>0</v>
      </c>
      <c r="AU129" s="115">
        <f t="shared" si="241"/>
        <v>0</v>
      </c>
      <c r="AV129" s="115">
        <f>SUM(AV130:AV131)</f>
        <v>0</v>
      </c>
      <c r="AW129" s="115">
        <f t="shared" ref="AW129" si="3833">SUM(AW130:AW131)</f>
        <v>0</v>
      </c>
      <c r="AX129" s="115">
        <f t="shared" ref="AX129" si="3834">SUM(AX130:AX131)</f>
        <v>0</v>
      </c>
      <c r="AY129" s="115">
        <f t="shared" ref="AY129" si="3835">SUM(AY130:AY131)</f>
        <v>0</v>
      </c>
      <c r="AZ129" s="115">
        <f t="shared" ref="AZ129" si="3836">SUM(AZ130:AZ131)</f>
        <v>0</v>
      </c>
      <c r="BA129" s="115">
        <f t="shared" ref="BA129" si="3837">SUM(BA130:BA131)</f>
        <v>0</v>
      </c>
      <c r="BB129" s="131">
        <f t="shared" si="3519"/>
        <v>0</v>
      </c>
      <c r="BC129" s="131">
        <f t="shared" si="3520"/>
        <v>0</v>
      </c>
      <c r="BD129" s="115">
        <v>2</v>
      </c>
      <c r="BE129" s="115">
        <v>489456.28480000002</v>
      </c>
      <c r="BF129" s="115">
        <v>1</v>
      </c>
      <c r="BG129" s="115">
        <f t="shared" si="248"/>
        <v>81576.047466666671</v>
      </c>
      <c r="BH129" s="115">
        <f>SUM(BH130:BH131)</f>
        <v>1</v>
      </c>
      <c r="BI129" s="115">
        <f t="shared" ref="BI129" si="3838">SUM(BI130:BI131)</f>
        <v>244728.14</v>
      </c>
      <c r="BJ129" s="115">
        <f t="shared" ref="BJ129" si="3839">SUM(BJ130:BJ131)</f>
        <v>0</v>
      </c>
      <c r="BK129" s="115">
        <f t="shared" ref="BK129" si="3840">SUM(BK130:BK131)</f>
        <v>0</v>
      </c>
      <c r="BL129" s="115">
        <f t="shared" ref="BL129" si="3841">SUM(BL130:BL131)</f>
        <v>1</v>
      </c>
      <c r="BM129" s="115">
        <f t="shared" ref="BM129" si="3842">SUM(BM130:BM131)</f>
        <v>244728.14</v>
      </c>
      <c r="BN129" s="131">
        <f t="shared" si="3526"/>
        <v>0</v>
      </c>
      <c r="BO129" s="131">
        <f t="shared" si="3527"/>
        <v>163152.09253333334</v>
      </c>
      <c r="BP129" s="115"/>
      <c r="BQ129" s="115">
        <v>0</v>
      </c>
      <c r="BR129" s="115">
        <f t="shared" si="254"/>
        <v>0</v>
      </c>
      <c r="BS129" s="115">
        <f t="shared" si="255"/>
        <v>0</v>
      </c>
      <c r="BT129" s="115">
        <f>SUM(BT130:BT131)</f>
        <v>0</v>
      </c>
      <c r="BU129" s="115">
        <f t="shared" ref="BU129" si="3843">SUM(BU130:BU131)</f>
        <v>0</v>
      </c>
      <c r="BV129" s="115">
        <f t="shared" ref="BV129" si="3844">SUM(BV130:BV131)</f>
        <v>0</v>
      </c>
      <c r="BW129" s="115">
        <f t="shared" ref="BW129" si="3845">SUM(BW130:BW131)</f>
        <v>0</v>
      </c>
      <c r="BX129" s="115">
        <f t="shared" ref="BX129" si="3846">SUM(BX130:BX131)</f>
        <v>0</v>
      </c>
      <c r="BY129" s="115">
        <f t="shared" ref="BY129" si="3847">SUM(BY130:BY131)</f>
        <v>0</v>
      </c>
      <c r="BZ129" s="131">
        <f t="shared" si="3533"/>
        <v>0</v>
      </c>
      <c r="CA129" s="131">
        <f t="shared" si="3534"/>
        <v>0</v>
      </c>
      <c r="CB129" s="115"/>
      <c r="CC129" s="115"/>
      <c r="CD129" s="115">
        <f t="shared" si="261"/>
        <v>0</v>
      </c>
      <c r="CE129" s="115">
        <f t="shared" si="262"/>
        <v>0</v>
      </c>
      <c r="CF129" s="115">
        <f>SUM(CF130:CF131)</f>
        <v>0</v>
      </c>
      <c r="CG129" s="115">
        <f t="shared" ref="CG129" si="3848">SUM(CG130:CG131)</f>
        <v>0</v>
      </c>
      <c r="CH129" s="115">
        <f t="shared" ref="CH129" si="3849">SUM(CH130:CH131)</f>
        <v>0</v>
      </c>
      <c r="CI129" s="115">
        <f t="shared" ref="CI129" si="3850">SUM(CI130:CI131)</f>
        <v>0</v>
      </c>
      <c r="CJ129" s="115">
        <f t="shared" ref="CJ129" si="3851">SUM(CJ130:CJ131)</f>
        <v>0</v>
      </c>
      <c r="CK129" s="115">
        <f t="shared" ref="CK129" si="3852">SUM(CK130:CK131)</f>
        <v>0</v>
      </c>
      <c r="CL129" s="131">
        <f t="shared" si="3540"/>
        <v>0</v>
      </c>
      <c r="CM129" s="131">
        <f t="shared" si="3541"/>
        <v>0</v>
      </c>
      <c r="CN129" s="115"/>
      <c r="CO129" s="115"/>
      <c r="CP129" s="115">
        <f t="shared" si="268"/>
        <v>0</v>
      </c>
      <c r="CQ129" s="115">
        <f t="shared" si="269"/>
        <v>0</v>
      </c>
      <c r="CR129" s="115">
        <f>SUM(CR130:CR131)</f>
        <v>0</v>
      </c>
      <c r="CS129" s="115">
        <f t="shared" ref="CS129" si="3853">SUM(CS130:CS131)</f>
        <v>0</v>
      </c>
      <c r="CT129" s="115">
        <f t="shared" ref="CT129" si="3854">SUM(CT130:CT131)</f>
        <v>0</v>
      </c>
      <c r="CU129" s="115">
        <f t="shared" ref="CU129" si="3855">SUM(CU130:CU131)</f>
        <v>0</v>
      </c>
      <c r="CV129" s="115">
        <f t="shared" ref="CV129" si="3856">SUM(CV130:CV131)</f>
        <v>0</v>
      </c>
      <c r="CW129" s="115">
        <f t="shared" ref="CW129" si="3857">SUM(CW130:CW131)</f>
        <v>0</v>
      </c>
      <c r="CX129" s="131">
        <f t="shared" si="3547"/>
        <v>0</v>
      </c>
      <c r="CY129" s="131">
        <f t="shared" si="3548"/>
        <v>0</v>
      </c>
      <c r="CZ129" s="115"/>
      <c r="DA129" s="115"/>
      <c r="DB129" s="115">
        <f t="shared" si="275"/>
        <v>0</v>
      </c>
      <c r="DC129" s="115">
        <f t="shared" si="276"/>
        <v>0</v>
      </c>
      <c r="DD129" s="115">
        <f>SUM(DD130:DD131)</f>
        <v>0</v>
      </c>
      <c r="DE129" s="115">
        <f t="shared" ref="DE129" si="3858">SUM(DE130:DE131)</f>
        <v>0</v>
      </c>
      <c r="DF129" s="115">
        <f t="shared" ref="DF129" si="3859">SUM(DF130:DF131)</f>
        <v>0</v>
      </c>
      <c r="DG129" s="115">
        <f t="shared" ref="DG129" si="3860">SUM(DG130:DG131)</f>
        <v>0</v>
      </c>
      <c r="DH129" s="115">
        <f t="shared" ref="DH129" si="3861">SUM(DH130:DH131)</f>
        <v>0</v>
      </c>
      <c r="DI129" s="115">
        <f t="shared" ref="DI129" si="3862">SUM(DI130:DI131)</f>
        <v>0</v>
      </c>
      <c r="DJ129" s="131">
        <f t="shared" si="3554"/>
        <v>0</v>
      </c>
      <c r="DK129" s="131">
        <f t="shared" si="3555"/>
        <v>0</v>
      </c>
      <c r="DL129" s="115"/>
      <c r="DM129" s="115"/>
      <c r="DN129" s="115">
        <f t="shared" si="282"/>
        <v>0</v>
      </c>
      <c r="DO129" s="115">
        <f t="shared" si="283"/>
        <v>0</v>
      </c>
      <c r="DP129" s="115">
        <f>SUM(DP130:DP131)</f>
        <v>0</v>
      </c>
      <c r="DQ129" s="115">
        <f t="shared" ref="DQ129" si="3863">SUM(DQ130:DQ131)</f>
        <v>0</v>
      </c>
      <c r="DR129" s="115">
        <f t="shared" ref="DR129" si="3864">SUM(DR130:DR131)</f>
        <v>0</v>
      </c>
      <c r="DS129" s="115">
        <f t="shared" ref="DS129" si="3865">SUM(DS130:DS131)</f>
        <v>0</v>
      </c>
      <c r="DT129" s="115">
        <f t="shared" ref="DT129" si="3866">SUM(DT130:DT131)</f>
        <v>0</v>
      </c>
      <c r="DU129" s="115">
        <f t="shared" ref="DU129" si="3867">SUM(DU130:DU131)</f>
        <v>0</v>
      </c>
      <c r="DV129" s="131">
        <f t="shared" si="3561"/>
        <v>0</v>
      </c>
      <c r="DW129" s="131">
        <f t="shared" si="3562"/>
        <v>0</v>
      </c>
      <c r="DX129" s="115"/>
      <c r="DY129" s="115">
        <v>0</v>
      </c>
      <c r="DZ129" s="115">
        <f t="shared" si="289"/>
        <v>0</v>
      </c>
      <c r="EA129" s="115">
        <f t="shared" si="290"/>
        <v>0</v>
      </c>
      <c r="EB129" s="115">
        <f>SUM(EB130:EB131)</f>
        <v>0</v>
      </c>
      <c r="EC129" s="115">
        <f t="shared" ref="EC129" si="3868">SUM(EC130:EC131)</f>
        <v>0</v>
      </c>
      <c r="ED129" s="115">
        <f t="shared" ref="ED129" si="3869">SUM(ED130:ED131)</f>
        <v>0</v>
      </c>
      <c r="EE129" s="115">
        <f t="shared" ref="EE129" si="3870">SUM(EE130:EE131)</f>
        <v>0</v>
      </c>
      <c r="EF129" s="115">
        <f t="shared" ref="EF129" si="3871">SUM(EF130:EF131)</f>
        <v>0</v>
      </c>
      <c r="EG129" s="115">
        <f t="shared" ref="EG129" si="3872">SUM(EG130:EG131)</f>
        <v>0</v>
      </c>
      <c r="EH129" s="131">
        <f t="shared" si="3568"/>
        <v>0</v>
      </c>
      <c r="EI129" s="131">
        <f t="shared" si="3569"/>
        <v>0</v>
      </c>
      <c r="EJ129" s="115"/>
      <c r="EK129" s="115">
        <v>0</v>
      </c>
      <c r="EL129" s="115">
        <f t="shared" si="296"/>
        <v>0</v>
      </c>
      <c r="EM129" s="115">
        <f t="shared" si="297"/>
        <v>0</v>
      </c>
      <c r="EN129" s="115">
        <f>SUM(EN130:EN131)</f>
        <v>0</v>
      </c>
      <c r="EO129" s="115">
        <f t="shared" ref="EO129" si="3873">SUM(EO130:EO131)</f>
        <v>0</v>
      </c>
      <c r="EP129" s="115">
        <f t="shared" ref="EP129" si="3874">SUM(EP130:EP131)</f>
        <v>0</v>
      </c>
      <c r="EQ129" s="115">
        <f t="shared" ref="EQ129" si="3875">SUM(EQ130:EQ131)</f>
        <v>0</v>
      </c>
      <c r="ER129" s="115">
        <f t="shared" ref="ER129" si="3876">SUM(ER130:ER131)</f>
        <v>0</v>
      </c>
      <c r="ES129" s="115">
        <f t="shared" ref="ES129" si="3877">SUM(ES130:ES131)</f>
        <v>0</v>
      </c>
      <c r="ET129" s="131">
        <f t="shared" si="3575"/>
        <v>0</v>
      </c>
      <c r="EU129" s="131">
        <f t="shared" si="3576"/>
        <v>0</v>
      </c>
      <c r="EV129" s="115"/>
      <c r="EW129" s="115"/>
      <c r="EX129" s="115">
        <f t="shared" si="303"/>
        <v>0</v>
      </c>
      <c r="EY129" s="115">
        <f t="shared" si="304"/>
        <v>0</v>
      </c>
      <c r="EZ129" s="115">
        <f>SUM(EZ130:EZ131)</f>
        <v>0</v>
      </c>
      <c r="FA129" s="115">
        <f t="shared" ref="FA129" si="3878">SUM(FA130:FA131)</f>
        <v>0</v>
      </c>
      <c r="FB129" s="115">
        <f t="shared" ref="FB129" si="3879">SUM(FB130:FB131)</f>
        <v>0</v>
      </c>
      <c r="FC129" s="115">
        <f t="shared" ref="FC129" si="3880">SUM(FC130:FC131)</f>
        <v>0</v>
      </c>
      <c r="FD129" s="115">
        <f t="shared" ref="FD129" si="3881">SUM(FD130:FD131)</f>
        <v>0</v>
      </c>
      <c r="FE129" s="115">
        <f t="shared" ref="FE129" si="3882">SUM(FE130:FE131)</f>
        <v>0</v>
      </c>
      <c r="FF129" s="131">
        <f t="shared" si="3582"/>
        <v>0</v>
      </c>
      <c r="FG129" s="131">
        <f t="shared" si="3583"/>
        <v>0</v>
      </c>
      <c r="FH129" s="115"/>
      <c r="FI129" s="115"/>
      <c r="FJ129" s="115">
        <f t="shared" si="310"/>
        <v>0</v>
      </c>
      <c r="FK129" s="115">
        <f t="shared" si="311"/>
        <v>0</v>
      </c>
      <c r="FL129" s="115">
        <f>SUM(FL130:FL131)</f>
        <v>0</v>
      </c>
      <c r="FM129" s="115">
        <f t="shared" ref="FM129" si="3883">SUM(FM130:FM131)</f>
        <v>0</v>
      </c>
      <c r="FN129" s="115">
        <f t="shared" ref="FN129" si="3884">SUM(FN130:FN131)</f>
        <v>0</v>
      </c>
      <c r="FO129" s="115">
        <f t="shared" ref="FO129" si="3885">SUM(FO130:FO131)</f>
        <v>0</v>
      </c>
      <c r="FP129" s="115">
        <f t="shared" ref="FP129" si="3886">SUM(FP130:FP131)</f>
        <v>0</v>
      </c>
      <c r="FQ129" s="115">
        <f t="shared" ref="FQ129" si="3887">SUM(FQ130:FQ131)</f>
        <v>0</v>
      </c>
      <c r="FR129" s="131">
        <f t="shared" si="3589"/>
        <v>0</v>
      </c>
      <c r="FS129" s="131">
        <f t="shared" si="3590"/>
        <v>0</v>
      </c>
      <c r="FT129" s="115"/>
      <c r="FU129" s="115">
        <v>0</v>
      </c>
      <c r="FV129" s="115">
        <f t="shared" si="317"/>
        <v>0</v>
      </c>
      <c r="FW129" s="115">
        <f t="shared" si="318"/>
        <v>0</v>
      </c>
      <c r="FX129" s="115">
        <f>SUM(FX130:FX131)</f>
        <v>0</v>
      </c>
      <c r="FY129" s="115">
        <f t="shared" ref="FY129" si="3888">SUM(FY130:FY131)</f>
        <v>0</v>
      </c>
      <c r="FZ129" s="115">
        <f t="shared" ref="FZ129" si="3889">SUM(FZ130:FZ131)</f>
        <v>0</v>
      </c>
      <c r="GA129" s="115">
        <f t="shared" ref="GA129" si="3890">SUM(GA130:GA131)</f>
        <v>0</v>
      </c>
      <c r="GB129" s="115">
        <f t="shared" ref="GB129" si="3891">SUM(GB130:GB131)</f>
        <v>0</v>
      </c>
      <c r="GC129" s="115">
        <f t="shared" ref="GC129" si="3892">SUM(GC130:GC131)</f>
        <v>0</v>
      </c>
      <c r="GD129" s="131">
        <f t="shared" si="3596"/>
        <v>0</v>
      </c>
      <c r="GE129" s="131">
        <f t="shared" si="3597"/>
        <v>0</v>
      </c>
      <c r="GF129" s="115">
        <f t="shared" si="3770"/>
        <v>2</v>
      </c>
      <c r="GG129" s="115">
        <f t="shared" si="3770"/>
        <v>489456.28480000002</v>
      </c>
      <c r="GH129" s="115">
        <f t="shared" si="3770"/>
        <v>1</v>
      </c>
      <c r="GI129" s="115">
        <f t="shared" si="3770"/>
        <v>81576.047466666671</v>
      </c>
      <c r="GJ129" s="115">
        <f>SUM(GJ130:GJ131)</f>
        <v>1</v>
      </c>
      <c r="GK129" s="115">
        <f t="shared" ref="GK129" si="3893">SUM(GK130:GK131)</f>
        <v>244728.14</v>
      </c>
      <c r="GL129" s="115">
        <f t="shared" ref="GL129" si="3894">SUM(GL130:GL131)</f>
        <v>0</v>
      </c>
      <c r="GM129" s="115">
        <f t="shared" ref="GM129" si="3895">SUM(GM130:GM131)</f>
        <v>0</v>
      </c>
      <c r="GN129" s="115">
        <f t="shared" ref="GN129" si="3896">SUM(GN130:GN131)</f>
        <v>1</v>
      </c>
      <c r="GO129" s="115">
        <f t="shared" ref="GO129" si="3897">SUM(GO130:GO131)</f>
        <v>244728.14</v>
      </c>
      <c r="GP129" s="115">
        <f t="shared" si="3776"/>
        <v>0</v>
      </c>
      <c r="GQ129" s="115">
        <f t="shared" si="3777"/>
        <v>163152.09253333334</v>
      </c>
      <c r="GR129" s="243"/>
      <c r="GS129" s="86"/>
    </row>
    <row r="130" spans="2:201" ht="24" hidden="1" x14ac:dyDescent="0.2">
      <c r="B130" s="86" t="s">
        <v>216</v>
      </c>
      <c r="C130" s="89" t="s">
        <v>217</v>
      </c>
      <c r="D130" s="90">
        <v>414</v>
      </c>
      <c r="E130" s="91" t="s">
        <v>218</v>
      </c>
      <c r="F130" s="94">
        <v>33</v>
      </c>
      <c r="G130" s="106">
        <v>244728.14240000001</v>
      </c>
      <c r="H130" s="107"/>
      <c r="I130" s="107"/>
      <c r="J130" s="107"/>
      <c r="K130" s="107"/>
      <c r="L130" s="107">
        <f>VLOOKUP($D130,'факт '!$D$7:$AO$73,3,0)</f>
        <v>0</v>
      </c>
      <c r="M130" s="107">
        <f>VLOOKUP($D130,'факт '!$D$7:$AO$73,4,0)</f>
        <v>0</v>
      </c>
      <c r="N130" s="107"/>
      <c r="O130" s="107"/>
      <c r="P130" s="107">
        <f t="shared" si="3778"/>
        <v>0</v>
      </c>
      <c r="Q130" s="107">
        <f t="shared" si="3779"/>
        <v>0</v>
      </c>
      <c r="R130" s="108">
        <f t="shared" si="2218"/>
        <v>0</v>
      </c>
      <c r="S130" s="108">
        <f t="shared" si="2219"/>
        <v>0</v>
      </c>
      <c r="T130" s="107"/>
      <c r="U130" s="107"/>
      <c r="V130" s="107"/>
      <c r="W130" s="107"/>
      <c r="X130" s="107">
        <f>VLOOKUP($D130,'факт '!$D$7:$AO$73,7,0)</f>
        <v>0</v>
      </c>
      <c r="Y130" s="107">
        <f>VLOOKUP($D130,'факт '!$D$7:$AO$73,8,0)</f>
        <v>0</v>
      </c>
      <c r="Z130" s="107">
        <f>VLOOKUP($D130,'факт '!$D$7:$AO$73,9,0)</f>
        <v>0</v>
      </c>
      <c r="AA130" s="107">
        <f>VLOOKUP($D130,'факт '!$D$7:$AO$73,10,0)</f>
        <v>0</v>
      </c>
      <c r="AB130" s="107">
        <f t="shared" ref="AB130:AB131" si="3898">SUM(X130+Z130)</f>
        <v>0</v>
      </c>
      <c r="AC130" s="107">
        <f t="shared" ref="AC130:AC131" si="3899">SUM(Y130+AA130)</f>
        <v>0</v>
      </c>
      <c r="AD130" s="108">
        <f t="shared" si="3505"/>
        <v>0</v>
      </c>
      <c r="AE130" s="108">
        <f t="shared" si="3506"/>
        <v>0</v>
      </c>
      <c r="AF130" s="107"/>
      <c r="AG130" s="107"/>
      <c r="AH130" s="107"/>
      <c r="AI130" s="107"/>
      <c r="AJ130" s="107">
        <f>VLOOKUP($D130,'факт '!$D$7:$AO$73,5,0)</f>
        <v>0</v>
      </c>
      <c r="AK130" s="107">
        <f>VLOOKUP($D130,'факт '!$D$7:$AO$73,6,0)</f>
        <v>0</v>
      </c>
      <c r="AL130" s="107"/>
      <c r="AM130" s="107"/>
      <c r="AN130" s="107">
        <f t="shared" ref="AN130:AN131" si="3900">SUM(AJ130+AL130)</f>
        <v>0</v>
      </c>
      <c r="AO130" s="107">
        <f t="shared" ref="AO130:AO131" si="3901">SUM(AK130+AM130)</f>
        <v>0</v>
      </c>
      <c r="AP130" s="108">
        <f t="shared" si="3512"/>
        <v>0</v>
      </c>
      <c r="AQ130" s="108">
        <f t="shared" si="3513"/>
        <v>0</v>
      </c>
      <c r="AR130" s="107"/>
      <c r="AS130" s="107"/>
      <c r="AT130" s="107"/>
      <c r="AU130" s="107"/>
      <c r="AV130" s="107">
        <f>VLOOKUP($D130,'факт '!$D$7:$AO$73,11,0)</f>
        <v>0</v>
      </c>
      <c r="AW130" s="107">
        <f>VLOOKUP($D130,'факт '!$D$7:$AO$73,12,0)</f>
        <v>0</v>
      </c>
      <c r="AX130" s="107"/>
      <c r="AY130" s="107"/>
      <c r="AZ130" s="107">
        <f t="shared" ref="AZ130:AZ131" si="3902">SUM(AV130+AX130)</f>
        <v>0</v>
      </c>
      <c r="BA130" s="107">
        <f t="shared" ref="BA130:BA131" si="3903">SUM(AW130+AY130)</f>
        <v>0</v>
      </c>
      <c r="BB130" s="108">
        <f t="shared" si="3519"/>
        <v>0</v>
      </c>
      <c r="BC130" s="108">
        <f t="shared" si="3520"/>
        <v>0</v>
      </c>
      <c r="BD130" s="107"/>
      <c r="BE130" s="107"/>
      <c r="BF130" s="107"/>
      <c r="BG130" s="107"/>
      <c r="BH130" s="107">
        <f>VLOOKUP($D130,'факт '!$D$7:$AO$73,15,0)</f>
        <v>1</v>
      </c>
      <c r="BI130" s="107">
        <f>VLOOKUP($D130,'факт '!$D$7:$AO$73,16,0)</f>
        <v>244728.14</v>
      </c>
      <c r="BJ130" s="107">
        <f>VLOOKUP($D130,'факт '!$D$7:$AO$73,17,0)</f>
        <v>0</v>
      </c>
      <c r="BK130" s="107">
        <f>VLOOKUP($D130,'факт '!$D$7:$AO$73,18,0)</f>
        <v>0</v>
      </c>
      <c r="BL130" s="107">
        <f t="shared" ref="BL130:BL131" si="3904">SUM(BH130+BJ130)</f>
        <v>1</v>
      </c>
      <c r="BM130" s="107">
        <f t="shared" ref="BM130:BM131" si="3905">SUM(BI130+BK130)</f>
        <v>244728.14</v>
      </c>
      <c r="BN130" s="108">
        <f t="shared" si="3526"/>
        <v>1</v>
      </c>
      <c r="BO130" s="108">
        <f t="shared" si="3527"/>
        <v>244728.14</v>
      </c>
      <c r="BP130" s="107"/>
      <c r="BQ130" s="107"/>
      <c r="BR130" s="107"/>
      <c r="BS130" s="107"/>
      <c r="BT130" s="107">
        <f>VLOOKUP($D130,'факт '!$D$7:$AO$73,19,0)</f>
        <v>0</v>
      </c>
      <c r="BU130" s="107">
        <f>VLOOKUP($D130,'факт '!$D$7:$AO$73,20,0)</f>
        <v>0</v>
      </c>
      <c r="BV130" s="107">
        <f>VLOOKUP($D130,'факт '!$D$7:$AO$73,21,0)</f>
        <v>0</v>
      </c>
      <c r="BW130" s="107">
        <f>VLOOKUP($D130,'факт '!$D$7:$AO$73,22,0)</f>
        <v>0</v>
      </c>
      <c r="BX130" s="107">
        <f t="shared" ref="BX130:BX131" si="3906">SUM(BT130+BV130)</f>
        <v>0</v>
      </c>
      <c r="BY130" s="107">
        <f t="shared" ref="BY130:BY131" si="3907">SUM(BU130+BW130)</f>
        <v>0</v>
      </c>
      <c r="BZ130" s="108">
        <f t="shared" si="3533"/>
        <v>0</v>
      </c>
      <c r="CA130" s="108">
        <f t="shared" si="3534"/>
        <v>0</v>
      </c>
      <c r="CB130" s="107"/>
      <c r="CC130" s="107"/>
      <c r="CD130" s="107"/>
      <c r="CE130" s="107"/>
      <c r="CF130" s="107">
        <f>VLOOKUP($D130,'факт '!$D$7:$AO$73,23,0)</f>
        <v>0</v>
      </c>
      <c r="CG130" s="107">
        <f>VLOOKUP($D130,'факт '!$D$7:$AO$73,24,0)</f>
        <v>0</v>
      </c>
      <c r="CH130" s="107">
        <f>VLOOKUP($D130,'факт '!$D$7:$AO$73,25,0)</f>
        <v>0</v>
      </c>
      <c r="CI130" s="107">
        <f>VLOOKUP($D130,'факт '!$D$7:$AO$73,26,0)</f>
        <v>0</v>
      </c>
      <c r="CJ130" s="107">
        <f t="shared" ref="CJ130:CJ131" si="3908">SUM(CF130+CH130)</f>
        <v>0</v>
      </c>
      <c r="CK130" s="107">
        <f t="shared" ref="CK130:CK131" si="3909">SUM(CG130+CI130)</f>
        <v>0</v>
      </c>
      <c r="CL130" s="108">
        <f t="shared" si="3540"/>
        <v>0</v>
      </c>
      <c r="CM130" s="108">
        <f t="shared" si="3541"/>
        <v>0</v>
      </c>
      <c r="CN130" s="107"/>
      <c r="CO130" s="107"/>
      <c r="CP130" s="107"/>
      <c r="CQ130" s="107"/>
      <c r="CR130" s="107">
        <f>VLOOKUP($D130,'факт '!$D$7:$AO$73,27,0)</f>
        <v>0</v>
      </c>
      <c r="CS130" s="107">
        <f>VLOOKUP($D130,'факт '!$D$7:$AO$73,28,0)</f>
        <v>0</v>
      </c>
      <c r="CT130" s="107">
        <f>VLOOKUP($D130,'факт '!$D$7:$AO$73,29,0)</f>
        <v>0</v>
      </c>
      <c r="CU130" s="107">
        <f>VLOOKUP($D130,'факт '!$D$7:$AO$73,30,0)</f>
        <v>0</v>
      </c>
      <c r="CV130" s="107">
        <f t="shared" ref="CV130:CV131" si="3910">SUM(CR130+CT130)</f>
        <v>0</v>
      </c>
      <c r="CW130" s="107">
        <f t="shared" ref="CW130:CW131" si="3911">SUM(CS130+CU130)</f>
        <v>0</v>
      </c>
      <c r="CX130" s="108">
        <f t="shared" si="3547"/>
        <v>0</v>
      </c>
      <c r="CY130" s="108">
        <f t="shared" si="3548"/>
        <v>0</v>
      </c>
      <c r="CZ130" s="107"/>
      <c r="DA130" s="107"/>
      <c r="DB130" s="107"/>
      <c r="DC130" s="107"/>
      <c r="DD130" s="107">
        <f>VLOOKUP($D130,'факт '!$D$7:$AO$73,31,0)</f>
        <v>0</v>
      </c>
      <c r="DE130" s="107">
        <f>VLOOKUP($D130,'факт '!$D$7:$AO$73,32,0)</f>
        <v>0</v>
      </c>
      <c r="DF130" s="107"/>
      <c r="DG130" s="107"/>
      <c r="DH130" s="107">
        <f t="shared" ref="DH130:DH131" si="3912">SUM(DD130+DF130)</f>
        <v>0</v>
      </c>
      <c r="DI130" s="107">
        <f t="shared" ref="DI130:DI131" si="3913">SUM(DE130+DG130)</f>
        <v>0</v>
      </c>
      <c r="DJ130" s="108">
        <f t="shared" si="3554"/>
        <v>0</v>
      </c>
      <c r="DK130" s="108">
        <f t="shared" si="3555"/>
        <v>0</v>
      </c>
      <c r="DL130" s="107"/>
      <c r="DM130" s="107"/>
      <c r="DN130" s="107"/>
      <c r="DO130" s="107"/>
      <c r="DP130" s="107">
        <f>VLOOKUP($D130,'факт '!$D$7:$AO$73,13,0)</f>
        <v>0</v>
      </c>
      <c r="DQ130" s="107">
        <f>VLOOKUP($D130,'факт '!$D$7:$AO$73,14,0)</f>
        <v>0</v>
      </c>
      <c r="DR130" s="107"/>
      <c r="DS130" s="107"/>
      <c r="DT130" s="107">
        <f t="shared" ref="DT130:DT131" si="3914">SUM(DP130+DR130)</f>
        <v>0</v>
      </c>
      <c r="DU130" s="107">
        <f t="shared" ref="DU130:DU131" si="3915">SUM(DQ130+DS130)</f>
        <v>0</v>
      </c>
      <c r="DV130" s="108">
        <f t="shared" si="3561"/>
        <v>0</v>
      </c>
      <c r="DW130" s="108">
        <f t="shared" si="3562"/>
        <v>0</v>
      </c>
      <c r="DX130" s="107"/>
      <c r="DY130" s="107"/>
      <c r="DZ130" s="107"/>
      <c r="EA130" s="107"/>
      <c r="EB130" s="107">
        <f>VLOOKUP($D130,'факт '!$D$7:$AO$73,33,0)</f>
        <v>0</v>
      </c>
      <c r="EC130" s="107">
        <f>VLOOKUP($D130,'факт '!$D$7:$AO$73,34,0)</f>
        <v>0</v>
      </c>
      <c r="ED130" s="107"/>
      <c r="EE130" s="107"/>
      <c r="EF130" s="107">
        <f t="shared" ref="EF130:EF131" si="3916">SUM(EB130+ED130)</f>
        <v>0</v>
      </c>
      <c r="EG130" s="107">
        <f t="shared" ref="EG130:EG131" si="3917">SUM(EC130+EE130)</f>
        <v>0</v>
      </c>
      <c r="EH130" s="108">
        <f t="shared" si="3568"/>
        <v>0</v>
      </c>
      <c r="EI130" s="108">
        <f t="shared" si="3569"/>
        <v>0</v>
      </c>
      <c r="EJ130" s="107"/>
      <c r="EK130" s="107"/>
      <c r="EL130" s="107"/>
      <c r="EM130" s="107"/>
      <c r="EN130" s="107">
        <f>VLOOKUP($D130,'факт '!$D$7:$AO$73,35,0)</f>
        <v>0</v>
      </c>
      <c r="EO130" s="107">
        <f>VLOOKUP($D130,'факт '!$D$7:$AO$73,36,0)</f>
        <v>0</v>
      </c>
      <c r="EP130" s="107">
        <f>VLOOKUP($D130,'факт '!$D$7:$AO$73,37,0)</f>
        <v>0</v>
      </c>
      <c r="EQ130" s="107">
        <f>VLOOKUP($D130,'факт '!$D$7:$AO$73,38,0)</f>
        <v>0</v>
      </c>
      <c r="ER130" s="107">
        <f t="shared" ref="ER130:ER131" si="3918">SUM(EN130+EP130)</f>
        <v>0</v>
      </c>
      <c r="ES130" s="107">
        <f t="shared" ref="ES130:ES131" si="3919">SUM(EO130+EQ130)</f>
        <v>0</v>
      </c>
      <c r="ET130" s="108">
        <f t="shared" si="3575"/>
        <v>0</v>
      </c>
      <c r="EU130" s="108">
        <f t="shared" si="3576"/>
        <v>0</v>
      </c>
      <c r="EV130" s="107"/>
      <c r="EW130" s="107"/>
      <c r="EX130" s="107"/>
      <c r="EY130" s="107"/>
      <c r="EZ130" s="107"/>
      <c r="FA130" s="107"/>
      <c r="FB130" s="107"/>
      <c r="FC130" s="107"/>
      <c r="FD130" s="107">
        <f t="shared" ref="FD130:FD131" si="3920">SUM(EZ130+FB130)</f>
        <v>0</v>
      </c>
      <c r="FE130" s="107">
        <f t="shared" ref="FE130:FE131" si="3921">SUM(FA130+FC130)</f>
        <v>0</v>
      </c>
      <c r="FF130" s="108">
        <f t="shared" si="3582"/>
        <v>0</v>
      </c>
      <c r="FG130" s="108">
        <f t="shared" si="3583"/>
        <v>0</v>
      </c>
      <c r="FH130" s="107"/>
      <c r="FI130" s="107"/>
      <c r="FJ130" s="107"/>
      <c r="FK130" s="107"/>
      <c r="FL130" s="107"/>
      <c r="FM130" s="107"/>
      <c r="FN130" s="107"/>
      <c r="FO130" s="107"/>
      <c r="FP130" s="107">
        <f t="shared" ref="FP130:FP131" si="3922">SUM(FL130+FN130)</f>
        <v>0</v>
      </c>
      <c r="FQ130" s="107">
        <f t="shared" ref="FQ130:FQ131" si="3923">SUM(FM130+FO130)</f>
        <v>0</v>
      </c>
      <c r="FR130" s="108">
        <f t="shared" si="3589"/>
        <v>0</v>
      </c>
      <c r="FS130" s="108">
        <f t="shared" si="3590"/>
        <v>0</v>
      </c>
      <c r="FT130" s="107"/>
      <c r="FU130" s="107"/>
      <c r="FV130" s="107"/>
      <c r="FW130" s="107"/>
      <c r="FX130" s="107"/>
      <c r="FY130" s="107"/>
      <c r="FZ130" s="107"/>
      <c r="GA130" s="107"/>
      <c r="GB130" s="107">
        <f t="shared" ref="GB130:GB131" si="3924">SUM(FX130+FZ130)</f>
        <v>0</v>
      </c>
      <c r="GC130" s="107">
        <f t="shared" ref="GC130:GC131" si="3925">SUM(FY130+GA130)</f>
        <v>0</v>
      </c>
      <c r="GD130" s="108">
        <f t="shared" si="3596"/>
        <v>0</v>
      </c>
      <c r="GE130" s="108">
        <f t="shared" si="3597"/>
        <v>0</v>
      </c>
      <c r="GF130" s="107">
        <f t="shared" ref="GF130:GF131" si="3926">SUM(H130,T130,AF130,AR130,BD130,BP130,CB130,CN130,CZ130,DL130,DX130,EJ130,EV130)</f>
        <v>0</v>
      </c>
      <c r="GG130" s="107">
        <f t="shared" ref="GG130:GG131" si="3927">SUM(I130,U130,AG130,AS130,BE130,BQ130,CC130,CO130,DA130,DM130,DY130,EK130,EW130)</f>
        <v>0</v>
      </c>
      <c r="GH130" s="107">
        <f t="shared" ref="GH130:GH131" si="3928">SUM(J130,V130,AH130,AT130,BF130,BR130,CD130,CP130,DB130,DN130,DZ130,EL130,EX130)</f>
        <v>0</v>
      </c>
      <c r="GI130" s="107">
        <f t="shared" ref="GI130:GI131" si="3929">SUM(K130,W130,AI130,AU130,BG130,BS130,CE130,CQ130,DC130,DO130,EA130,EM130,EY130)</f>
        <v>0</v>
      </c>
      <c r="GJ130" s="107">
        <f t="shared" ref="GJ130:GJ131" si="3930">SUM(L130,X130,AJ130,AV130,BH130,BT130,CF130,CR130,DD130,DP130,EB130,EN130,EZ130)</f>
        <v>1</v>
      </c>
      <c r="GK130" s="107">
        <f t="shared" ref="GK130:GK131" si="3931">SUM(M130,Y130,AK130,AW130,BI130,BU130,CG130,CS130,DE130,DQ130,EC130,EO130,FA130)</f>
        <v>244728.14</v>
      </c>
      <c r="GL130" s="107">
        <f t="shared" ref="GL130:GL131" si="3932">SUM(N130,Z130,AL130,AX130,BJ130,BV130,CH130,CT130,DF130,DR130,ED130,EP130,FB130)</f>
        <v>0</v>
      </c>
      <c r="GM130" s="107">
        <f t="shared" ref="GM130:GM131" si="3933">SUM(O130,AA130,AM130,AY130,BK130,BW130,CI130,CU130,DG130,DS130,EE130,EQ130,FC130)</f>
        <v>0</v>
      </c>
      <c r="GN130" s="107">
        <f t="shared" ref="GN130:GN131" si="3934">SUM(P130,AB130,AN130,AZ130,BL130,BX130,CJ130,CV130,DH130,DT130,EF130,ER130,FD130)</f>
        <v>1</v>
      </c>
      <c r="GO130" s="107">
        <f t="shared" ref="GO130:GO131" si="3935">SUM(Q130,AC130,AO130,BA130,BM130,BY130,CK130,CW130,DI130,DU130,EG130,ES130,FE130)</f>
        <v>244728.14</v>
      </c>
      <c r="GP130" s="107"/>
      <c r="GQ130" s="107"/>
      <c r="GR130" s="243"/>
      <c r="GS130" s="86"/>
    </row>
    <row r="131" spans="2:201" hidden="1" x14ac:dyDescent="0.2">
      <c r="B131" s="86"/>
      <c r="C131" s="89"/>
      <c r="D131" s="90"/>
      <c r="E131" s="91"/>
      <c r="F131" s="94"/>
      <c r="G131" s="106"/>
      <c r="H131" s="107"/>
      <c r="I131" s="107"/>
      <c r="J131" s="107"/>
      <c r="K131" s="107"/>
      <c r="L131" s="107"/>
      <c r="M131" s="107"/>
      <c r="N131" s="107"/>
      <c r="O131" s="107"/>
      <c r="P131" s="107">
        <f t="shared" si="3778"/>
        <v>0</v>
      </c>
      <c r="Q131" s="107">
        <f t="shared" si="3779"/>
        <v>0</v>
      </c>
      <c r="R131" s="108">
        <f t="shared" si="2218"/>
        <v>0</v>
      </c>
      <c r="S131" s="108">
        <f t="shared" si="2219"/>
        <v>0</v>
      </c>
      <c r="T131" s="107"/>
      <c r="U131" s="107"/>
      <c r="V131" s="107"/>
      <c r="W131" s="107"/>
      <c r="X131" s="107"/>
      <c r="Y131" s="107"/>
      <c r="Z131" s="107"/>
      <c r="AA131" s="107"/>
      <c r="AB131" s="107">
        <f t="shared" si="3898"/>
        <v>0</v>
      </c>
      <c r="AC131" s="107">
        <f t="shared" si="3899"/>
        <v>0</v>
      </c>
      <c r="AD131" s="108">
        <f t="shared" si="3505"/>
        <v>0</v>
      </c>
      <c r="AE131" s="108">
        <f t="shared" si="3506"/>
        <v>0</v>
      </c>
      <c r="AF131" s="107"/>
      <c r="AG131" s="107"/>
      <c r="AH131" s="107"/>
      <c r="AI131" s="107"/>
      <c r="AJ131" s="107"/>
      <c r="AK131" s="107"/>
      <c r="AL131" s="107"/>
      <c r="AM131" s="107"/>
      <c r="AN131" s="107">
        <f t="shared" si="3900"/>
        <v>0</v>
      </c>
      <c r="AO131" s="107">
        <f t="shared" si="3901"/>
        <v>0</v>
      </c>
      <c r="AP131" s="108">
        <f t="shared" si="3512"/>
        <v>0</v>
      </c>
      <c r="AQ131" s="108">
        <f t="shared" si="3513"/>
        <v>0</v>
      </c>
      <c r="AR131" s="107"/>
      <c r="AS131" s="107"/>
      <c r="AT131" s="107"/>
      <c r="AU131" s="107"/>
      <c r="AV131" s="107"/>
      <c r="AW131" s="107"/>
      <c r="AX131" s="107"/>
      <c r="AY131" s="107"/>
      <c r="AZ131" s="107">
        <f t="shared" si="3902"/>
        <v>0</v>
      </c>
      <c r="BA131" s="107">
        <f t="shared" si="3903"/>
        <v>0</v>
      </c>
      <c r="BB131" s="108">
        <f t="shared" si="3519"/>
        <v>0</v>
      </c>
      <c r="BC131" s="108">
        <f t="shared" si="3520"/>
        <v>0</v>
      </c>
      <c r="BD131" s="107"/>
      <c r="BE131" s="107"/>
      <c r="BF131" s="107"/>
      <c r="BG131" s="107"/>
      <c r="BH131" s="107"/>
      <c r="BI131" s="107"/>
      <c r="BJ131" s="107"/>
      <c r="BK131" s="107"/>
      <c r="BL131" s="107">
        <f t="shared" si="3904"/>
        <v>0</v>
      </c>
      <c r="BM131" s="107">
        <f t="shared" si="3905"/>
        <v>0</v>
      </c>
      <c r="BN131" s="108">
        <f t="shared" si="3526"/>
        <v>0</v>
      </c>
      <c r="BO131" s="108">
        <f t="shared" si="3527"/>
        <v>0</v>
      </c>
      <c r="BP131" s="107"/>
      <c r="BQ131" s="107"/>
      <c r="BR131" s="107"/>
      <c r="BS131" s="107"/>
      <c r="BT131" s="107"/>
      <c r="BU131" s="107"/>
      <c r="BV131" s="107"/>
      <c r="BW131" s="107"/>
      <c r="BX131" s="107">
        <f t="shared" si="3906"/>
        <v>0</v>
      </c>
      <c r="BY131" s="107">
        <f t="shared" si="3907"/>
        <v>0</v>
      </c>
      <c r="BZ131" s="108">
        <f t="shared" si="3533"/>
        <v>0</v>
      </c>
      <c r="CA131" s="108">
        <f t="shared" si="3534"/>
        <v>0</v>
      </c>
      <c r="CB131" s="107"/>
      <c r="CC131" s="107"/>
      <c r="CD131" s="107"/>
      <c r="CE131" s="107"/>
      <c r="CF131" s="107"/>
      <c r="CG131" s="107"/>
      <c r="CH131" s="107"/>
      <c r="CI131" s="107"/>
      <c r="CJ131" s="107">
        <f t="shared" si="3908"/>
        <v>0</v>
      </c>
      <c r="CK131" s="107">
        <f t="shared" si="3909"/>
        <v>0</v>
      </c>
      <c r="CL131" s="108">
        <f t="shared" si="3540"/>
        <v>0</v>
      </c>
      <c r="CM131" s="108">
        <f t="shared" si="3541"/>
        <v>0</v>
      </c>
      <c r="CN131" s="107"/>
      <c r="CO131" s="107"/>
      <c r="CP131" s="107"/>
      <c r="CQ131" s="107"/>
      <c r="CR131" s="107"/>
      <c r="CS131" s="107"/>
      <c r="CT131" s="107"/>
      <c r="CU131" s="107"/>
      <c r="CV131" s="107">
        <f t="shared" si="3910"/>
        <v>0</v>
      </c>
      <c r="CW131" s="107">
        <f t="shared" si="3911"/>
        <v>0</v>
      </c>
      <c r="CX131" s="108">
        <f t="shared" si="3547"/>
        <v>0</v>
      </c>
      <c r="CY131" s="108">
        <f t="shared" si="3548"/>
        <v>0</v>
      </c>
      <c r="CZ131" s="107"/>
      <c r="DA131" s="107"/>
      <c r="DB131" s="107"/>
      <c r="DC131" s="107"/>
      <c r="DD131" s="107"/>
      <c r="DE131" s="107"/>
      <c r="DF131" s="107"/>
      <c r="DG131" s="107"/>
      <c r="DH131" s="107">
        <f t="shared" si="3912"/>
        <v>0</v>
      </c>
      <c r="DI131" s="107">
        <f t="shared" si="3913"/>
        <v>0</v>
      </c>
      <c r="DJ131" s="108">
        <f t="shared" si="3554"/>
        <v>0</v>
      </c>
      <c r="DK131" s="108">
        <f t="shared" si="3555"/>
        <v>0</v>
      </c>
      <c r="DL131" s="107"/>
      <c r="DM131" s="107"/>
      <c r="DN131" s="107"/>
      <c r="DO131" s="107"/>
      <c r="DP131" s="107"/>
      <c r="DQ131" s="107"/>
      <c r="DR131" s="107"/>
      <c r="DS131" s="107"/>
      <c r="DT131" s="107">
        <f t="shared" si="3914"/>
        <v>0</v>
      </c>
      <c r="DU131" s="107">
        <f t="shared" si="3915"/>
        <v>0</v>
      </c>
      <c r="DV131" s="108">
        <f t="shared" si="3561"/>
        <v>0</v>
      </c>
      <c r="DW131" s="108">
        <f t="shared" si="3562"/>
        <v>0</v>
      </c>
      <c r="DX131" s="107"/>
      <c r="DY131" s="107"/>
      <c r="DZ131" s="107"/>
      <c r="EA131" s="107"/>
      <c r="EB131" s="107"/>
      <c r="EC131" s="107"/>
      <c r="ED131" s="107"/>
      <c r="EE131" s="107"/>
      <c r="EF131" s="107">
        <f t="shared" si="3916"/>
        <v>0</v>
      </c>
      <c r="EG131" s="107">
        <f t="shared" si="3917"/>
        <v>0</v>
      </c>
      <c r="EH131" s="108">
        <f t="shared" si="3568"/>
        <v>0</v>
      </c>
      <c r="EI131" s="108">
        <f t="shared" si="3569"/>
        <v>0</v>
      </c>
      <c r="EJ131" s="107"/>
      <c r="EK131" s="107"/>
      <c r="EL131" s="107"/>
      <c r="EM131" s="107"/>
      <c r="EN131" s="107"/>
      <c r="EO131" s="107"/>
      <c r="EP131" s="107"/>
      <c r="EQ131" s="107"/>
      <c r="ER131" s="107">
        <f t="shared" si="3918"/>
        <v>0</v>
      </c>
      <c r="ES131" s="107">
        <f t="shared" si="3919"/>
        <v>0</v>
      </c>
      <c r="ET131" s="108">
        <f t="shared" si="3575"/>
        <v>0</v>
      </c>
      <c r="EU131" s="108">
        <f t="shared" si="3576"/>
        <v>0</v>
      </c>
      <c r="EV131" s="107"/>
      <c r="EW131" s="107"/>
      <c r="EX131" s="107"/>
      <c r="EY131" s="107"/>
      <c r="EZ131" s="107"/>
      <c r="FA131" s="107"/>
      <c r="FB131" s="107"/>
      <c r="FC131" s="107"/>
      <c r="FD131" s="107">
        <f t="shared" si="3920"/>
        <v>0</v>
      </c>
      <c r="FE131" s="107">
        <f t="shared" si="3921"/>
        <v>0</v>
      </c>
      <c r="FF131" s="108">
        <f t="shared" si="3582"/>
        <v>0</v>
      </c>
      <c r="FG131" s="108">
        <f t="shared" si="3583"/>
        <v>0</v>
      </c>
      <c r="FH131" s="107"/>
      <c r="FI131" s="107"/>
      <c r="FJ131" s="107"/>
      <c r="FK131" s="107"/>
      <c r="FL131" s="107"/>
      <c r="FM131" s="107"/>
      <c r="FN131" s="107"/>
      <c r="FO131" s="107"/>
      <c r="FP131" s="107">
        <f t="shared" si="3922"/>
        <v>0</v>
      </c>
      <c r="FQ131" s="107">
        <f t="shared" si="3923"/>
        <v>0</v>
      </c>
      <c r="FR131" s="108">
        <f t="shared" si="3589"/>
        <v>0</v>
      </c>
      <c r="FS131" s="108">
        <f t="shared" si="3590"/>
        <v>0</v>
      </c>
      <c r="FT131" s="107"/>
      <c r="FU131" s="107"/>
      <c r="FV131" s="107"/>
      <c r="FW131" s="107"/>
      <c r="FX131" s="107"/>
      <c r="FY131" s="107"/>
      <c r="FZ131" s="107"/>
      <c r="GA131" s="107"/>
      <c r="GB131" s="107">
        <f t="shared" si="3924"/>
        <v>0</v>
      </c>
      <c r="GC131" s="107">
        <f t="shared" si="3925"/>
        <v>0</v>
      </c>
      <c r="GD131" s="108">
        <f t="shared" si="3596"/>
        <v>0</v>
      </c>
      <c r="GE131" s="108">
        <f t="shared" si="3597"/>
        <v>0</v>
      </c>
      <c r="GF131" s="107">
        <f t="shared" si="3926"/>
        <v>0</v>
      </c>
      <c r="GG131" s="107">
        <f t="shared" si="3927"/>
        <v>0</v>
      </c>
      <c r="GH131" s="107">
        <f t="shared" si="3928"/>
        <v>0</v>
      </c>
      <c r="GI131" s="107">
        <f t="shared" si="3929"/>
        <v>0</v>
      </c>
      <c r="GJ131" s="107">
        <f t="shared" si="3930"/>
        <v>0</v>
      </c>
      <c r="GK131" s="107">
        <f t="shared" si="3931"/>
        <v>0</v>
      </c>
      <c r="GL131" s="107">
        <f t="shared" si="3932"/>
        <v>0</v>
      </c>
      <c r="GM131" s="107">
        <f t="shared" si="3933"/>
        <v>0</v>
      </c>
      <c r="GN131" s="107">
        <f t="shared" si="3934"/>
        <v>0</v>
      </c>
      <c r="GO131" s="107">
        <f t="shared" si="3935"/>
        <v>0</v>
      </c>
      <c r="GP131" s="107"/>
      <c r="GQ131" s="107"/>
      <c r="GR131" s="243"/>
      <c r="GS131" s="86"/>
    </row>
    <row r="132" spans="2:201" hidden="1" x14ac:dyDescent="0.2">
      <c r="B132" s="110"/>
      <c r="C132" s="111"/>
      <c r="D132" s="112"/>
      <c r="E132" s="113" t="s">
        <v>64</v>
      </c>
      <c r="F132" s="113"/>
      <c r="G132" s="114"/>
      <c r="H132" s="115">
        <f>SUM(H133:H149)</f>
        <v>28</v>
      </c>
      <c r="I132" s="115">
        <f t="shared" ref="I132:BS132" si="3936">SUM(I133:I149)</f>
        <v>4372595.5614</v>
      </c>
      <c r="J132" s="115">
        <f t="shared" si="3936"/>
        <v>4.666666666666667</v>
      </c>
      <c r="K132" s="115">
        <f t="shared" si="3936"/>
        <v>728765.92689999996</v>
      </c>
      <c r="L132" s="115">
        <f>SUM(L149,L145,L141,L133)</f>
        <v>4</v>
      </c>
      <c r="M132" s="115">
        <f t="shared" ref="M132:Q132" si="3937">SUM(M149,M145,M141,M133)</f>
        <v>538280.6</v>
      </c>
      <c r="N132" s="115">
        <f t="shared" si="3937"/>
        <v>0</v>
      </c>
      <c r="O132" s="115">
        <f t="shared" si="3937"/>
        <v>0</v>
      </c>
      <c r="P132" s="115">
        <f t="shared" si="3937"/>
        <v>4</v>
      </c>
      <c r="Q132" s="115">
        <f t="shared" si="3937"/>
        <v>538280.6</v>
      </c>
      <c r="R132" s="108">
        <f t="shared" si="2218"/>
        <v>-0.66666666666666696</v>
      </c>
      <c r="S132" s="108">
        <f t="shared" si="2219"/>
        <v>-190485.32689999999</v>
      </c>
      <c r="T132" s="115">
        <f t="shared" si="3936"/>
        <v>683</v>
      </c>
      <c r="U132" s="115">
        <f t="shared" si="3936"/>
        <v>102389037.5676</v>
      </c>
      <c r="V132" s="115">
        <f t="shared" si="3936"/>
        <v>113.83333333333333</v>
      </c>
      <c r="W132" s="115">
        <f t="shared" si="3936"/>
        <v>17064839.594599999</v>
      </c>
      <c r="X132" s="115">
        <f>SUM(X149,X145,X142,X133)</f>
        <v>113</v>
      </c>
      <c r="Y132" s="115">
        <f t="shared" ref="Y132:AC132" si="3938">SUM(Y149,Y145,Y142,Y133)</f>
        <v>16578396.899999999</v>
      </c>
      <c r="Z132" s="115">
        <f t="shared" si="3938"/>
        <v>1</v>
      </c>
      <c r="AA132" s="115">
        <f t="shared" si="3938"/>
        <v>134570.15</v>
      </c>
      <c r="AB132" s="115">
        <f t="shared" si="3938"/>
        <v>114</v>
      </c>
      <c r="AC132" s="115">
        <f t="shared" si="3938"/>
        <v>16712967.049999997</v>
      </c>
      <c r="AD132" s="108">
        <f t="shared" si="3505"/>
        <v>-0.8333333333333286</v>
      </c>
      <c r="AE132" s="108">
        <f t="shared" si="3506"/>
        <v>-486442.69460000098</v>
      </c>
      <c r="AF132" s="115">
        <f t="shared" si="3936"/>
        <v>0</v>
      </c>
      <c r="AG132" s="115">
        <f t="shared" si="3936"/>
        <v>0</v>
      </c>
      <c r="AH132" s="115">
        <f t="shared" si="3936"/>
        <v>0</v>
      </c>
      <c r="AI132" s="115">
        <f t="shared" si="3936"/>
        <v>0</v>
      </c>
      <c r="AJ132" s="115">
        <f>SUM(AJ149,AJ145,AJ142,AJ133)</f>
        <v>0</v>
      </c>
      <c r="AK132" s="115">
        <f t="shared" ref="AK132" si="3939">SUM(AK149,AK145,AK142,AK133)</f>
        <v>0</v>
      </c>
      <c r="AL132" s="115">
        <f t="shared" ref="AL132" si="3940">SUM(AL149,AL145,AL142,AL133)</f>
        <v>0</v>
      </c>
      <c r="AM132" s="115">
        <f t="shared" ref="AM132" si="3941">SUM(AM149,AM145,AM142,AM133)</f>
        <v>0</v>
      </c>
      <c r="AN132" s="115">
        <f t="shared" ref="AN132" si="3942">SUM(AN149,AN145,AN142,AN133)</f>
        <v>0</v>
      </c>
      <c r="AO132" s="115">
        <f t="shared" ref="AO132" si="3943">SUM(AO149,AO145,AO142,AO133)</f>
        <v>0</v>
      </c>
      <c r="AP132" s="108">
        <f t="shared" si="3512"/>
        <v>0</v>
      </c>
      <c r="AQ132" s="108">
        <f t="shared" si="3513"/>
        <v>0</v>
      </c>
      <c r="AR132" s="115">
        <f t="shared" si="3936"/>
        <v>0</v>
      </c>
      <c r="AS132" s="115">
        <f t="shared" si="3936"/>
        <v>0</v>
      </c>
      <c r="AT132" s="115">
        <f t="shared" si="3936"/>
        <v>0</v>
      </c>
      <c r="AU132" s="115">
        <f t="shared" si="3936"/>
        <v>0</v>
      </c>
      <c r="AV132" s="115">
        <f>SUM(AV149,AV145,AV142,AV133)</f>
        <v>0</v>
      </c>
      <c r="AW132" s="115">
        <f t="shared" ref="AW132" si="3944">SUM(AW149,AW145,AW142,AW133)</f>
        <v>0</v>
      </c>
      <c r="AX132" s="115">
        <f t="shared" ref="AX132" si="3945">SUM(AX149,AX145,AX142,AX133)</f>
        <v>0</v>
      </c>
      <c r="AY132" s="115">
        <f t="shared" ref="AY132" si="3946">SUM(AY149,AY145,AY142,AY133)</f>
        <v>0</v>
      </c>
      <c r="AZ132" s="115">
        <f t="shared" ref="AZ132" si="3947">SUM(AZ149,AZ145,AZ142,AZ133)</f>
        <v>0</v>
      </c>
      <c r="BA132" s="115">
        <f t="shared" ref="BA132" si="3948">SUM(BA149,BA145,BA142,BA133)</f>
        <v>0</v>
      </c>
      <c r="BB132" s="108">
        <f t="shared" si="3519"/>
        <v>0</v>
      </c>
      <c r="BC132" s="108">
        <f t="shared" si="3520"/>
        <v>0</v>
      </c>
      <c r="BD132" s="115">
        <f t="shared" si="3936"/>
        <v>232</v>
      </c>
      <c r="BE132" s="115">
        <f t="shared" si="3936"/>
        <v>33371031.781599998</v>
      </c>
      <c r="BF132" s="115">
        <f t="shared" si="3936"/>
        <v>38.666666666666671</v>
      </c>
      <c r="BG132" s="115">
        <f t="shared" si="3936"/>
        <v>5561838.6302666673</v>
      </c>
      <c r="BH132" s="115">
        <f>SUM(BH149,BH145,BH142,BH133)</f>
        <v>13</v>
      </c>
      <c r="BI132" s="115">
        <f t="shared" ref="BI132" si="3949">SUM(BI149,BI145,BI142,BI133)</f>
        <v>1784365.3299999996</v>
      </c>
      <c r="BJ132" s="115">
        <f t="shared" ref="BJ132" si="3950">SUM(BJ149,BJ145,BJ142,BJ133)</f>
        <v>0</v>
      </c>
      <c r="BK132" s="115">
        <f t="shared" ref="BK132" si="3951">SUM(BK149,BK145,BK142,BK133)</f>
        <v>0</v>
      </c>
      <c r="BL132" s="115">
        <f t="shared" ref="BL132" si="3952">SUM(BL149,BL145,BL142,BL133)</f>
        <v>13</v>
      </c>
      <c r="BM132" s="115">
        <f t="shared" ref="BM132" si="3953">SUM(BM149,BM145,BM142,BM133)</f>
        <v>1784365.3299999996</v>
      </c>
      <c r="BN132" s="108">
        <f t="shared" si="3526"/>
        <v>-25.666666666666671</v>
      </c>
      <c r="BO132" s="108">
        <f t="shared" si="3527"/>
        <v>-3777473.3002666677</v>
      </c>
      <c r="BP132" s="115">
        <f t="shared" si="3936"/>
        <v>0</v>
      </c>
      <c r="BQ132" s="115">
        <f t="shared" si="3936"/>
        <v>0</v>
      </c>
      <c r="BR132" s="115">
        <f t="shared" si="3936"/>
        <v>0</v>
      </c>
      <c r="BS132" s="115">
        <f t="shared" si="3936"/>
        <v>0</v>
      </c>
      <c r="BT132" s="115">
        <f>SUM(BT149,BT145,BT142,BT133)</f>
        <v>0</v>
      </c>
      <c r="BU132" s="115">
        <f t="shared" ref="BU132" si="3954">SUM(BU149,BU145,BU142,BU133)</f>
        <v>0</v>
      </c>
      <c r="BV132" s="115">
        <f t="shared" ref="BV132" si="3955">SUM(BV149,BV145,BV142,BV133)</f>
        <v>0</v>
      </c>
      <c r="BW132" s="115">
        <f t="shared" ref="BW132" si="3956">SUM(BW149,BW145,BW142,BW133)</f>
        <v>0</v>
      </c>
      <c r="BX132" s="115">
        <f t="shared" ref="BX132" si="3957">SUM(BX149,BX145,BX142,BX133)</f>
        <v>0</v>
      </c>
      <c r="BY132" s="115">
        <f t="shared" ref="BY132" si="3958">SUM(BY149,BY145,BY142,BY133)</f>
        <v>0</v>
      </c>
      <c r="BZ132" s="108">
        <f t="shared" si="3533"/>
        <v>0</v>
      </c>
      <c r="CA132" s="108">
        <f t="shared" si="3534"/>
        <v>0</v>
      </c>
      <c r="CB132" s="115">
        <f t="shared" ref="CB132:EA132" si="3959">SUM(CB133:CB149)</f>
        <v>0</v>
      </c>
      <c r="CC132" s="115">
        <f t="shared" si="3959"/>
        <v>0</v>
      </c>
      <c r="CD132" s="115">
        <f t="shared" si="3959"/>
        <v>0</v>
      </c>
      <c r="CE132" s="115">
        <f t="shared" si="3959"/>
        <v>0</v>
      </c>
      <c r="CF132" s="115">
        <f>SUM(CF149,CF145,CF142,CF133)</f>
        <v>0</v>
      </c>
      <c r="CG132" s="115">
        <f t="shared" ref="CG132" si="3960">SUM(CG149,CG145,CG142,CG133)</f>
        <v>0</v>
      </c>
      <c r="CH132" s="115">
        <f t="shared" ref="CH132" si="3961">SUM(CH149,CH145,CH142,CH133)</f>
        <v>0</v>
      </c>
      <c r="CI132" s="115">
        <f t="shared" ref="CI132" si="3962">SUM(CI149,CI145,CI142,CI133)</f>
        <v>0</v>
      </c>
      <c r="CJ132" s="115">
        <f t="shared" ref="CJ132" si="3963">SUM(CJ149,CJ145,CJ142,CJ133)</f>
        <v>0</v>
      </c>
      <c r="CK132" s="115">
        <f t="shared" ref="CK132" si="3964">SUM(CK149,CK145,CK142,CK133)</f>
        <v>0</v>
      </c>
      <c r="CL132" s="108">
        <f t="shared" si="3540"/>
        <v>0</v>
      </c>
      <c r="CM132" s="108">
        <f t="shared" si="3541"/>
        <v>0</v>
      </c>
      <c r="CN132" s="115">
        <f t="shared" si="3959"/>
        <v>0</v>
      </c>
      <c r="CO132" s="115">
        <f t="shared" si="3959"/>
        <v>0</v>
      </c>
      <c r="CP132" s="115">
        <f t="shared" si="3959"/>
        <v>0</v>
      </c>
      <c r="CQ132" s="115">
        <f t="shared" si="3959"/>
        <v>0</v>
      </c>
      <c r="CR132" s="115">
        <f>SUM(CR149,CR145,CR142,CR133)</f>
        <v>0</v>
      </c>
      <c r="CS132" s="115">
        <f t="shared" ref="CS132" si="3965">SUM(CS149,CS145,CS142,CS133)</f>
        <v>0</v>
      </c>
      <c r="CT132" s="115">
        <f t="shared" ref="CT132" si="3966">SUM(CT149,CT145,CT142,CT133)</f>
        <v>0</v>
      </c>
      <c r="CU132" s="115">
        <f t="shared" ref="CU132" si="3967">SUM(CU149,CU145,CU142,CU133)</f>
        <v>0</v>
      </c>
      <c r="CV132" s="115">
        <f t="shared" ref="CV132" si="3968">SUM(CV149,CV145,CV142,CV133)</f>
        <v>0</v>
      </c>
      <c r="CW132" s="115">
        <f t="shared" ref="CW132" si="3969">SUM(CW149,CW145,CW142,CW133)</f>
        <v>0</v>
      </c>
      <c r="CX132" s="108">
        <f t="shared" si="3547"/>
        <v>0</v>
      </c>
      <c r="CY132" s="108">
        <f t="shared" si="3548"/>
        <v>0</v>
      </c>
      <c r="CZ132" s="115">
        <f t="shared" si="3959"/>
        <v>0</v>
      </c>
      <c r="DA132" s="115">
        <f t="shared" si="3959"/>
        <v>0</v>
      </c>
      <c r="DB132" s="115">
        <f t="shared" si="3959"/>
        <v>0</v>
      </c>
      <c r="DC132" s="115">
        <f t="shared" si="3959"/>
        <v>0</v>
      </c>
      <c r="DD132" s="115">
        <f>SUM(DD149,DD145,DD142,DD133)</f>
        <v>0</v>
      </c>
      <c r="DE132" s="115">
        <f t="shared" ref="DE132" si="3970">SUM(DE149,DE145,DE142,DE133)</f>
        <v>0</v>
      </c>
      <c r="DF132" s="115">
        <f t="shared" ref="DF132" si="3971">SUM(DF149,DF145,DF142,DF133)</f>
        <v>0</v>
      </c>
      <c r="DG132" s="115">
        <f t="shared" ref="DG132" si="3972">SUM(DG149,DG145,DG142,DG133)</f>
        <v>0</v>
      </c>
      <c r="DH132" s="115">
        <f t="shared" ref="DH132" si="3973">SUM(DH149,DH145,DH142,DH133)</f>
        <v>0</v>
      </c>
      <c r="DI132" s="115">
        <f t="shared" ref="DI132" si="3974">SUM(DI149,DI145,DI142,DI133)</f>
        <v>0</v>
      </c>
      <c r="DJ132" s="108">
        <f t="shared" si="3554"/>
        <v>0</v>
      </c>
      <c r="DK132" s="108">
        <f t="shared" si="3555"/>
        <v>0</v>
      </c>
      <c r="DL132" s="115">
        <f t="shared" si="3959"/>
        <v>0</v>
      </c>
      <c r="DM132" s="115">
        <f t="shared" si="3959"/>
        <v>0</v>
      </c>
      <c r="DN132" s="115">
        <f t="shared" si="3959"/>
        <v>0</v>
      </c>
      <c r="DO132" s="115">
        <f t="shared" si="3959"/>
        <v>0</v>
      </c>
      <c r="DP132" s="115">
        <f>SUM(DP149,DP145,DP142,DP133)</f>
        <v>0</v>
      </c>
      <c r="DQ132" s="115">
        <f t="shared" ref="DQ132" si="3975">SUM(DQ149,DQ145,DQ142,DQ133)</f>
        <v>0</v>
      </c>
      <c r="DR132" s="115">
        <f t="shared" ref="DR132" si="3976">SUM(DR149,DR145,DR142,DR133)</f>
        <v>0</v>
      </c>
      <c r="DS132" s="115">
        <f t="shared" ref="DS132" si="3977">SUM(DS149,DS145,DS142,DS133)</f>
        <v>0</v>
      </c>
      <c r="DT132" s="115">
        <f t="shared" ref="DT132" si="3978">SUM(DT149,DT145,DT142,DT133)</f>
        <v>0</v>
      </c>
      <c r="DU132" s="115">
        <f t="shared" ref="DU132" si="3979">SUM(DU149,DU145,DU142,DU133)</f>
        <v>0</v>
      </c>
      <c r="DV132" s="108">
        <f t="shared" si="3561"/>
        <v>0</v>
      </c>
      <c r="DW132" s="108">
        <f t="shared" si="3562"/>
        <v>0</v>
      </c>
      <c r="DX132" s="115">
        <f t="shared" si="3959"/>
        <v>0</v>
      </c>
      <c r="DY132" s="115">
        <f t="shared" si="3959"/>
        <v>0</v>
      </c>
      <c r="DZ132" s="115">
        <f t="shared" si="3959"/>
        <v>0</v>
      </c>
      <c r="EA132" s="115">
        <f t="shared" si="3959"/>
        <v>0</v>
      </c>
      <c r="EB132" s="115">
        <f>SUM(EB149,EB145,EB142,EB133)</f>
        <v>0</v>
      </c>
      <c r="EC132" s="115">
        <f t="shared" ref="EC132" si="3980">SUM(EC149,EC145,EC142,EC133)</f>
        <v>0</v>
      </c>
      <c r="ED132" s="115">
        <f t="shared" ref="ED132" si="3981">SUM(ED149,ED145,ED142,ED133)</f>
        <v>0</v>
      </c>
      <c r="EE132" s="115">
        <f t="shared" ref="EE132" si="3982">SUM(EE149,EE145,EE142,EE133)</f>
        <v>0</v>
      </c>
      <c r="EF132" s="115">
        <f t="shared" ref="EF132" si="3983">SUM(EF149,EF145,EF142,EF133)</f>
        <v>0</v>
      </c>
      <c r="EG132" s="115">
        <f t="shared" ref="EG132" si="3984">SUM(EG149,EG145,EG142,EG133)</f>
        <v>0</v>
      </c>
      <c r="EH132" s="108">
        <f t="shared" si="3568"/>
        <v>0</v>
      </c>
      <c r="EI132" s="108">
        <f t="shared" si="3569"/>
        <v>0</v>
      </c>
      <c r="EJ132" s="115">
        <f t="shared" ref="EJ132:GQ132" si="3985">SUM(EJ133:EJ149)</f>
        <v>178</v>
      </c>
      <c r="EK132" s="115">
        <f t="shared" si="3985"/>
        <v>24792368.1138</v>
      </c>
      <c r="EL132" s="115">
        <f t="shared" si="3985"/>
        <v>29.666666666666668</v>
      </c>
      <c r="EM132" s="115">
        <f t="shared" si="3985"/>
        <v>4132061.3523000004</v>
      </c>
      <c r="EN132" s="115">
        <f>SUM(EN149,EN145,EN142,EN133)</f>
        <v>15</v>
      </c>
      <c r="EO132" s="115">
        <f t="shared" ref="EO132" si="3986">SUM(EO149,EO145,EO142,EO133)</f>
        <v>2105935.6999999997</v>
      </c>
      <c r="EP132" s="115">
        <f t="shared" ref="EP132" si="3987">SUM(EP149,EP145,EP142,EP133)</f>
        <v>1</v>
      </c>
      <c r="EQ132" s="115">
        <f t="shared" ref="EQ132" si="3988">SUM(EQ149,EQ145,EQ142,EQ133)</f>
        <v>134570.15</v>
      </c>
      <c r="ER132" s="115">
        <f t="shared" ref="ER132" si="3989">SUM(ER149,ER145,ER142,ER133)</f>
        <v>16</v>
      </c>
      <c r="ES132" s="115">
        <f t="shared" ref="ES132" si="3990">SUM(ES149,ES145,ES142,ES133)</f>
        <v>2240505.8499999996</v>
      </c>
      <c r="ET132" s="108">
        <f t="shared" si="3575"/>
        <v>-14.666666666666668</v>
      </c>
      <c r="EU132" s="108">
        <f t="shared" si="3576"/>
        <v>-2026125.6523000007</v>
      </c>
      <c r="EV132" s="115">
        <f t="shared" si="3985"/>
        <v>25</v>
      </c>
      <c r="EW132" s="115">
        <f t="shared" si="3985"/>
        <v>3801171.0649999999</v>
      </c>
      <c r="EX132" s="115">
        <f t="shared" si="3985"/>
        <v>4.166666666666667</v>
      </c>
      <c r="EY132" s="115">
        <f t="shared" si="3985"/>
        <v>633528.51083333336</v>
      </c>
      <c r="EZ132" s="115">
        <f>SUM(EZ149,EZ145,EZ142,EZ133)</f>
        <v>0</v>
      </c>
      <c r="FA132" s="115">
        <f t="shared" ref="FA132" si="3991">SUM(FA149,FA145,FA142,FA133)</f>
        <v>0</v>
      </c>
      <c r="FB132" s="115">
        <f t="shared" ref="FB132" si="3992">SUM(FB149,FB145,FB142,FB133)</f>
        <v>0</v>
      </c>
      <c r="FC132" s="115">
        <f t="shared" ref="FC132" si="3993">SUM(FC149,FC145,FC142,FC133)</f>
        <v>0</v>
      </c>
      <c r="FD132" s="115">
        <f t="shared" ref="FD132" si="3994">SUM(FD149,FD145,FD142,FD133)</f>
        <v>0</v>
      </c>
      <c r="FE132" s="115">
        <f t="shared" ref="FE132" si="3995">SUM(FE149,FE145,FE142,FE133)</f>
        <v>0</v>
      </c>
      <c r="FF132" s="108">
        <f t="shared" si="3582"/>
        <v>-4.166666666666667</v>
      </c>
      <c r="FG132" s="108">
        <f t="shared" si="3583"/>
        <v>-633528.51083333336</v>
      </c>
      <c r="FH132" s="115">
        <f t="shared" si="3985"/>
        <v>0</v>
      </c>
      <c r="FI132" s="115">
        <f t="shared" si="3985"/>
        <v>0</v>
      </c>
      <c r="FJ132" s="115">
        <f t="shared" si="3985"/>
        <v>0</v>
      </c>
      <c r="FK132" s="115">
        <f t="shared" si="3985"/>
        <v>0</v>
      </c>
      <c r="FL132" s="115">
        <f>SUM(FL149,FL145,FL142,FL133)</f>
        <v>0</v>
      </c>
      <c r="FM132" s="115">
        <f t="shared" ref="FM132" si="3996">SUM(FM149,FM145,FM142,FM133)</f>
        <v>0</v>
      </c>
      <c r="FN132" s="115">
        <f t="shared" ref="FN132" si="3997">SUM(FN149,FN145,FN142,FN133)</f>
        <v>0</v>
      </c>
      <c r="FO132" s="115">
        <f t="shared" ref="FO132" si="3998">SUM(FO149,FO145,FO142,FO133)</f>
        <v>0</v>
      </c>
      <c r="FP132" s="115">
        <f t="shared" ref="FP132" si="3999">SUM(FP149,FP145,FP142,FP133)</f>
        <v>0</v>
      </c>
      <c r="FQ132" s="115">
        <f t="shared" ref="FQ132" si="4000">SUM(FQ149,FQ145,FQ142,FQ133)</f>
        <v>0</v>
      </c>
      <c r="FR132" s="108">
        <f t="shared" si="3589"/>
        <v>0</v>
      </c>
      <c r="FS132" s="108">
        <f t="shared" si="3590"/>
        <v>0</v>
      </c>
      <c r="FT132" s="115">
        <f t="shared" si="3985"/>
        <v>5</v>
      </c>
      <c r="FU132" s="115">
        <f t="shared" si="3985"/>
        <v>760234.21299999999</v>
      </c>
      <c r="FV132" s="115">
        <f t="shared" si="3985"/>
        <v>0.83333333333333337</v>
      </c>
      <c r="FW132" s="115">
        <f t="shared" si="3985"/>
        <v>126705.70216666667</v>
      </c>
      <c r="FX132" s="115">
        <f>SUM(FX149,FX145,FX142,FX133)</f>
        <v>0</v>
      </c>
      <c r="FY132" s="115">
        <f t="shared" ref="FY132" si="4001">SUM(FY149,FY145,FY142,FY133)</f>
        <v>0</v>
      </c>
      <c r="FZ132" s="115">
        <f t="shared" ref="FZ132" si="4002">SUM(FZ149,FZ145,FZ142,FZ133)</f>
        <v>0</v>
      </c>
      <c r="GA132" s="115">
        <f t="shared" ref="GA132" si="4003">SUM(GA149,GA145,GA142,GA133)</f>
        <v>0</v>
      </c>
      <c r="GB132" s="115">
        <f t="shared" ref="GB132" si="4004">SUM(GB149,GB145,GB142,GB133)</f>
        <v>0</v>
      </c>
      <c r="GC132" s="115">
        <f t="shared" ref="GC132" si="4005">SUM(GC149,GC145,GC142,GC133)</f>
        <v>0</v>
      </c>
      <c r="GD132" s="108">
        <f t="shared" si="3596"/>
        <v>-0.83333333333333337</v>
      </c>
      <c r="GE132" s="108">
        <f t="shared" si="3597"/>
        <v>-126705.70216666667</v>
      </c>
      <c r="GF132" s="115">
        <f>SUM(GF133,GF142,GF145,GF149)</f>
        <v>1151</v>
      </c>
      <c r="GG132" s="115">
        <f t="shared" ref="GG132:GO132" si="4006">SUM(GG133,GG142,GG145,GG149)</f>
        <v>169486438.30239999</v>
      </c>
      <c r="GH132" s="115">
        <f t="shared" si="4006"/>
        <v>192</v>
      </c>
      <c r="GI132" s="115">
        <f t="shared" si="4006"/>
        <v>28247739.717066668</v>
      </c>
      <c r="GJ132" s="115">
        <f t="shared" si="4006"/>
        <v>145</v>
      </c>
      <c r="GK132" s="115">
        <f t="shared" si="4006"/>
        <v>21006978.530000001</v>
      </c>
      <c r="GL132" s="115">
        <f t="shared" si="4006"/>
        <v>2</v>
      </c>
      <c r="GM132" s="115">
        <f t="shared" si="4006"/>
        <v>269140.3</v>
      </c>
      <c r="GN132" s="115">
        <f t="shared" si="4006"/>
        <v>147</v>
      </c>
      <c r="GO132" s="115">
        <f t="shared" si="4006"/>
        <v>21276118.829999998</v>
      </c>
      <c r="GP132" s="115">
        <f t="shared" si="3985"/>
        <v>-47.000000000000014</v>
      </c>
      <c r="GQ132" s="115">
        <f t="shared" si="3985"/>
        <v>-7240761.1870666686</v>
      </c>
      <c r="GR132" s="243"/>
      <c r="GS132" s="86"/>
    </row>
    <row r="133" spans="2:201" ht="15.75" hidden="1" customHeight="1" x14ac:dyDescent="0.2">
      <c r="B133" s="110"/>
      <c r="C133" s="116"/>
      <c r="D133" s="117"/>
      <c r="E133" s="132" t="s">
        <v>65</v>
      </c>
      <c r="F133" s="134">
        <v>34</v>
      </c>
      <c r="G133" s="135">
        <v>134570.1513</v>
      </c>
      <c r="H133" s="115">
        <v>25</v>
      </c>
      <c r="I133" s="115">
        <v>3364253.7824999997</v>
      </c>
      <c r="J133" s="115">
        <f t="shared" si="223"/>
        <v>4.166666666666667</v>
      </c>
      <c r="K133" s="115">
        <f t="shared" si="224"/>
        <v>560708.96375</v>
      </c>
      <c r="L133" s="115">
        <f>SUM(L134:L141)</f>
        <v>4</v>
      </c>
      <c r="M133" s="115">
        <f t="shared" ref="M133:Q133" si="4007">SUM(M134:M141)</f>
        <v>538280.6</v>
      </c>
      <c r="N133" s="115">
        <f t="shared" si="4007"/>
        <v>0</v>
      </c>
      <c r="O133" s="115">
        <f t="shared" si="4007"/>
        <v>0</v>
      </c>
      <c r="P133" s="115">
        <f t="shared" si="4007"/>
        <v>4</v>
      </c>
      <c r="Q133" s="115">
        <f t="shared" si="4007"/>
        <v>538280.6</v>
      </c>
      <c r="R133" s="131">
        <f t="shared" si="2218"/>
        <v>-0.16666666666666696</v>
      </c>
      <c r="S133" s="131">
        <f t="shared" si="2219"/>
        <v>-22428.363750000019</v>
      </c>
      <c r="T133" s="115">
        <v>458</v>
      </c>
      <c r="U133" s="115">
        <v>61633129.295400001</v>
      </c>
      <c r="V133" s="115">
        <f t="shared" si="226"/>
        <v>76.333333333333329</v>
      </c>
      <c r="W133" s="115">
        <f t="shared" si="227"/>
        <v>10272188.2159</v>
      </c>
      <c r="X133" s="115">
        <f>SUM(X134:X141)</f>
        <v>88</v>
      </c>
      <c r="Y133" s="115">
        <f t="shared" ref="Y133" si="4008">SUM(Y134:Y141)</f>
        <v>11842173.199999997</v>
      </c>
      <c r="Z133" s="115">
        <f t="shared" ref="Z133" si="4009">SUM(Z134:Z141)</f>
        <v>1</v>
      </c>
      <c r="AA133" s="115">
        <f t="shared" ref="AA133" si="4010">SUM(AA134:AA141)</f>
        <v>134570.15</v>
      </c>
      <c r="AB133" s="115">
        <f t="shared" ref="AB133" si="4011">SUM(AB134:AB141)</f>
        <v>89</v>
      </c>
      <c r="AC133" s="115">
        <f t="shared" ref="AC133" si="4012">SUM(AC134:AC141)</f>
        <v>11976743.349999998</v>
      </c>
      <c r="AD133" s="131">
        <f t="shared" si="3505"/>
        <v>11.666666666666671</v>
      </c>
      <c r="AE133" s="131">
        <f t="shared" si="3506"/>
        <v>1569984.9840999972</v>
      </c>
      <c r="AF133" s="115">
        <f>VLOOKUP($E133,'ВМП план'!$B$8:$AL$43,12,0)</f>
        <v>0</v>
      </c>
      <c r="AG133" s="115">
        <f>VLOOKUP($E133,'ВМП план'!$B$8:$AL$43,13,0)</f>
        <v>0</v>
      </c>
      <c r="AH133" s="115">
        <f t="shared" si="233"/>
        <v>0</v>
      </c>
      <c r="AI133" s="115">
        <f t="shared" si="234"/>
        <v>0</v>
      </c>
      <c r="AJ133" s="115">
        <f>SUM(AJ134:AJ141)</f>
        <v>0</v>
      </c>
      <c r="AK133" s="115">
        <f t="shared" ref="AK133" si="4013">SUM(AK134:AK141)</f>
        <v>0</v>
      </c>
      <c r="AL133" s="115">
        <f t="shared" ref="AL133" si="4014">SUM(AL134:AL141)</f>
        <v>0</v>
      </c>
      <c r="AM133" s="115">
        <f t="shared" ref="AM133" si="4015">SUM(AM134:AM141)</f>
        <v>0</v>
      </c>
      <c r="AN133" s="115">
        <f t="shared" ref="AN133" si="4016">SUM(AN134:AN141)</f>
        <v>0</v>
      </c>
      <c r="AO133" s="115">
        <f t="shared" ref="AO133" si="4017">SUM(AO134:AO141)</f>
        <v>0</v>
      </c>
      <c r="AP133" s="131">
        <f t="shared" si="3512"/>
        <v>0</v>
      </c>
      <c r="AQ133" s="131">
        <f t="shared" si="3513"/>
        <v>0</v>
      </c>
      <c r="AR133" s="115"/>
      <c r="AS133" s="115"/>
      <c r="AT133" s="115">
        <f t="shared" si="240"/>
        <v>0</v>
      </c>
      <c r="AU133" s="115">
        <f t="shared" si="241"/>
        <v>0</v>
      </c>
      <c r="AV133" s="115">
        <f>SUM(AV134:AV141)</f>
        <v>0</v>
      </c>
      <c r="AW133" s="115">
        <f t="shared" ref="AW133" si="4018">SUM(AW134:AW141)</f>
        <v>0</v>
      </c>
      <c r="AX133" s="115">
        <f t="shared" ref="AX133" si="4019">SUM(AX134:AX141)</f>
        <v>0</v>
      </c>
      <c r="AY133" s="115">
        <f t="shared" ref="AY133" si="4020">SUM(AY134:AY141)</f>
        <v>0</v>
      </c>
      <c r="AZ133" s="115">
        <f t="shared" ref="AZ133" si="4021">SUM(AZ134:AZ141)</f>
        <v>0</v>
      </c>
      <c r="BA133" s="115">
        <f t="shared" ref="BA133" si="4022">SUM(BA134:BA141)</f>
        <v>0</v>
      </c>
      <c r="BB133" s="131">
        <f t="shared" si="3519"/>
        <v>0</v>
      </c>
      <c r="BC133" s="131">
        <f t="shared" si="3520"/>
        <v>0</v>
      </c>
      <c r="BD133" s="115">
        <v>130</v>
      </c>
      <c r="BE133" s="115">
        <v>17494119.669</v>
      </c>
      <c r="BF133" s="115">
        <f t="shared" si="247"/>
        <v>21.666666666666668</v>
      </c>
      <c r="BG133" s="115">
        <f t="shared" si="248"/>
        <v>2915686.6115000001</v>
      </c>
      <c r="BH133" s="115">
        <f>SUM(BH134:BH141)</f>
        <v>11</v>
      </c>
      <c r="BI133" s="115">
        <f t="shared" ref="BI133" si="4023">SUM(BI134:BI141)</f>
        <v>1480271.6499999997</v>
      </c>
      <c r="BJ133" s="115">
        <f t="shared" ref="BJ133" si="4024">SUM(BJ134:BJ141)</f>
        <v>0</v>
      </c>
      <c r="BK133" s="115">
        <f t="shared" ref="BK133" si="4025">SUM(BK134:BK141)</f>
        <v>0</v>
      </c>
      <c r="BL133" s="115">
        <f t="shared" ref="BL133" si="4026">SUM(BL134:BL141)</f>
        <v>11</v>
      </c>
      <c r="BM133" s="115">
        <f t="shared" ref="BM133" si="4027">SUM(BM134:BM141)</f>
        <v>1480271.6499999997</v>
      </c>
      <c r="BN133" s="131">
        <f t="shared" si="3526"/>
        <v>-10.666666666666668</v>
      </c>
      <c r="BO133" s="131">
        <f t="shared" si="3527"/>
        <v>-1435414.9615000004</v>
      </c>
      <c r="BP133" s="115"/>
      <c r="BQ133" s="115">
        <v>0</v>
      </c>
      <c r="BR133" s="115">
        <f t="shared" si="254"/>
        <v>0</v>
      </c>
      <c r="BS133" s="115">
        <f t="shared" si="255"/>
        <v>0</v>
      </c>
      <c r="BT133" s="115">
        <f>SUM(BT134:BT141)</f>
        <v>0</v>
      </c>
      <c r="BU133" s="115">
        <f t="shared" ref="BU133" si="4028">SUM(BU134:BU141)</f>
        <v>0</v>
      </c>
      <c r="BV133" s="115">
        <f t="shared" ref="BV133" si="4029">SUM(BV134:BV141)</f>
        <v>0</v>
      </c>
      <c r="BW133" s="115">
        <f t="shared" ref="BW133" si="4030">SUM(BW134:BW141)</f>
        <v>0</v>
      </c>
      <c r="BX133" s="115">
        <f t="shared" ref="BX133" si="4031">SUM(BX134:BX141)</f>
        <v>0</v>
      </c>
      <c r="BY133" s="115">
        <f t="shared" ref="BY133" si="4032">SUM(BY134:BY141)</f>
        <v>0</v>
      </c>
      <c r="BZ133" s="131">
        <f t="shared" si="3533"/>
        <v>0</v>
      </c>
      <c r="CA133" s="131">
        <f t="shared" si="3534"/>
        <v>0</v>
      </c>
      <c r="CB133" s="115"/>
      <c r="CC133" s="115"/>
      <c r="CD133" s="115">
        <f t="shared" si="261"/>
        <v>0</v>
      </c>
      <c r="CE133" s="115">
        <f t="shared" si="262"/>
        <v>0</v>
      </c>
      <c r="CF133" s="115">
        <f>SUM(CF134:CF141)</f>
        <v>0</v>
      </c>
      <c r="CG133" s="115">
        <f t="shared" ref="CG133" si="4033">SUM(CG134:CG141)</f>
        <v>0</v>
      </c>
      <c r="CH133" s="115">
        <f t="shared" ref="CH133" si="4034">SUM(CH134:CH141)</f>
        <v>0</v>
      </c>
      <c r="CI133" s="115">
        <f t="shared" ref="CI133" si="4035">SUM(CI134:CI141)</f>
        <v>0</v>
      </c>
      <c r="CJ133" s="115">
        <f t="shared" ref="CJ133" si="4036">SUM(CJ134:CJ141)</f>
        <v>0</v>
      </c>
      <c r="CK133" s="115">
        <f t="shared" ref="CK133" si="4037">SUM(CK134:CK141)</f>
        <v>0</v>
      </c>
      <c r="CL133" s="131">
        <f t="shared" si="3540"/>
        <v>0</v>
      </c>
      <c r="CM133" s="131">
        <f t="shared" si="3541"/>
        <v>0</v>
      </c>
      <c r="CN133" s="115"/>
      <c r="CO133" s="115"/>
      <c r="CP133" s="115">
        <f t="shared" si="268"/>
        <v>0</v>
      </c>
      <c r="CQ133" s="115">
        <f t="shared" si="269"/>
        <v>0</v>
      </c>
      <c r="CR133" s="115">
        <f>SUM(CR134:CR141)</f>
        <v>0</v>
      </c>
      <c r="CS133" s="115">
        <f t="shared" ref="CS133" si="4038">SUM(CS134:CS141)</f>
        <v>0</v>
      </c>
      <c r="CT133" s="115">
        <f t="shared" ref="CT133" si="4039">SUM(CT134:CT141)</f>
        <v>0</v>
      </c>
      <c r="CU133" s="115">
        <f t="shared" ref="CU133" si="4040">SUM(CU134:CU141)</f>
        <v>0</v>
      </c>
      <c r="CV133" s="115">
        <f t="shared" ref="CV133" si="4041">SUM(CV134:CV141)</f>
        <v>0</v>
      </c>
      <c r="CW133" s="115">
        <f t="shared" ref="CW133" si="4042">SUM(CW134:CW141)</f>
        <v>0</v>
      </c>
      <c r="CX133" s="131">
        <f t="shared" si="3547"/>
        <v>0</v>
      </c>
      <c r="CY133" s="131">
        <f t="shared" si="3548"/>
        <v>0</v>
      </c>
      <c r="CZ133" s="115"/>
      <c r="DA133" s="115"/>
      <c r="DB133" s="115">
        <f t="shared" si="275"/>
        <v>0</v>
      </c>
      <c r="DC133" s="115">
        <f t="shared" si="276"/>
        <v>0</v>
      </c>
      <c r="DD133" s="115">
        <f>SUM(DD134:DD141)</f>
        <v>0</v>
      </c>
      <c r="DE133" s="115">
        <f t="shared" ref="DE133" si="4043">SUM(DE134:DE141)</f>
        <v>0</v>
      </c>
      <c r="DF133" s="115">
        <f t="shared" ref="DF133" si="4044">SUM(DF134:DF141)</f>
        <v>0</v>
      </c>
      <c r="DG133" s="115">
        <f t="shared" ref="DG133" si="4045">SUM(DG134:DG141)</f>
        <v>0</v>
      </c>
      <c r="DH133" s="115">
        <f t="shared" ref="DH133" si="4046">SUM(DH134:DH141)</f>
        <v>0</v>
      </c>
      <c r="DI133" s="115">
        <f t="shared" ref="DI133" si="4047">SUM(DI134:DI141)</f>
        <v>0</v>
      </c>
      <c r="DJ133" s="131">
        <f t="shared" si="3554"/>
        <v>0</v>
      </c>
      <c r="DK133" s="131">
        <f t="shared" si="3555"/>
        <v>0</v>
      </c>
      <c r="DL133" s="115"/>
      <c r="DM133" s="115"/>
      <c r="DN133" s="115">
        <f t="shared" si="282"/>
        <v>0</v>
      </c>
      <c r="DO133" s="115">
        <f t="shared" si="283"/>
        <v>0</v>
      </c>
      <c r="DP133" s="115">
        <f>SUM(DP134:DP141)</f>
        <v>0</v>
      </c>
      <c r="DQ133" s="115">
        <f t="shared" ref="DQ133" si="4048">SUM(DQ134:DQ141)</f>
        <v>0</v>
      </c>
      <c r="DR133" s="115">
        <f t="shared" ref="DR133" si="4049">SUM(DR134:DR141)</f>
        <v>0</v>
      </c>
      <c r="DS133" s="115">
        <f t="shared" ref="DS133" si="4050">SUM(DS134:DS141)</f>
        <v>0</v>
      </c>
      <c r="DT133" s="115">
        <f t="shared" ref="DT133" si="4051">SUM(DT134:DT141)</f>
        <v>0</v>
      </c>
      <c r="DU133" s="115">
        <f t="shared" ref="DU133" si="4052">SUM(DU134:DU141)</f>
        <v>0</v>
      </c>
      <c r="DV133" s="131">
        <f t="shared" si="3561"/>
        <v>0</v>
      </c>
      <c r="DW133" s="131">
        <f t="shared" si="3562"/>
        <v>0</v>
      </c>
      <c r="DX133" s="115"/>
      <c r="DY133" s="115">
        <v>0</v>
      </c>
      <c r="DZ133" s="115">
        <f t="shared" si="289"/>
        <v>0</v>
      </c>
      <c r="EA133" s="115">
        <f t="shared" si="290"/>
        <v>0</v>
      </c>
      <c r="EB133" s="115">
        <f>SUM(EB134:EB141)</f>
        <v>0</v>
      </c>
      <c r="EC133" s="115">
        <f t="shared" ref="EC133" si="4053">SUM(EC134:EC141)</f>
        <v>0</v>
      </c>
      <c r="ED133" s="115">
        <f t="shared" ref="ED133" si="4054">SUM(ED134:ED141)</f>
        <v>0</v>
      </c>
      <c r="EE133" s="115">
        <f t="shared" ref="EE133" si="4055">SUM(EE134:EE141)</f>
        <v>0</v>
      </c>
      <c r="EF133" s="115">
        <f t="shared" ref="EF133" si="4056">SUM(EF134:EF141)</f>
        <v>0</v>
      </c>
      <c r="EG133" s="115">
        <f t="shared" ref="EG133" si="4057">SUM(EG134:EG141)</f>
        <v>0</v>
      </c>
      <c r="EH133" s="131">
        <f t="shared" si="3568"/>
        <v>0</v>
      </c>
      <c r="EI133" s="131">
        <f t="shared" si="3569"/>
        <v>0</v>
      </c>
      <c r="EJ133" s="115">
        <v>130</v>
      </c>
      <c r="EK133" s="115">
        <v>17494119.669</v>
      </c>
      <c r="EL133" s="115">
        <f t="shared" si="296"/>
        <v>21.666666666666668</v>
      </c>
      <c r="EM133" s="115">
        <f t="shared" si="297"/>
        <v>2915686.6115000001</v>
      </c>
      <c r="EN133" s="115">
        <f>SUM(EN134:EN141)</f>
        <v>10</v>
      </c>
      <c r="EO133" s="115">
        <f t="shared" ref="EO133" si="4058">SUM(EO134:EO141)</f>
        <v>1345701.4999999998</v>
      </c>
      <c r="EP133" s="115">
        <f t="shared" ref="EP133" si="4059">SUM(EP134:EP141)</f>
        <v>1</v>
      </c>
      <c r="EQ133" s="115">
        <f t="shared" ref="EQ133" si="4060">SUM(EQ134:EQ141)</f>
        <v>134570.15</v>
      </c>
      <c r="ER133" s="115">
        <f t="shared" ref="ER133" si="4061">SUM(ER134:ER141)</f>
        <v>11</v>
      </c>
      <c r="ES133" s="115">
        <f t="shared" ref="ES133" si="4062">SUM(ES134:ES141)</f>
        <v>1480271.65</v>
      </c>
      <c r="ET133" s="131">
        <f t="shared" si="3575"/>
        <v>-11.666666666666668</v>
      </c>
      <c r="EU133" s="131">
        <f t="shared" si="3576"/>
        <v>-1569985.1115000003</v>
      </c>
      <c r="EV133" s="115"/>
      <c r="EW133" s="115"/>
      <c r="EX133" s="115">
        <f t="shared" si="303"/>
        <v>0</v>
      </c>
      <c r="EY133" s="115">
        <f t="shared" si="304"/>
        <v>0</v>
      </c>
      <c r="EZ133" s="115">
        <f>SUM(EZ134:EZ141)</f>
        <v>0</v>
      </c>
      <c r="FA133" s="115">
        <f t="shared" ref="FA133" si="4063">SUM(FA134:FA141)</f>
        <v>0</v>
      </c>
      <c r="FB133" s="115">
        <f t="shared" ref="FB133" si="4064">SUM(FB134:FB141)</f>
        <v>0</v>
      </c>
      <c r="FC133" s="115">
        <f t="shared" ref="FC133" si="4065">SUM(FC134:FC141)</f>
        <v>0</v>
      </c>
      <c r="FD133" s="115">
        <f t="shared" ref="FD133" si="4066">SUM(FD134:FD141)</f>
        <v>0</v>
      </c>
      <c r="FE133" s="115">
        <f t="shared" ref="FE133" si="4067">SUM(FE134:FE141)</f>
        <v>0</v>
      </c>
      <c r="FF133" s="131">
        <f t="shared" si="3582"/>
        <v>0</v>
      </c>
      <c r="FG133" s="131">
        <f t="shared" si="3583"/>
        <v>0</v>
      </c>
      <c r="FH133" s="115"/>
      <c r="FI133" s="115"/>
      <c r="FJ133" s="115">
        <f t="shared" si="310"/>
        <v>0</v>
      </c>
      <c r="FK133" s="115">
        <f t="shared" si="311"/>
        <v>0</v>
      </c>
      <c r="FL133" s="115">
        <f>SUM(FL134:FL141)</f>
        <v>0</v>
      </c>
      <c r="FM133" s="115">
        <f t="shared" ref="FM133" si="4068">SUM(FM134:FM141)</f>
        <v>0</v>
      </c>
      <c r="FN133" s="115">
        <f t="shared" ref="FN133" si="4069">SUM(FN134:FN141)</f>
        <v>0</v>
      </c>
      <c r="FO133" s="115">
        <f t="shared" ref="FO133" si="4070">SUM(FO134:FO141)</f>
        <v>0</v>
      </c>
      <c r="FP133" s="115">
        <f t="shared" ref="FP133" si="4071">SUM(FP134:FP141)</f>
        <v>0</v>
      </c>
      <c r="FQ133" s="115">
        <f t="shared" ref="FQ133" si="4072">SUM(FQ134:FQ141)</f>
        <v>0</v>
      </c>
      <c r="FR133" s="131">
        <f t="shared" si="3589"/>
        <v>0</v>
      </c>
      <c r="FS133" s="131">
        <f t="shared" si="3590"/>
        <v>0</v>
      </c>
      <c r="FT133" s="115"/>
      <c r="FU133" s="115">
        <v>0</v>
      </c>
      <c r="FV133" s="115">
        <f t="shared" si="317"/>
        <v>0</v>
      </c>
      <c r="FW133" s="115">
        <f t="shared" si="318"/>
        <v>0</v>
      </c>
      <c r="FX133" s="115">
        <f>SUM(FX134:FX141)</f>
        <v>0</v>
      </c>
      <c r="FY133" s="115">
        <f t="shared" ref="FY133" si="4073">SUM(FY134:FY141)</f>
        <v>0</v>
      </c>
      <c r="FZ133" s="115">
        <f t="shared" ref="FZ133" si="4074">SUM(FZ134:FZ141)</f>
        <v>0</v>
      </c>
      <c r="GA133" s="115">
        <f t="shared" ref="GA133" si="4075">SUM(GA134:GA141)</f>
        <v>0</v>
      </c>
      <c r="GB133" s="115">
        <f t="shared" ref="GB133" si="4076">SUM(GB134:GB141)</f>
        <v>0</v>
      </c>
      <c r="GC133" s="115">
        <f t="shared" ref="GC133" si="4077">SUM(GC134:GC141)</f>
        <v>0</v>
      </c>
      <c r="GD133" s="131">
        <f t="shared" si="3596"/>
        <v>0</v>
      </c>
      <c r="GE133" s="131">
        <f t="shared" si="3597"/>
        <v>0</v>
      </c>
      <c r="GF133" s="115">
        <f t="shared" ref="GF133:GI145" si="4078">H133+T133+AF133+AR133+BD133+BP133+CB133+CN133+CZ133+DL133+DX133+EJ133+EV133+FH133+FT133</f>
        <v>743</v>
      </c>
      <c r="GG133" s="115">
        <f t="shared" si="4078"/>
        <v>99985622.415899992</v>
      </c>
      <c r="GH133" s="115">
        <f t="shared" si="4078"/>
        <v>123.83333333333334</v>
      </c>
      <c r="GI133" s="115">
        <f t="shared" si="4078"/>
        <v>16664270.402650001</v>
      </c>
      <c r="GJ133" s="115">
        <f>SUM(GJ134:GJ141)</f>
        <v>113</v>
      </c>
      <c r="GK133" s="115">
        <f t="shared" ref="GK133" si="4079">SUM(GK134:GK141)</f>
        <v>15206426.949999997</v>
      </c>
      <c r="GL133" s="115">
        <f t="shared" ref="GL133" si="4080">SUM(GL134:GL141)</f>
        <v>2</v>
      </c>
      <c r="GM133" s="115">
        <f t="shared" ref="GM133" si="4081">SUM(GM134:GM141)</f>
        <v>269140.3</v>
      </c>
      <c r="GN133" s="115">
        <f t="shared" ref="GN133" si="4082">SUM(GN134:GN141)</f>
        <v>115</v>
      </c>
      <c r="GO133" s="115">
        <f t="shared" ref="GO133" si="4083">SUM(GO134:GO141)</f>
        <v>15475567.249999998</v>
      </c>
      <c r="GP133" s="115">
        <f t="shared" ref="GP133:GP149" si="4084">SUM(GJ133-GH133)</f>
        <v>-10.833333333333343</v>
      </c>
      <c r="GQ133" s="115">
        <f t="shared" ref="GQ133:GQ149" si="4085">SUM(GK133-GI133)</f>
        <v>-1457843.4526500031</v>
      </c>
      <c r="GR133" s="243"/>
      <c r="GS133" s="86"/>
    </row>
    <row r="134" spans="2:201" ht="23.25" hidden="1" customHeight="1" x14ac:dyDescent="0.2">
      <c r="B134" s="86" t="s">
        <v>219</v>
      </c>
      <c r="C134" s="87" t="s">
        <v>220</v>
      </c>
      <c r="D134" s="94">
        <v>416</v>
      </c>
      <c r="E134" s="94" t="s">
        <v>221</v>
      </c>
      <c r="F134" s="94">
        <v>34</v>
      </c>
      <c r="G134" s="106">
        <v>134570.1513</v>
      </c>
      <c r="H134" s="107"/>
      <c r="I134" s="107"/>
      <c r="J134" s="107"/>
      <c r="K134" s="107"/>
      <c r="L134" s="107">
        <f>VLOOKUP($D134,'факт '!$D$7:$AO$73,3,0)</f>
        <v>0</v>
      </c>
      <c r="M134" s="107">
        <f>VLOOKUP($D134,'факт '!$D$7:$AO$73,4,0)</f>
        <v>0</v>
      </c>
      <c r="N134" s="107"/>
      <c r="O134" s="107"/>
      <c r="P134" s="107">
        <f t="shared" ref="P134:P148" si="4086">SUM(L134+N134)</f>
        <v>0</v>
      </c>
      <c r="Q134" s="107">
        <f t="shared" ref="Q134:Q148" si="4087">SUM(M134+O134)</f>
        <v>0</v>
      </c>
      <c r="R134" s="108">
        <f t="shared" si="2218"/>
        <v>0</v>
      </c>
      <c r="S134" s="108">
        <f t="shared" si="2219"/>
        <v>0</v>
      </c>
      <c r="T134" s="107"/>
      <c r="U134" s="107"/>
      <c r="V134" s="107"/>
      <c r="W134" s="107"/>
      <c r="X134" s="107">
        <f>VLOOKUP($D134,'факт '!$D$7:$AO$73,7,0)</f>
        <v>0</v>
      </c>
      <c r="Y134" s="107">
        <f>VLOOKUP($D134,'факт '!$D$7:$AO$73,8,0)</f>
        <v>0</v>
      </c>
      <c r="Z134" s="107">
        <f>VLOOKUP($D134,'факт '!$D$7:$AO$73,9,0)</f>
        <v>0</v>
      </c>
      <c r="AA134" s="107">
        <f>VLOOKUP($D134,'факт '!$D$7:$AO$73,10,0)</f>
        <v>0</v>
      </c>
      <c r="AB134" s="107">
        <f t="shared" ref="AB134:AB141" si="4088">SUM(X134+Z134)</f>
        <v>0</v>
      </c>
      <c r="AC134" s="107">
        <f t="shared" ref="AC134:AC141" si="4089">SUM(Y134+AA134)</f>
        <v>0</v>
      </c>
      <c r="AD134" s="108">
        <f t="shared" si="3505"/>
        <v>0</v>
      </c>
      <c r="AE134" s="108">
        <f t="shared" si="3506"/>
        <v>0</v>
      </c>
      <c r="AF134" s="107"/>
      <c r="AG134" s="107"/>
      <c r="AH134" s="107"/>
      <c r="AI134" s="107"/>
      <c r="AJ134" s="107">
        <f>VLOOKUP($D134,'факт '!$D$7:$AO$73,5,0)</f>
        <v>0</v>
      </c>
      <c r="AK134" s="107">
        <f>VLOOKUP($D134,'факт '!$D$7:$AO$73,6,0)</f>
        <v>0</v>
      </c>
      <c r="AL134" s="107"/>
      <c r="AM134" s="107"/>
      <c r="AN134" s="107">
        <f t="shared" ref="AN134:AN141" si="4090">SUM(AJ134+AL134)</f>
        <v>0</v>
      </c>
      <c r="AO134" s="107">
        <f t="shared" ref="AO134:AO141" si="4091">SUM(AK134+AM134)</f>
        <v>0</v>
      </c>
      <c r="AP134" s="108">
        <f t="shared" si="3512"/>
        <v>0</v>
      </c>
      <c r="AQ134" s="108">
        <f t="shared" si="3513"/>
        <v>0</v>
      </c>
      <c r="AR134" s="107"/>
      <c r="AS134" s="107"/>
      <c r="AT134" s="107"/>
      <c r="AU134" s="107"/>
      <c r="AV134" s="107">
        <f>VLOOKUP($D134,'факт '!$D$7:$AO$73,11,0)</f>
        <v>0</v>
      </c>
      <c r="AW134" s="107">
        <f>VLOOKUP($D134,'факт '!$D$7:$AO$73,12,0)</f>
        <v>0</v>
      </c>
      <c r="AX134" s="107"/>
      <c r="AY134" s="107"/>
      <c r="AZ134" s="107">
        <f t="shared" ref="AZ134:AZ141" si="4092">SUM(AV134+AX134)</f>
        <v>0</v>
      </c>
      <c r="BA134" s="107">
        <f t="shared" ref="BA134:BA141" si="4093">SUM(AW134+AY134)</f>
        <v>0</v>
      </c>
      <c r="BB134" s="108">
        <f t="shared" si="3519"/>
        <v>0</v>
      </c>
      <c r="BC134" s="108">
        <f t="shared" si="3520"/>
        <v>0</v>
      </c>
      <c r="BD134" s="107"/>
      <c r="BE134" s="107"/>
      <c r="BF134" s="107"/>
      <c r="BG134" s="107"/>
      <c r="BH134" s="107">
        <f>VLOOKUP($D134,'факт '!$D$7:$AO$73,15,0)</f>
        <v>0</v>
      </c>
      <c r="BI134" s="107">
        <f>VLOOKUP($D134,'факт '!$D$7:$AO$73,16,0)</f>
        <v>0</v>
      </c>
      <c r="BJ134" s="107">
        <f>VLOOKUP($D134,'факт '!$D$7:$AO$73,17,0)</f>
        <v>0</v>
      </c>
      <c r="BK134" s="107">
        <f>VLOOKUP($D134,'факт '!$D$7:$AO$73,18,0)</f>
        <v>0</v>
      </c>
      <c r="BL134" s="107">
        <f t="shared" ref="BL134:BL141" si="4094">SUM(BH134+BJ134)</f>
        <v>0</v>
      </c>
      <c r="BM134" s="107">
        <f t="shared" ref="BM134:BM141" si="4095">SUM(BI134+BK134)</f>
        <v>0</v>
      </c>
      <c r="BN134" s="108">
        <f t="shared" si="3526"/>
        <v>0</v>
      </c>
      <c r="BO134" s="108">
        <f t="shared" si="3527"/>
        <v>0</v>
      </c>
      <c r="BP134" s="107"/>
      <c r="BQ134" s="107"/>
      <c r="BR134" s="107"/>
      <c r="BS134" s="107"/>
      <c r="BT134" s="107">
        <f>VLOOKUP($D134,'факт '!$D$7:$AO$73,19,0)</f>
        <v>0</v>
      </c>
      <c r="BU134" s="107">
        <f>VLOOKUP($D134,'факт '!$D$7:$AO$73,20,0)</f>
        <v>0</v>
      </c>
      <c r="BV134" s="107">
        <f>VLOOKUP($D134,'факт '!$D$7:$AO$73,21,0)</f>
        <v>0</v>
      </c>
      <c r="BW134" s="107">
        <f>VLOOKUP($D134,'факт '!$D$7:$AO$73,22,0)</f>
        <v>0</v>
      </c>
      <c r="BX134" s="107">
        <f t="shared" ref="BX134:BX141" si="4096">SUM(BT134+BV134)</f>
        <v>0</v>
      </c>
      <c r="BY134" s="107">
        <f t="shared" ref="BY134:BY141" si="4097">SUM(BU134+BW134)</f>
        <v>0</v>
      </c>
      <c r="BZ134" s="108">
        <f t="shared" si="3533"/>
        <v>0</v>
      </c>
      <c r="CA134" s="108">
        <f t="shared" si="3534"/>
        <v>0</v>
      </c>
      <c r="CB134" s="107"/>
      <c r="CC134" s="107"/>
      <c r="CD134" s="107"/>
      <c r="CE134" s="107"/>
      <c r="CF134" s="107">
        <f>VLOOKUP($D134,'факт '!$D$7:$AO$73,23,0)</f>
        <v>0</v>
      </c>
      <c r="CG134" s="107">
        <f>VLOOKUP($D134,'факт '!$D$7:$AO$73,24,0)</f>
        <v>0</v>
      </c>
      <c r="CH134" s="107">
        <f>VLOOKUP($D134,'факт '!$D$7:$AO$73,25,0)</f>
        <v>0</v>
      </c>
      <c r="CI134" s="107">
        <f>VLOOKUP($D134,'факт '!$D$7:$AO$73,26,0)</f>
        <v>0</v>
      </c>
      <c r="CJ134" s="107">
        <f t="shared" ref="CJ134:CJ141" si="4098">SUM(CF134+CH134)</f>
        <v>0</v>
      </c>
      <c r="CK134" s="107">
        <f t="shared" ref="CK134:CK141" si="4099">SUM(CG134+CI134)</f>
        <v>0</v>
      </c>
      <c r="CL134" s="108">
        <f t="shared" si="3540"/>
        <v>0</v>
      </c>
      <c r="CM134" s="108">
        <f t="shared" si="3541"/>
        <v>0</v>
      </c>
      <c r="CN134" s="107"/>
      <c r="CO134" s="107"/>
      <c r="CP134" s="107"/>
      <c r="CQ134" s="107"/>
      <c r="CR134" s="107">
        <f>VLOOKUP($D134,'факт '!$D$7:$AO$73,27,0)</f>
        <v>0</v>
      </c>
      <c r="CS134" s="107">
        <f>VLOOKUP($D134,'факт '!$D$7:$AO$73,28,0)</f>
        <v>0</v>
      </c>
      <c r="CT134" s="107">
        <f>VLOOKUP($D134,'факт '!$D$7:$AO$73,29,0)</f>
        <v>0</v>
      </c>
      <c r="CU134" s="107">
        <f>VLOOKUP($D134,'факт '!$D$7:$AO$73,30,0)</f>
        <v>0</v>
      </c>
      <c r="CV134" s="107">
        <f t="shared" ref="CV134:CV141" si="4100">SUM(CR134+CT134)</f>
        <v>0</v>
      </c>
      <c r="CW134" s="107">
        <f t="shared" ref="CW134:CW141" si="4101">SUM(CS134+CU134)</f>
        <v>0</v>
      </c>
      <c r="CX134" s="108">
        <f t="shared" si="3547"/>
        <v>0</v>
      </c>
      <c r="CY134" s="108">
        <f t="shared" si="3548"/>
        <v>0</v>
      </c>
      <c r="CZ134" s="107"/>
      <c r="DA134" s="107"/>
      <c r="DB134" s="107"/>
      <c r="DC134" s="107"/>
      <c r="DD134" s="107">
        <f>VLOOKUP($D134,'факт '!$D$7:$AO$73,31,0)</f>
        <v>0</v>
      </c>
      <c r="DE134" s="107">
        <f>VLOOKUP($D134,'факт '!$D$7:$AO$73,32,0)</f>
        <v>0</v>
      </c>
      <c r="DF134" s="107"/>
      <c r="DG134" s="107"/>
      <c r="DH134" s="107">
        <f t="shared" ref="DH134:DH141" si="4102">SUM(DD134+DF134)</f>
        <v>0</v>
      </c>
      <c r="DI134" s="107">
        <f t="shared" ref="DI134:DI141" si="4103">SUM(DE134+DG134)</f>
        <v>0</v>
      </c>
      <c r="DJ134" s="108">
        <f t="shared" si="3554"/>
        <v>0</v>
      </c>
      <c r="DK134" s="108">
        <f t="shared" si="3555"/>
        <v>0</v>
      </c>
      <c r="DL134" s="107"/>
      <c r="DM134" s="107"/>
      <c r="DN134" s="107"/>
      <c r="DO134" s="107"/>
      <c r="DP134" s="107">
        <f>VLOOKUP($D134,'факт '!$D$7:$AO$73,13,0)</f>
        <v>0</v>
      </c>
      <c r="DQ134" s="107">
        <f>VLOOKUP($D134,'факт '!$D$7:$AO$73,14,0)</f>
        <v>0</v>
      </c>
      <c r="DR134" s="107"/>
      <c r="DS134" s="107"/>
      <c r="DT134" s="107">
        <f t="shared" ref="DT134:DT141" si="4104">SUM(DP134+DR134)</f>
        <v>0</v>
      </c>
      <c r="DU134" s="107">
        <f t="shared" ref="DU134:DU141" si="4105">SUM(DQ134+DS134)</f>
        <v>0</v>
      </c>
      <c r="DV134" s="108">
        <f t="shared" si="3561"/>
        <v>0</v>
      </c>
      <c r="DW134" s="108">
        <f t="shared" si="3562"/>
        <v>0</v>
      </c>
      <c r="DX134" s="107"/>
      <c r="DY134" s="107"/>
      <c r="DZ134" s="107"/>
      <c r="EA134" s="107"/>
      <c r="EB134" s="107">
        <f>VLOOKUP($D134,'факт '!$D$7:$AO$73,33,0)</f>
        <v>0</v>
      </c>
      <c r="EC134" s="107">
        <f>VLOOKUP($D134,'факт '!$D$7:$AO$73,34,0)</f>
        <v>0</v>
      </c>
      <c r="ED134" s="107"/>
      <c r="EE134" s="107"/>
      <c r="EF134" s="107">
        <f t="shared" ref="EF134:EF141" si="4106">SUM(EB134+ED134)</f>
        <v>0</v>
      </c>
      <c r="EG134" s="107">
        <f t="shared" ref="EG134:EG141" si="4107">SUM(EC134+EE134)</f>
        <v>0</v>
      </c>
      <c r="EH134" s="108">
        <f t="shared" si="3568"/>
        <v>0</v>
      </c>
      <c r="EI134" s="108">
        <f t="shared" si="3569"/>
        <v>0</v>
      </c>
      <c r="EJ134" s="107"/>
      <c r="EK134" s="107"/>
      <c r="EL134" s="107"/>
      <c r="EM134" s="107"/>
      <c r="EN134" s="107">
        <f>VLOOKUP($D134,'факт '!$D$7:$AO$73,35,0)</f>
        <v>1</v>
      </c>
      <c r="EO134" s="107">
        <f>VLOOKUP($D134,'факт '!$D$7:$AO$73,36,0)</f>
        <v>134570.15</v>
      </c>
      <c r="EP134" s="107">
        <f>VLOOKUP($D134,'факт '!$D$7:$AO$73,37,0)</f>
        <v>1</v>
      </c>
      <c r="EQ134" s="107">
        <f>VLOOKUP($D134,'факт '!$D$7:$AO$73,38,0)</f>
        <v>134570.15</v>
      </c>
      <c r="ER134" s="107">
        <f t="shared" ref="ER134:ER141" si="4108">SUM(EN134+EP134)</f>
        <v>2</v>
      </c>
      <c r="ES134" s="107">
        <f t="shared" ref="ES134:ES141" si="4109">SUM(EO134+EQ134)</f>
        <v>269140.3</v>
      </c>
      <c r="ET134" s="108">
        <f t="shared" si="3575"/>
        <v>1</v>
      </c>
      <c r="EU134" s="108">
        <f t="shared" si="3576"/>
        <v>134570.15</v>
      </c>
      <c r="EV134" s="107"/>
      <c r="EW134" s="107"/>
      <c r="EX134" s="107"/>
      <c r="EY134" s="107"/>
      <c r="EZ134" s="107"/>
      <c r="FA134" s="107"/>
      <c r="FB134" s="107"/>
      <c r="FC134" s="107"/>
      <c r="FD134" s="107">
        <f t="shared" ref="FD134:FD141" si="4110">SUM(EZ134+FB134)</f>
        <v>0</v>
      </c>
      <c r="FE134" s="107">
        <f t="shared" ref="FE134:FE141" si="4111">SUM(FA134+FC134)</f>
        <v>0</v>
      </c>
      <c r="FF134" s="108">
        <f t="shared" si="3582"/>
        <v>0</v>
      </c>
      <c r="FG134" s="108">
        <f t="shared" si="3583"/>
        <v>0</v>
      </c>
      <c r="FH134" s="107"/>
      <c r="FI134" s="107"/>
      <c r="FJ134" s="107"/>
      <c r="FK134" s="107"/>
      <c r="FL134" s="107"/>
      <c r="FM134" s="107"/>
      <c r="FN134" s="107"/>
      <c r="FO134" s="107"/>
      <c r="FP134" s="107">
        <f t="shared" ref="FP134:FP141" si="4112">SUM(FL134+FN134)</f>
        <v>0</v>
      </c>
      <c r="FQ134" s="107">
        <f t="shared" ref="FQ134:FQ141" si="4113">SUM(FM134+FO134)</f>
        <v>0</v>
      </c>
      <c r="FR134" s="108">
        <f t="shared" si="3589"/>
        <v>0</v>
      </c>
      <c r="FS134" s="108">
        <f t="shared" si="3590"/>
        <v>0</v>
      </c>
      <c r="FT134" s="107"/>
      <c r="FU134" s="107"/>
      <c r="FV134" s="107"/>
      <c r="FW134" s="107"/>
      <c r="FX134" s="107"/>
      <c r="FY134" s="107"/>
      <c r="FZ134" s="107"/>
      <c r="GA134" s="107"/>
      <c r="GB134" s="107">
        <f t="shared" ref="GB134:GB141" si="4114">SUM(FX134+FZ134)</f>
        <v>0</v>
      </c>
      <c r="GC134" s="107">
        <f t="shared" ref="GC134:GC141" si="4115">SUM(FY134+GA134)</f>
        <v>0</v>
      </c>
      <c r="GD134" s="108">
        <f t="shared" si="3596"/>
        <v>0</v>
      </c>
      <c r="GE134" s="108">
        <f t="shared" si="3597"/>
        <v>0</v>
      </c>
      <c r="GF134" s="107">
        <f t="shared" ref="GF134:GF141" si="4116">SUM(H134,T134,AF134,AR134,BD134,BP134,CB134,CN134,CZ134,DL134,DX134,EJ134,EV134)</f>
        <v>0</v>
      </c>
      <c r="GG134" s="107">
        <f t="shared" ref="GG134:GG141" si="4117">SUM(I134,U134,AG134,AS134,BE134,BQ134,CC134,CO134,DA134,DM134,DY134,EK134,EW134)</f>
        <v>0</v>
      </c>
      <c r="GH134" s="107">
        <f t="shared" ref="GH134:GH141" si="4118">SUM(J134,V134,AH134,AT134,BF134,BR134,CD134,CP134,DB134,DN134,DZ134,EL134,EX134)</f>
        <v>0</v>
      </c>
      <c r="GI134" s="107">
        <f t="shared" ref="GI134:GI141" si="4119">SUM(K134,W134,AI134,AU134,BG134,BS134,CE134,CQ134,DC134,DO134,EA134,EM134,EY134)</f>
        <v>0</v>
      </c>
      <c r="GJ134" s="107">
        <f t="shared" ref="GJ134:GJ141" si="4120">SUM(L134,X134,AJ134,AV134,BH134,BT134,CF134,CR134,DD134,DP134,EB134,EN134,EZ134)</f>
        <v>1</v>
      </c>
      <c r="GK134" s="107">
        <f t="shared" ref="GK134:GK141" si="4121">SUM(M134,Y134,AK134,AW134,BI134,BU134,CG134,CS134,DE134,DQ134,EC134,EO134,FA134)</f>
        <v>134570.15</v>
      </c>
      <c r="GL134" s="107">
        <f t="shared" ref="GL134:GL141" si="4122">SUM(N134,Z134,AL134,AX134,BJ134,BV134,CH134,CT134,DF134,DR134,ED134,EP134,FB134)</f>
        <v>1</v>
      </c>
      <c r="GM134" s="107">
        <f t="shared" ref="GM134:GM141" si="4123">SUM(O134,AA134,AM134,AY134,BK134,BW134,CI134,CU134,DG134,DS134,EE134,EQ134,FC134)</f>
        <v>134570.15</v>
      </c>
      <c r="GN134" s="107">
        <f t="shared" ref="GN134:GN141" si="4124">SUM(P134,AB134,AN134,AZ134,BL134,BX134,CJ134,CV134,DH134,DT134,EF134,ER134,FD134)</f>
        <v>2</v>
      </c>
      <c r="GO134" s="107">
        <f t="shared" ref="GO134:GO141" si="4125">SUM(Q134,AC134,AO134,BA134,BM134,BY134,CK134,CW134,DI134,DU134,EG134,ES134,FE134)</f>
        <v>269140.3</v>
      </c>
      <c r="GP134" s="107"/>
      <c r="GQ134" s="107"/>
      <c r="GR134" s="243"/>
      <c r="GS134" s="86"/>
    </row>
    <row r="135" spans="2:201" ht="23.25" hidden="1" customHeight="1" x14ac:dyDescent="0.2">
      <c r="B135" s="86" t="s">
        <v>224</v>
      </c>
      <c r="C135" s="87" t="s">
        <v>225</v>
      </c>
      <c r="D135" s="94">
        <v>420</v>
      </c>
      <c r="E135" s="94" t="s">
        <v>226</v>
      </c>
      <c r="F135" s="94">
        <v>34</v>
      </c>
      <c r="G135" s="106">
        <v>134570.1513</v>
      </c>
      <c r="H135" s="107"/>
      <c r="I135" s="107"/>
      <c r="J135" s="107"/>
      <c r="K135" s="107"/>
      <c r="L135" s="107">
        <f>VLOOKUP($D135,'факт '!$D$7:$AO$73,3,0)</f>
        <v>1</v>
      </c>
      <c r="M135" s="107">
        <f>VLOOKUP($D135,'факт '!$D$7:$AO$73,4,0)</f>
        <v>134570.15</v>
      </c>
      <c r="N135" s="107"/>
      <c r="O135" s="107"/>
      <c r="P135" s="107">
        <f t="shared" si="4086"/>
        <v>1</v>
      </c>
      <c r="Q135" s="107">
        <f t="shared" si="4087"/>
        <v>134570.15</v>
      </c>
      <c r="R135" s="108">
        <f t="shared" si="2218"/>
        <v>1</v>
      </c>
      <c r="S135" s="108">
        <f t="shared" si="2219"/>
        <v>134570.15</v>
      </c>
      <c r="T135" s="107"/>
      <c r="U135" s="107"/>
      <c r="V135" s="107"/>
      <c r="W135" s="107"/>
      <c r="X135" s="107">
        <f>VLOOKUP($D135,'факт '!$D$7:$AO$73,7,0)</f>
        <v>15</v>
      </c>
      <c r="Y135" s="107">
        <f>VLOOKUP($D135,'факт '!$D$7:$AO$73,8,0)</f>
        <v>2018552.2499999995</v>
      </c>
      <c r="Z135" s="107">
        <f>VLOOKUP($D135,'факт '!$D$7:$AO$73,9,0)</f>
        <v>0</v>
      </c>
      <c r="AA135" s="107">
        <f>VLOOKUP($D135,'факт '!$D$7:$AO$73,10,0)</f>
        <v>0</v>
      </c>
      <c r="AB135" s="107">
        <f t="shared" si="4088"/>
        <v>15</v>
      </c>
      <c r="AC135" s="107">
        <f t="shared" si="4089"/>
        <v>2018552.2499999995</v>
      </c>
      <c r="AD135" s="108">
        <f t="shared" si="3505"/>
        <v>15</v>
      </c>
      <c r="AE135" s="108">
        <f t="shared" si="3506"/>
        <v>2018552.2499999995</v>
      </c>
      <c r="AF135" s="107"/>
      <c r="AG135" s="107"/>
      <c r="AH135" s="107"/>
      <c r="AI135" s="107"/>
      <c r="AJ135" s="107">
        <f>VLOOKUP($D135,'факт '!$D$7:$AO$73,5,0)</f>
        <v>0</v>
      </c>
      <c r="AK135" s="107">
        <f>VLOOKUP($D135,'факт '!$D$7:$AO$73,6,0)</f>
        <v>0</v>
      </c>
      <c r="AL135" s="107"/>
      <c r="AM135" s="107"/>
      <c r="AN135" s="107">
        <f t="shared" si="4090"/>
        <v>0</v>
      </c>
      <c r="AO135" s="107">
        <f t="shared" si="4091"/>
        <v>0</v>
      </c>
      <c r="AP135" s="108">
        <f t="shared" si="3512"/>
        <v>0</v>
      </c>
      <c r="AQ135" s="108">
        <f t="shared" si="3513"/>
        <v>0</v>
      </c>
      <c r="AR135" s="107"/>
      <c r="AS135" s="107"/>
      <c r="AT135" s="107"/>
      <c r="AU135" s="107"/>
      <c r="AV135" s="107">
        <f>VLOOKUP($D135,'факт '!$D$7:$AO$73,11,0)</f>
        <v>0</v>
      </c>
      <c r="AW135" s="107">
        <f>VLOOKUP($D135,'факт '!$D$7:$AO$73,12,0)</f>
        <v>0</v>
      </c>
      <c r="AX135" s="107"/>
      <c r="AY135" s="107"/>
      <c r="AZ135" s="107">
        <f t="shared" si="4092"/>
        <v>0</v>
      </c>
      <c r="BA135" s="107">
        <f t="shared" si="4093"/>
        <v>0</v>
      </c>
      <c r="BB135" s="108">
        <f t="shared" si="3519"/>
        <v>0</v>
      </c>
      <c r="BC135" s="108">
        <f t="shared" si="3520"/>
        <v>0</v>
      </c>
      <c r="BD135" s="107"/>
      <c r="BE135" s="107"/>
      <c r="BF135" s="107"/>
      <c r="BG135" s="107"/>
      <c r="BH135" s="107">
        <f>VLOOKUP($D135,'факт '!$D$7:$AO$73,15,0)</f>
        <v>0</v>
      </c>
      <c r="BI135" s="107">
        <f>VLOOKUP($D135,'факт '!$D$7:$AO$73,16,0)</f>
        <v>0</v>
      </c>
      <c r="BJ135" s="107">
        <f>VLOOKUP($D135,'факт '!$D$7:$AO$73,17,0)</f>
        <v>0</v>
      </c>
      <c r="BK135" s="107">
        <f>VLOOKUP($D135,'факт '!$D$7:$AO$73,18,0)</f>
        <v>0</v>
      </c>
      <c r="BL135" s="107">
        <f t="shared" si="4094"/>
        <v>0</v>
      </c>
      <c r="BM135" s="107">
        <f t="shared" si="4095"/>
        <v>0</v>
      </c>
      <c r="BN135" s="108">
        <f t="shared" si="3526"/>
        <v>0</v>
      </c>
      <c r="BO135" s="108">
        <f t="shared" si="3527"/>
        <v>0</v>
      </c>
      <c r="BP135" s="107"/>
      <c r="BQ135" s="107"/>
      <c r="BR135" s="107"/>
      <c r="BS135" s="107"/>
      <c r="BT135" s="107">
        <f>VLOOKUP($D135,'факт '!$D$7:$AO$73,19,0)</f>
        <v>0</v>
      </c>
      <c r="BU135" s="107">
        <f>VLOOKUP($D135,'факт '!$D$7:$AO$73,20,0)</f>
        <v>0</v>
      </c>
      <c r="BV135" s="107">
        <f>VLOOKUP($D135,'факт '!$D$7:$AO$73,21,0)</f>
        <v>0</v>
      </c>
      <c r="BW135" s="107">
        <f>VLOOKUP($D135,'факт '!$D$7:$AO$73,22,0)</f>
        <v>0</v>
      </c>
      <c r="BX135" s="107">
        <f t="shared" si="4096"/>
        <v>0</v>
      </c>
      <c r="BY135" s="107">
        <f t="shared" si="4097"/>
        <v>0</v>
      </c>
      <c r="BZ135" s="108">
        <f t="shared" si="3533"/>
        <v>0</v>
      </c>
      <c r="CA135" s="108">
        <f t="shared" si="3534"/>
        <v>0</v>
      </c>
      <c r="CB135" s="107"/>
      <c r="CC135" s="107"/>
      <c r="CD135" s="107"/>
      <c r="CE135" s="107"/>
      <c r="CF135" s="107">
        <f>VLOOKUP($D135,'факт '!$D$7:$AO$73,23,0)</f>
        <v>0</v>
      </c>
      <c r="CG135" s="107">
        <f>VLOOKUP($D135,'факт '!$D$7:$AO$73,24,0)</f>
        <v>0</v>
      </c>
      <c r="CH135" s="107">
        <f>VLOOKUP($D135,'факт '!$D$7:$AO$73,25,0)</f>
        <v>0</v>
      </c>
      <c r="CI135" s="107">
        <f>VLOOKUP($D135,'факт '!$D$7:$AO$73,26,0)</f>
        <v>0</v>
      </c>
      <c r="CJ135" s="107">
        <f t="shared" si="4098"/>
        <v>0</v>
      </c>
      <c r="CK135" s="107">
        <f t="shared" si="4099"/>
        <v>0</v>
      </c>
      <c r="CL135" s="108">
        <f t="shared" si="3540"/>
        <v>0</v>
      </c>
      <c r="CM135" s="108">
        <f t="shared" si="3541"/>
        <v>0</v>
      </c>
      <c r="CN135" s="107"/>
      <c r="CO135" s="107"/>
      <c r="CP135" s="107"/>
      <c r="CQ135" s="107"/>
      <c r="CR135" s="107">
        <f>VLOOKUP($D135,'факт '!$D$7:$AO$73,27,0)</f>
        <v>0</v>
      </c>
      <c r="CS135" s="107">
        <f>VLOOKUP($D135,'факт '!$D$7:$AO$73,28,0)</f>
        <v>0</v>
      </c>
      <c r="CT135" s="107">
        <f>VLOOKUP($D135,'факт '!$D$7:$AO$73,29,0)</f>
        <v>0</v>
      </c>
      <c r="CU135" s="107">
        <f>VLOOKUP($D135,'факт '!$D$7:$AO$73,30,0)</f>
        <v>0</v>
      </c>
      <c r="CV135" s="107">
        <f t="shared" si="4100"/>
        <v>0</v>
      </c>
      <c r="CW135" s="107">
        <f t="shared" si="4101"/>
        <v>0</v>
      </c>
      <c r="CX135" s="108">
        <f t="shared" si="3547"/>
        <v>0</v>
      </c>
      <c r="CY135" s="108">
        <f t="shared" si="3548"/>
        <v>0</v>
      </c>
      <c r="CZ135" s="107"/>
      <c r="DA135" s="107"/>
      <c r="DB135" s="107"/>
      <c r="DC135" s="107"/>
      <c r="DD135" s="107">
        <f>VLOOKUP($D135,'факт '!$D$7:$AO$73,31,0)</f>
        <v>0</v>
      </c>
      <c r="DE135" s="107">
        <f>VLOOKUP($D135,'факт '!$D$7:$AO$73,32,0)</f>
        <v>0</v>
      </c>
      <c r="DF135" s="107"/>
      <c r="DG135" s="107"/>
      <c r="DH135" s="107">
        <f t="shared" si="4102"/>
        <v>0</v>
      </c>
      <c r="DI135" s="107">
        <f t="shared" si="4103"/>
        <v>0</v>
      </c>
      <c r="DJ135" s="108">
        <f t="shared" si="3554"/>
        <v>0</v>
      </c>
      <c r="DK135" s="108">
        <f t="shared" si="3555"/>
        <v>0</v>
      </c>
      <c r="DL135" s="107"/>
      <c r="DM135" s="107"/>
      <c r="DN135" s="107"/>
      <c r="DO135" s="107"/>
      <c r="DP135" s="107">
        <f>VLOOKUP($D135,'факт '!$D$7:$AO$73,13,0)</f>
        <v>0</v>
      </c>
      <c r="DQ135" s="107">
        <f>VLOOKUP($D135,'факт '!$D$7:$AO$73,14,0)</f>
        <v>0</v>
      </c>
      <c r="DR135" s="107"/>
      <c r="DS135" s="107"/>
      <c r="DT135" s="107">
        <f t="shared" si="4104"/>
        <v>0</v>
      </c>
      <c r="DU135" s="107">
        <f t="shared" si="4105"/>
        <v>0</v>
      </c>
      <c r="DV135" s="108">
        <f t="shared" si="3561"/>
        <v>0</v>
      </c>
      <c r="DW135" s="108">
        <f t="shared" si="3562"/>
        <v>0</v>
      </c>
      <c r="DX135" s="107"/>
      <c r="DY135" s="107"/>
      <c r="DZ135" s="107"/>
      <c r="EA135" s="107"/>
      <c r="EB135" s="107">
        <f>VLOOKUP($D135,'факт '!$D$7:$AO$73,33,0)</f>
        <v>0</v>
      </c>
      <c r="EC135" s="107">
        <f>VLOOKUP($D135,'факт '!$D$7:$AO$73,34,0)</f>
        <v>0</v>
      </c>
      <c r="ED135" s="107"/>
      <c r="EE135" s="107"/>
      <c r="EF135" s="107">
        <f t="shared" si="4106"/>
        <v>0</v>
      </c>
      <c r="EG135" s="107">
        <f t="shared" si="4107"/>
        <v>0</v>
      </c>
      <c r="EH135" s="108">
        <f t="shared" si="3568"/>
        <v>0</v>
      </c>
      <c r="EI135" s="108">
        <f t="shared" si="3569"/>
        <v>0</v>
      </c>
      <c r="EJ135" s="107"/>
      <c r="EK135" s="107"/>
      <c r="EL135" s="107"/>
      <c r="EM135" s="107"/>
      <c r="EN135" s="107">
        <f>VLOOKUP($D135,'факт '!$D$7:$AO$73,35,0)</f>
        <v>0</v>
      </c>
      <c r="EO135" s="107">
        <f>VLOOKUP($D135,'факт '!$D$7:$AO$73,36,0)</f>
        <v>0</v>
      </c>
      <c r="EP135" s="107">
        <f>VLOOKUP($D135,'факт '!$D$7:$AO$73,37,0)</f>
        <v>0</v>
      </c>
      <c r="EQ135" s="107">
        <f>VLOOKUP($D135,'факт '!$D$7:$AO$73,38,0)</f>
        <v>0</v>
      </c>
      <c r="ER135" s="107">
        <f t="shared" si="4108"/>
        <v>0</v>
      </c>
      <c r="ES135" s="107">
        <f t="shared" si="4109"/>
        <v>0</v>
      </c>
      <c r="ET135" s="108">
        <f t="shared" si="3575"/>
        <v>0</v>
      </c>
      <c r="EU135" s="108">
        <f t="shared" si="3576"/>
        <v>0</v>
      </c>
      <c r="EV135" s="107"/>
      <c r="EW135" s="107"/>
      <c r="EX135" s="107"/>
      <c r="EY135" s="107"/>
      <c r="EZ135" s="107"/>
      <c r="FA135" s="107"/>
      <c r="FB135" s="107"/>
      <c r="FC135" s="107"/>
      <c r="FD135" s="107">
        <f t="shared" si="4110"/>
        <v>0</v>
      </c>
      <c r="FE135" s="107">
        <f t="shared" si="4111"/>
        <v>0</v>
      </c>
      <c r="FF135" s="108">
        <f t="shared" si="3582"/>
        <v>0</v>
      </c>
      <c r="FG135" s="108">
        <f t="shared" si="3583"/>
        <v>0</v>
      </c>
      <c r="FH135" s="107"/>
      <c r="FI135" s="107"/>
      <c r="FJ135" s="107"/>
      <c r="FK135" s="107"/>
      <c r="FL135" s="107"/>
      <c r="FM135" s="107"/>
      <c r="FN135" s="107"/>
      <c r="FO135" s="107"/>
      <c r="FP135" s="107">
        <f t="shared" si="4112"/>
        <v>0</v>
      </c>
      <c r="FQ135" s="107">
        <f t="shared" si="4113"/>
        <v>0</v>
      </c>
      <c r="FR135" s="108">
        <f t="shared" si="3589"/>
        <v>0</v>
      </c>
      <c r="FS135" s="108">
        <f t="shared" si="3590"/>
        <v>0</v>
      </c>
      <c r="FT135" s="107"/>
      <c r="FU135" s="107"/>
      <c r="FV135" s="107"/>
      <c r="FW135" s="107"/>
      <c r="FX135" s="107"/>
      <c r="FY135" s="107"/>
      <c r="FZ135" s="107"/>
      <c r="GA135" s="107"/>
      <c r="GB135" s="107">
        <f t="shared" si="4114"/>
        <v>0</v>
      </c>
      <c r="GC135" s="107">
        <f t="shared" si="4115"/>
        <v>0</v>
      </c>
      <c r="GD135" s="108">
        <f t="shared" si="3596"/>
        <v>0</v>
      </c>
      <c r="GE135" s="108">
        <f t="shared" si="3597"/>
        <v>0</v>
      </c>
      <c r="GF135" s="107">
        <f t="shared" si="4116"/>
        <v>0</v>
      </c>
      <c r="GG135" s="107">
        <f t="shared" si="4117"/>
        <v>0</v>
      </c>
      <c r="GH135" s="107">
        <f t="shared" si="4118"/>
        <v>0</v>
      </c>
      <c r="GI135" s="107">
        <f t="shared" si="4119"/>
        <v>0</v>
      </c>
      <c r="GJ135" s="107">
        <f t="shared" si="4120"/>
        <v>16</v>
      </c>
      <c r="GK135" s="107">
        <f t="shared" si="4121"/>
        <v>2153122.3999999994</v>
      </c>
      <c r="GL135" s="107">
        <f t="shared" si="4122"/>
        <v>0</v>
      </c>
      <c r="GM135" s="107">
        <f t="shared" si="4123"/>
        <v>0</v>
      </c>
      <c r="GN135" s="107">
        <f t="shared" si="4124"/>
        <v>16</v>
      </c>
      <c r="GO135" s="107">
        <f t="shared" si="4125"/>
        <v>2153122.3999999994</v>
      </c>
      <c r="GP135" s="107"/>
      <c r="GQ135" s="107"/>
      <c r="GR135" s="243"/>
      <c r="GS135" s="86"/>
    </row>
    <row r="136" spans="2:201" ht="23.25" hidden="1" customHeight="1" x14ac:dyDescent="0.2">
      <c r="B136" s="86" t="s">
        <v>227</v>
      </c>
      <c r="C136" s="87" t="s">
        <v>228</v>
      </c>
      <c r="D136" s="94">
        <v>422</v>
      </c>
      <c r="E136" s="94" t="s">
        <v>229</v>
      </c>
      <c r="F136" s="94">
        <v>34</v>
      </c>
      <c r="G136" s="106">
        <v>134570.1513</v>
      </c>
      <c r="H136" s="107"/>
      <c r="I136" s="107"/>
      <c r="J136" s="107"/>
      <c r="K136" s="107"/>
      <c r="L136" s="107">
        <f>VLOOKUP($D136,'факт '!$D$7:$AO$73,3,0)</f>
        <v>0</v>
      </c>
      <c r="M136" s="107">
        <f>VLOOKUP($D136,'факт '!$D$7:$AO$73,4,0)</f>
        <v>0</v>
      </c>
      <c r="N136" s="107"/>
      <c r="O136" s="107"/>
      <c r="P136" s="107">
        <f t="shared" si="4086"/>
        <v>0</v>
      </c>
      <c r="Q136" s="107">
        <f t="shared" si="4087"/>
        <v>0</v>
      </c>
      <c r="R136" s="108">
        <f t="shared" si="2218"/>
        <v>0</v>
      </c>
      <c r="S136" s="108">
        <f t="shared" si="2219"/>
        <v>0</v>
      </c>
      <c r="T136" s="107"/>
      <c r="U136" s="107"/>
      <c r="V136" s="107"/>
      <c r="W136" s="107"/>
      <c r="X136" s="107">
        <f>VLOOKUP($D136,'факт '!$D$7:$AO$73,7,0)</f>
        <v>0</v>
      </c>
      <c r="Y136" s="107">
        <f>VLOOKUP($D136,'факт '!$D$7:$AO$73,8,0)</f>
        <v>0</v>
      </c>
      <c r="Z136" s="107">
        <f>VLOOKUP($D136,'факт '!$D$7:$AO$73,9,0)</f>
        <v>0</v>
      </c>
      <c r="AA136" s="107">
        <f>VLOOKUP($D136,'факт '!$D$7:$AO$73,10,0)</f>
        <v>0</v>
      </c>
      <c r="AB136" s="107">
        <f t="shared" si="4088"/>
        <v>0</v>
      </c>
      <c r="AC136" s="107">
        <f t="shared" si="4089"/>
        <v>0</v>
      </c>
      <c r="AD136" s="108">
        <f t="shared" si="3505"/>
        <v>0</v>
      </c>
      <c r="AE136" s="108">
        <f t="shared" si="3506"/>
        <v>0</v>
      </c>
      <c r="AF136" s="107"/>
      <c r="AG136" s="107"/>
      <c r="AH136" s="107"/>
      <c r="AI136" s="107"/>
      <c r="AJ136" s="107">
        <f>VLOOKUP($D136,'факт '!$D$7:$AO$73,5,0)</f>
        <v>0</v>
      </c>
      <c r="AK136" s="107">
        <f>VLOOKUP($D136,'факт '!$D$7:$AO$73,6,0)</f>
        <v>0</v>
      </c>
      <c r="AL136" s="107"/>
      <c r="AM136" s="107"/>
      <c r="AN136" s="107">
        <f t="shared" si="4090"/>
        <v>0</v>
      </c>
      <c r="AO136" s="107">
        <f t="shared" si="4091"/>
        <v>0</v>
      </c>
      <c r="AP136" s="108">
        <f t="shared" si="3512"/>
        <v>0</v>
      </c>
      <c r="AQ136" s="108">
        <f t="shared" si="3513"/>
        <v>0</v>
      </c>
      <c r="AR136" s="107"/>
      <c r="AS136" s="107"/>
      <c r="AT136" s="107"/>
      <c r="AU136" s="107"/>
      <c r="AV136" s="107">
        <f>VLOOKUP($D136,'факт '!$D$7:$AO$73,11,0)</f>
        <v>0</v>
      </c>
      <c r="AW136" s="107">
        <f>VLOOKUP($D136,'факт '!$D$7:$AO$73,12,0)</f>
        <v>0</v>
      </c>
      <c r="AX136" s="107"/>
      <c r="AY136" s="107"/>
      <c r="AZ136" s="107">
        <f t="shared" si="4092"/>
        <v>0</v>
      </c>
      <c r="BA136" s="107">
        <f t="shared" si="4093"/>
        <v>0</v>
      </c>
      <c r="BB136" s="108">
        <f t="shared" si="3519"/>
        <v>0</v>
      </c>
      <c r="BC136" s="108">
        <f t="shared" si="3520"/>
        <v>0</v>
      </c>
      <c r="BD136" s="107"/>
      <c r="BE136" s="107"/>
      <c r="BF136" s="107"/>
      <c r="BG136" s="107"/>
      <c r="BH136" s="107">
        <f>VLOOKUP($D136,'факт '!$D$7:$AO$73,15,0)</f>
        <v>1</v>
      </c>
      <c r="BI136" s="107">
        <f>VLOOKUP($D136,'факт '!$D$7:$AO$73,16,0)</f>
        <v>134570.15</v>
      </c>
      <c r="BJ136" s="107">
        <f>VLOOKUP($D136,'факт '!$D$7:$AO$73,17,0)</f>
        <v>0</v>
      </c>
      <c r="BK136" s="107">
        <f>VLOOKUP($D136,'факт '!$D$7:$AO$73,18,0)</f>
        <v>0</v>
      </c>
      <c r="BL136" s="107">
        <f t="shared" si="4094"/>
        <v>1</v>
      </c>
      <c r="BM136" s="107">
        <f t="shared" si="4095"/>
        <v>134570.15</v>
      </c>
      <c r="BN136" s="108">
        <f t="shared" si="3526"/>
        <v>1</v>
      </c>
      <c r="BO136" s="108">
        <f t="shared" si="3527"/>
        <v>134570.15</v>
      </c>
      <c r="BP136" s="107"/>
      <c r="BQ136" s="107"/>
      <c r="BR136" s="107"/>
      <c r="BS136" s="107"/>
      <c r="BT136" s="107">
        <f>VLOOKUP($D136,'факт '!$D$7:$AO$73,19,0)</f>
        <v>0</v>
      </c>
      <c r="BU136" s="107">
        <f>VLOOKUP($D136,'факт '!$D$7:$AO$73,20,0)</f>
        <v>0</v>
      </c>
      <c r="BV136" s="107">
        <f>VLOOKUP($D136,'факт '!$D$7:$AO$73,21,0)</f>
        <v>0</v>
      </c>
      <c r="BW136" s="107">
        <f>VLOOKUP($D136,'факт '!$D$7:$AO$73,22,0)</f>
        <v>0</v>
      </c>
      <c r="BX136" s="107">
        <f t="shared" si="4096"/>
        <v>0</v>
      </c>
      <c r="BY136" s="107">
        <f t="shared" si="4097"/>
        <v>0</v>
      </c>
      <c r="BZ136" s="108">
        <f t="shared" si="3533"/>
        <v>0</v>
      </c>
      <c r="CA136" s="108">
        <f t="shared" si="3534"/>
        <v>0</v>
      </c>
      <c r="CB136" s="107"/>
      <c r="CC136" s="107"/>
      <c r="CD136" s="107"/>
      <c r="CE136" s="107"/>
      <c r="CF136" s="107">
        <f>VLOOKUP($D136,'факт '!$D$7:$AO$73,23,0)</f>
        <v>0</v>
      </c>
      <c r="CG136" s="107">
        <f>VLOOKUP($D136,'факт '!$D$7:$AO$73,24,0)</f>
        <v>0</v>
      </c>
      <c r="CH136" s="107">
        <f>VLOOKUP($D136,'факт '!$D$7:$AO$73,25,0)</f>
        <v>0</v>
      </c>
      <c r="CI136" s="107">
        <f>VLOOKUP($D136,'факт '!$D$7:$AO$73,26,0)</f>
        <v>0</v>
      </c>
      <c r="CJ136" s="107">
        <f t="shared" si="4098"/>
        <v>0</v>
      </c>
      <c r="CK136" s="107">
        <f t="shared" si="4099"/>
        <v>0</v>
      </c>
      <c r="CL136" s="108">
        <f t="shared" si="3540"/>
        <v>0</v>
      </c>
      <c r="CM136" s="108">
        <f t="shared" si="3541"/>
        <v>0</v>
      </c>
      <c r="CN136" s="107"/>
      <c r="CO136" s="107"/>
      <c r="CP136" s="107"/>
      <c r="CQ136" s="107"/>
      <c r="CR136" s="107">
        <f>VLOOKUP($D136,'факт '!$D$7:$AO$73,27,0)</f>
        <v>0</v>
      </c>
      <c r="CS136" s="107">
        <f>VLOOKUP($D136,'факт '!$D$7:$AO$73,28,0)</f>
        <v>0</v>
      </c>
      <c r="CT136" s="107">
        <f>VLOOKUP($D136,'факт '!$D$7:$AO$73,29,0)</f>
        <v>0</v>
      </c>
      <c r="CU136" s="107">
        <f>VLOOKUP($D136,'факт '!$D$7:$AO$73,30,0)</f>
        <v>0</v>
      </c>
      <c r="CV136" s="107">
        <f t="shared" si="4100"/>
        <v>0</v>
      </c>
      <c r="CW136" s="107">
        <f t="shared" si="4101"/>
        <v>0</v>
      </c>
      <c r="CX136" s="108">
        <f t="shared" si="3547"/>
        <v>0</v>
      </c>
      <c r="CY136" s="108">
        <f t="shared" si="3548"/>
        <v>0</v>
      </c>
      <c r="CZ136" s="107"/>
      <c r="DA136" s="107"/>
      <c r="DB136" s="107"/>
      <c r="DC136" s="107"/>
      <c r="DD136" s="107">
        <f>VLOOKUP($D136,'факт '!$D$7:$AO$73,31,0)</f>
        <v>0</v>
      </c>
      <c r="DE136" s="107">
        <f>VLOOKUP($D136,'факт '!$D$7:$AO$73,32,0)</f>
        <v>0</v>
      </c>
      <c r="DF136" s="107"/>
      <c r="DG136" s="107"/>
      <c r="DH136" s="107">
        <f t="shared" si="4102"/>
        <v>0</v>
      </c>
      <c r="DI136" s="107">
        <f t="shared" si="4103"/>
        <v>0</v>
      </c>
      <c r="DJ136" s="108">
        <f t="shared" si="3554"/>
        <v>0</v>
      </c>
      <c r="DK136" s="108">
        <f t="shared" si="3555"/>
        <v>0</v>
      </c>
      <c r="DL136" s="107"/>
      <c r="DM136" s="107"/>
      <c r="DN136" s="107"/>
      <c r="DO136" s="107"/>
      <c r="DP136" s="107">
        <f>VLOOKUP($D136,'факт '!$D$7:$AO$73,13,0)</f>
        <v>0</v>
      </c>
      <c r="DQ136" s="107">
        <f>VLOOKUP($D136,'факт '!$D$7:$AO$73,14,0)</f>
        <v>0</v>
      </c>
      <c r="DR136" s="107"/>
      <c r="DS136" s="107"/>
      <c r="DT136" s="107">
        <f t="shared" si="4104"/>
        <v>0</v>
      </c>
      <c r="DU136" s="107">
        <f t="shared" si="4105"/>
        <v>0</v>
      </c>
      <c r="DV136" s="108">
        <f t="shared" si="3561"/>
        <v>0</v>
      </c>
      <c r="DW136" s="108">
        <f t="shared" si="3562"/>
        <v>0</v>
      </c>
      <c r="DX136" s="107"/>
      <c r="DY136" s="107"/>
      <c r="DZ136" s="107"/>
      <c r="EA136" s="107"/>
      <c r="EB136" s="107">
        <f>VLOOKUP($D136,'факт '!$D$7:$AO$73,33,0)</f>
        <v>0</v>
      </c>
      <c r="EC136" s="107">
        <f>VLOOKUP($D136,'факт '!$D$7:$AO$73,34,0)</f>
        <v>0</v>
      </c>
      <c r="ED136" s="107"/>
      <c r="EE136" s="107"/>
      <c r="EF136" s="107">
        <f t="shared" si="4106"/>
        <v>0</v>
      </c>
      <c r="EG136" s="107">
        <f t="shared" si="4107"/>
        <v>0</v>
      </c>
      <c r="EH136" s="108">
        <f t="shared" si="3568"/>
        <v>0</v>
      </c>
      <c r="EI136" s="108">
        <f t="shared" si="3569"/>
        <v>0</v>
      </c>
      <c r="EJ136" s="107"/>
      <c r="EK136" s="107"/>
      <c r="EL136" s="107"/>
      <c r="EM136" s="107"/>
      <c r="EN136" s="107">
        <f>VLOOKUP($D136,'факт '!$D$7:$AO$73,35,0)</f>
        <v>0</v>
      </c>
      <c r="EO136" s="107">
        <f>VLOOKUP($D136,'факт '!$D$7:$AO$73,36,0)</f>
        <v>0</v>
      </c>
      <c r="EP136" s="107">
        <f>VLOOKUP($D136,'факт '!$D$7:$AO$73,37,0)</f>
        <v>0</v>
      </c>
      <c r="EQ136" s="107">
        <f>VLOOKUP($D136,'факт '!$D$7:$AO$73,38,0)</f>
        <v>0</v>
      </c>
      <c r="ER136" s="107">
        <f t="shared" si="4108"/>
        <v>0</v>
      </c>
      <c r="ES136" s="107">
        <f t="shared" si="4109"/>
        <v>0</v>
      </c>
      <c r="ET136" s="108">
        <f t="shared" si="3575"/>
        <v>0</v>
      </c>
      <c r="EU136" s="108">
        <f t="shared" si="3576"/>
        <v>0</v>
      </c>
      <c r="EV136" s="107"/>
      <c r="EW136" s="107"/>
      <c r="EX136" s="107"/>
      <c r="EY136" s="107"/>
      <c r="EZ136" s="107"/>
      <c r="FA136" s="107"/>
      <c r="FB136" s="107"/>
      <c r="FC136" s="107"/>
      <c r="FD136" s="107">
        <f t="shared" si="4110"/>
        <v>0</v>
      </c>
      <c r="FE136" s="107">
        <f t="shared" si="4111"/>
        <v>0</v>
      </c>
      <c r="FF136" s="108">
        <f t="shared" si="3582"/>
        <v>0</v>
      </c>
      <c r="FG136" s="108">
        <f t="shared" si="3583"/>
        <v>0</v>
      </c>
      <c r="FH136" s="107"/>
      <c r="FI136" s="107"/>
      <c r="FJ136" s="107"/>
      <c r="FK136" s="107"/>
      <c r="FL136" s="107"/>
      <c r="FM136" s="107"/>
      <c r="FN136" s="107"/>
      <c r="FO136" s="107"/>
      <c r="FP136" s="107">
        <f t="shared" si="4112"/>
        <v>0</v>
      </c>
      <c r="FQ136" s="107">
        <f t="shared" si="4113"/>
        <v>0</v>
      </c>
      <c r="FR136" s="108">
        <f t="shared" si="3589"/>
        <v>0</v>
      </c>
      <c r="FS136" s="108">
        <f t="shared" si="3590"/>
        <v>0</v>
      </c>
      <c r="FT136" s="107"/>
      <c r="FU136" s="107"/>
      <c r="FV136" s="107"/>
      <c r="FW136" s="107"/>
      <c r="FX136" s="107"/>
      <c r="FY136" s="107"/>
      <c r="FZ136" s="107"/>
      <c r="GA136" s="107"/>
      <c r="GB136" s="107">
        <f t="shared" si="4114"/>
        <v>0</v>
      </c>
      <c r="GC136" s="107">
        <f t="shared" si="4115"/>
        <v>0</v>
      </c>
      <c r="GD136" s="108">
        <f t="shared" si="3596"/>
        <v>0</v>
      </c>
      <c r="GE136" s="108">
        <f t="shared" si="3597"/>
        <v>0</v>
      </c>
      <c r="GF136" s="107">
        <f t="shared" si="4116"/>
        <v>0</v>
      </c>
      <c r="GG136" s="107">
        <f t="shared" si="4117"/>
        <v>0</v>
      </c>
      <c r="GH136" s="107">
        <f t="shared" si="4118"/>
        <v>0</v>
      </c>
      <c r="GI136" s="107">
        <f t="shared" si="4119"/>
        <v>0</v>
      </c>
      <c r="GJ136" s="107">
        <f t="shared" si="4120"/>
        <v>1</v>
      </c>
      <c r="GK136" s="107">
        <f t="shared" si="4121"/>
        <v>134570.15</v>
      </c>
      <c r="GL136" s="107">
        <f t="shared" si="4122"/>
        <v>0</v>
      </c>
      <c r="GM136" s="107">
        <f t="shared" si="4123"/>
        <v>0</v>
      </c>
      <c r="GN136" s="107">
        <f t="shared" si="4124"/>
        <v>1</v>
      </c>
      <c r="GO136" s="107">
        <f t="shared" si="4125"/>
        <v>134570.15</v>
      </c>
      <c r="GP136" s="107"/>
      <c r="GQ136" s="107"/>
      <c r="GR136" s="243"/>
      <c r="GS136" s="86"/>
    </row>
    <row r="137" spans="2:201" ht="23.25" hidden="1" customHeight="1" x14ac:dyDescent="0.2">
      <c r="B137" s="86" t="s">
        <v>227</v>
      </c>
      <c r="C137" s="87" t="s">
        <v>228</v>
      </c>
      <c r="D137" s="94">
        <v>423</v>
      </c>
      <c r="E137" s="94" t="s">
        <v>230</v>
      </c>
      <c r="F137" s="94">
        <v>34</v>
      </c>
      <c r="G137" s="106">
        <v>134570.1513</v>
      </c>
      <c r="H137" s="107"/>
      <c r="I137" s="107"/>
      <c r="J137" s="107"/>
      <c r="K137" s="107"/>
      <c r="L137" s="107">
        <f>VLOOKUP($D137,'факт '!$D$7:$AO$73,3,0)</f>
        <v>0</v>
      </c>
      <c r="M137" s="107">
        <f>VLOOKUP($D137,'факт '!$D$7:$AO$73,4,0)</f>
        <v>0</v>
      </c>
      <c r="N137" s="107"/>
      <c r="O137" s="107"/>
      <c r="P137" s="107">
        <f t="shared" si="4086"/>
        <v>0</v>
      </c>
      <c r="Q137" s="107">
        <f t="shared" si="4087"/>
        <v>0</v>
      </c>
      <c r="R137" s="108">
        <f t="shared" si="2218"/>
        <v>0</v>
      </c>
      <c r="S137" s="108">
        <f t="shared" si="2219"/>
        <v>0</v>
      </c>
      <c r="T137" s="107"/>
      <c r="U137" s="107"/>
      <c r="V137" s="107"/>
      <c r="W137" s="107"/>
      <c r="X137" s="107">
        <f>VLOOKUP($D137,'факт '!$D$7:$AO$73,7,0)</f>
        <v>0</v>
      </c>
      <c r="Y137" s="107">
        <f>VLOOKUP($D137,'факт '!$D$7:$AO$73,8,0)</f>
        <v>0</v>
      </c>
      <c r="Z137" s="107">
        <f>VLOOKUP($D137,'факт '!$D$7:$AO$73,9,0)</f>
        <v>0</v>
      </c>
      <c r="AA137" s="107">
        <f>VLOOKUP($D137,'факт '!$D$7:$AO$73,10,0)</f>
        <v>0</v>
      </c>
      <c r="AB137" s="107">
        <f t="shared" si="4088"/>
        <v>0</v>
      </c>
      <c r="AC137" s="107">
        <f t="shared" si="4089"/>
        <v>0</v>
      </c>
      <c r="AD137" s="108">
        <f t="shared" si="3505"/>
        <v>0</v>
      </c>
      <c r="AE137" s="108">
        <f t="shared" si="3506"/>
        <v>0</v>
      </c>
      <c r="AF137" s="107"/>
      <c r="AG137" s="107"/>
      <c r="AH137" s="107"/>
      <c r="AI137" s="107"/>
      <c r="AJ137" s="107">
        <f>VLOOKUP($D137,'факт '!$D$7:$AO$73,5,0)</f>
        <v>0</v>
      </c>
      <c r="AK137" s="107">
        <f>VLOOKUP($D137,'факт '!$D$7:$AO$73,6,0)</f>
        <v>0</v>
      </c>
      <c r="AL137" s="107"/>
      <c r="AM137" s="107"/>
      <c r="AN137" s="107">
        <f t="shared" si="4090"/>
        <v>0</v>
      </c>
      <c r="AO137" s="107">
        <f t="shared" si="4091"/>
        <v>0</v>
      </c>
      <c r="AP137" s="108">
        <f t="shared" si="3512"/>
        <v>0</v>
      </c>
      <c r="AQ137" s="108">
        <f t="shared" si="3513"/>
        <v>0</v>
      </c>
      <c r="AR137" s="107"/>
      <c r="AS137" s="107"/>
      <c r="AT137" s="107"/>
      <c r="AU137" s="107"/>
      <c r="AV137" s="107">
        <f>VLOOKUP($D137,'факт '!$D$7:$AO$73,11,0)</f>
        <v>0</v>
      </c>
      <c r="AW137" s="107">
        <f>VLOOKUP($D137,'факт '!$D$7:$AO$73,12,0)</f>
        <v>0</v>
      </c>
      <c r="AX137" s="107"/>
      <c r="AY137" s="107"/>
      <c r="AZ137" s="107">
        <f t="shared" si="4092"/>
        <v>0</v>
      </c>
      <c r="BA137" s="107">
        <f t="shared" si="4093"/>
        <v>0</v>
      </c>
      <c r="BB137" s="108">
        <f t="shared" si="3519"/>
        <v>0</v>
      </c>
      <c r="BC137" s="108">
        <f t="shared" si="3520"/>
        <v>0</v>
      </c>
      <c r="BD137" s="107"/>
      <c r="BE137" s="107"/>
      <c r="BF137" s="107"/>
      <c r="BG137" s="107"/>
      <c r="BH137" s="107">
        <f>VLOOKUP($D137,'факт '!$D$7:$AO$73,15,0)</f>
        <v>0</v>
      </c>
      <c r="BI137" s="107">
        <f>VLOOKUP($D137,'факт '!$D$7:$AO$73,16,0)</f>
        <v>0</v>
      </c>
      <c r="BJ137" s="107">
        <f>VLOOKUP($D137,'факт '!$D$7:$AO$73,17,0)</f>
        <v>0</v>
      </c>
      <c r="BK137" s="107">
        <f>VLOOKUP($D137,'факт '!$D$7:$AO$73,18,0)</f>
        <v>0</v>
      </c>
      <c r="BL137" s="107">
        <f t="shared" si="4094"/>
        <v>0</v>
      </c>
      <c r="BM137" s="107">
        <f t="shared" si="4095"/>
        <v>0</v>
      </c>
      <c r="BN137" s="108">
        <f t="shared" si="3526"/>
        <v>0</v>
      </c>
      <c r="BO137" s="108">
        <f t="shared" si="3527"/>
        <v>0</v>
      </c>
      <c r="BP137" s="107"/>
      <c r="BQ137" s="107"/>
      <c r="BR137" s="107"/>
      <c r="BS137" s="107"/>
      <c r="BT137" s="107">
        <f>VLOOKUP($D137,'факт '!$D$7:$AO$73,19,0)</f>
        <v>0</v>
      </c>
      <c r="BU137" s="107">
        <f>VLOOKUP($D137,'факт '!$D$7:$AO$73,20,0)</f>
        <v>0</v>
      </c>
      <c r="BV137" s="107">
        <f>VLOOKUP($D137,'факт '!$D$7:$AO$73,21,0)</f>
        <v>0</v>
      </c>
      <c r="BW137" s="107">
        <f>VLOOKUP($D137,'факт '!$D$7:$AO$73,22,0)</f>
        <v>0</v>
      </c>
      <c r="BX137" s="107">
        <f t="shared" si="4096"/>
        <v>0</v>
      </c>
      <c r="BY137" s="107">
        <f t="shared" si="4097"/>
        <v>0</v>
      </c>
      <c r="BZ137" s="108">
        <f t="shared" si="3533"/>
        <v>0</v>
      </c>
      <c r="CA137" s="108">
        <f t="shared" si="3534"/>
        <v>0</v>
      </c>
      <c r="CB137" s="107"/>
      <c r="CC137" s="107"/>
      <c r="CD137" s="107"/>
      <c r="CE137" s="107"/>
      <c r="CF137" s="107">
        <f>VLOOKUP($D137,'факт '!$D$7:$AO$73,23,0)</f>
        <v>0</v>
      </c>
      <c r="CG137" s="107">
        <f>VLOOKUP($D137,'факт '!$D$7:$AO$73,24,0)</f>
        <v>0</v>
      </c>
      <c r="CH137" s="107">
        <f>VLOOKUP($D137,'факт '!$D$7:$AO$73,25,0)</f>
        <v>0</v>
      </c>
      <c r="CI137" s="107">
        <f>VLOOKUP($D137,'факт '!$D$7:$AO$73,26,0)</f>
        <v>0</v>
      </c>
      <c r="CJ137" s="107">
        <f t="shared" si="4098"/>
        <v>0</v>
      </c>
      <c r="CK137" s="107">
        <f t="shared" si="4099"/>
        <v>0</v>
      </c>
      <c r="CL137" s="108">
        <f t="shared" si="3540"/>
        <v>0</v>
      </c>
      <c r="CM137" s="108">
        <f t="shared" si="3541"/>
        <v>0</v>
      </c>
      <c r="CN137" s="107"/>
      <c r="CO137" s="107"/>
      <c r="CP137" s="107"/>
      <c r="CQ137" s="107"/>
      <c r="CR137" s="107">
        <f>VLOOKUP($D137,'факт '!$D$7:$AO$73,27,0)</f>
        <v>0</v>
      </c>
      <c r="CS137" s="107">
        <f>VLOOKUP($D137,'факт '!$D$7:$AO$73,28,0)</f>
        <v>0</v>
      </c>
      <c r="CT137" s="107">
        <f>VLOOKUP($D137,'факт '!$D$7:$AO$73,29,0)</f>
        <v>0</v>
      </c>
      <c r="CU137" s="107">
        <f>VLOOKUP($D137,'факт '!$D$7:$AO$73,30,0)</f>
        <v>0</v>
      </c>
      <c r="CV137" s="107">
        <f t="shared" si="4100"/>
        <v>0</v>
      </c>
      <c r="CW137" s="107">
        <f t="shared" si="4101"/>
        <v>0</v>
      </c>
      <c r="CX137" s="108">
        <f t="shared" si="3547"/>
        <v>0</v>
      </c>
      <c r="CY137" s="108">
        <f t="shared" si="3548"/>
        <v>0</v>
      </c>
      <c r="CZ137" s="107"/>
      <c r="DA137" s="107"/>
      <c r="DB137" s="107"/>
      <c r="DC137" s="107"/>
      <c r="DD137" s="107">
        <f>VLOOKUP($D137,'факт '!$D$7:$AO$73,31,0)</f>
        <v>0</v>
      </c>
      <c r="DE137" s="107">
        <f>VLOOKUP($D137,'факт '!$D$7:$AO$73,32,0)</f>
        <v>0</v>
      </c>
      <c r="DF137" s="107"/>
      <c r="DG137" s="107"/>
      <c r="DH137" s="107">
        <f t="shared" si="4102"/>
        <v>0</v>
      </c>
      <c r="DI137" s="107">
        <f t="shared" si="4103"/>
        <v>0</v>
      </c>
      <c r="DJ137" s="108">
        <f t="shared" si="3554"/>
        <v>0</v>
      </c>
      <c r="DK137" s="108">
        <f t="shared" si="3555"/>
        <v>0</v>
      </c>
      <c r="DL137" s="107"/>
      <c r="DM137" s="107"/>
      <c r="DN137" s="107"/>
      <c r="DO137" s="107"/>
      <c r="DP137" s="107">
        <f>VLOOKUP($D137,'факт '!$D$7:$AO$73,13,0)</f>
        <v>0</v>
      </c>
      <c r="DQ137" s="107">
        <f>VLOOKUP($D137,'факт '!$D$7:$AO$73,14,0)</f>
        <v>0</v>
      </c>
      <c r="DR137" s="107"/>
      <c r="DS137" s="107"/>
      <c r="DT137" s="107">
        <f t="shared" si="4104"/>
        <v>0</v>
      </c>
      <c r="DU137" s="107">
        <f t="shared" si="4105"/>
        <v>0</v>
      </c>
      <c r="DV137" s="108">
        <f t="shared" si="3561"/>
        <v>0</v>
      </c>
      <c r="DW137" s="108">
        <f t="shared" si="3562"/>
        <v>0</v>
      </c>
      <c r="DX137" s="107"/>
      <c r="DY137" s="107"/>
      <c r="DZ137" s="107"/>
      <c r="EA137" s="107"/>
      <c r="EB137" s="107">
        <f>VLOOKUP($D137,'факт '!$D$7:$AO$73,33,0)</f>
        <v>0</v>
      </c>
      <c r="EC137" s="107">
        <f>VLOOKUP($D137,'факт '!$D$7:$AO$73,34,0)</f>
        <v>0</v>
      </c>
      <c r="ED137" s="107"/>
      <c r="EE137" s="107"/>
      <c r="EF137" s="107">
        <f t="shared" si="4106"/>
        <v>0</v>
      </c>
      <c r="EG137" s="107">
        <f t="shared" si="4107"/>
        <v>0</v>
      </c>
      <c r="EH137" s="108">
        <f t="shared" si="3568"/>
        <v>0</v>
      </c>
      <c r="EI137" s="108">
        <f t="shared" si="3569"/>
        <v>0</v>
      </c>
      <c r="EJ137" s="107"/>
      <c r="EK137" s="107"/>
      <c r="EL137" s="107"/>
      <c r="EM137" s="107"/>
      <c r="EN137" s="107">
        <f>VLOOKUP($D137,'факт '!$D$7:$AO$73,35,0)</f>
        <v>8</v>
      </c>
      <c r="EO137" s="107">
        <f>VLOOKUP($D137,'факт '!$D$7:$AO$73,36,0)</f>
        <v>1076561.2</v>
      </c>
      <c r="EP137" s="107">
        <f>VLOOKUP($D137,'факт '!$D$7:$AO$73,37,0)</f>
        <v>0</v>
      </c>
      <c r="EQ137" s="107">
        <f>VLOOKUP($D137,'факт '!$D$7:$AO$73,38,0)</f>
        <v>0</v>
      </c>
      <c r="ER137" s="107">
        <f t="shared" si="4108"/>
        <v>8</v>
      </c>
      <c r="ES137" s="107">
        <f t="shared" si="4109"/>
        <v>1076561.2</v>
      </c>
      <c r="ET137" s="108">
        <f t="shared" si="3575"/>
        <v>8</v>
      </c>
      <c r="EU137" s="108">
        <f t="shared" si="3576"/>
        <v>1076561.2</v>
      </c>
      <c r="EV137" s="107"/>
      <c r="EW137" s="107"/>
      <c r="EX137" s="107"/>
      <c r="EY137" s="107"/>
      <c r="EZ137" s="107"/>
      <c r="FA137" s="107"/>
      <c r="FB137" s="107"/>
      <c r="FC137" s="107"/>
      <c r="FD137" s="107">
        <f t="shared" si="4110"/>
        <v>0</v>
      </c>
      <c r="FE137" s="107">
        <f t="shared" si="4111"/>
        <v>0</v>
      </c>
      <c r="FF137" s="108">
        <f t="shared" si="3582"/>
        <v>0</v>
      </c>
      <c r="FG137" s="108">
        <f t="shared" si="3583"/>
        <v>0</v>
      </c>
      <c r="FH137" s="107"/>
      <c r="FI137" s="107"/>
      <c r="FJ137" s="107"/>
      <c r="FK137" s="107"/>
      <c r="FL137" s="107"/>
      <c r="FM137" s="107"/>
      <c r="FN137" s="107"/>
      <c r="FO137" s="107"/>
      <c r="FP137" s="107">
        <f t="shared" si="4112"/>
        <v>0</v>
      </c>
      <c r="FQ137" s="107">
        <f t="shared" si="4113"/>
        <v>0</v>
      </c>
      <c r="FR137" s="108">
        <f t="shared" si="3589"/>
        <v>0</v>
      </c>
      <c r="FS137" s="108">
        <f t="shared" si="3590"/>
        <v>0</v>
      </c>
      <c r="FT137" s="107"/>
      <c r="FU137" s="107"/>
      <c r="FV137" s="107"/>
      <c r="FW137" s="107"/>
      <c r="FX137" s="107"/>
      <c r="FY137" s="107"/>
      <c r="FZ137" s="107"/>
      <c r="GA137" s="107"/>
      <c r="GB137" s="107">
        <f t="shared" si="4114"/>
        <v>0</v>
      </c>
      <c r="GC137" s="107">
        <f t="shared" si="4115"/>
        <v>0</v>
      </c>
      <c r="GD137" s="108">
        <f t="shared" si="3596"/>
        <v>0</v>
      </c>
      <c r="GE137" s="108">
        <f t="shared" si="3597"/>
        <v>0</v>
      </c>
      <c r="GF137" s="107">
        <f t="shared" si="4116"/>
        <v>0</v>
      </c>
      <c r="GG137" s="107">
        <f t="shared" si="4117"/>
        <v>0</v>
      </c>
      <c r="GH137" s="107">
        <f t="shared" si="4118"/>
        <v>0</v>
      </c>
      <c r="GI137" s="107">
        <f t="shared" si="4119"/>
        <v>0</v>
      </c>
      <c r="GJ137" s="107">
        <f t="shared" si="4120"/>
        <v>8</v>
      </c>
      <c r="GK137" s="107">
        <f t="shared" si="4121"/>
        <v>1076561.2</v>
      </c>
      <c r="GL137" s="107">
        <f t="shared" si="4122"/>
        <v>0</v>
      </c>
      <c r="GM137" s="107">
        <f t="shared" si="4123"/>
        <v>0</v>
      </c>
      <c r="GN137" s="107">
        <f t="shared" si="4124"/>
        <v>8</v>
      </c>
      <c r="GO137" s="107">
        <f t="shared" si="4125"/>
        <v>1076561.2</v>
      </c>
      <c r="GP137" s="107"/>
      <c r="GQ137" s="107"/>
      <c r="GR137" s="243"/>
      <c r="GS137" s="86"/>
    </row>
    <row r="138" spans="2:201" ht="23.25" hidden="1" customHeight="1" x14ac:dyDescent="0.2">
      <c r="B138" s="86" t="s">
        <v>227</v>
      </c>
      <c r="C138" s="87" t="s">
        <v>228</v>
      </c>
      <c r="D138" s="94">
        <v>424</v>
      </c>
      <c r="E138" s="94" t="s">
        <v>231</v>
      </c>
      <c r="F138" s="94">
        <v>34</v>
      </c>
      <c r="G138" s="106">
        <v>134570.1513</v>
      </c>
      <c r="H138" s="107"/>
      <c r="I138" s="107"/>
      <c r="J138" s="107"/>
      <c r="K138" s="107"/>
      <c r="L138" s="107">
        <f>VLOOKUP($D138,'факт '!$D$7:$AO$73,3,0)</f>
        <v>0</v>
      </c>
      <c r="M138" s="107">
        <f>VLOOKUP($D138,'факт '!$D$7:$AO$73,4,0)</f>
        <v>0</v>
      </c>
      <c r="N138" s="107"/>
      <c r="O138" s="107"/>
      <c r="P138" s="107">
        <f t="shared" si="4086"/>
        <v>0</v>
      </c>
      <c r="Q138" s="107">
        <f t="shared" si="4087"/>
        <v>0</v>
      </c>
      <c r="R138" s="108">
        <f t="shared" si="2218"/>
        <v>0</v>
      </c>
      <c r="S138" s="108">
        <f t="shared" si="2219"/>
        <v>0</v>
      </c>
      <c r="T138" s="107"/>
      <c r="U138" s="107"/>
      <c r="V138" s="107"/>
      <c r="W138" s="107"/>
      <c r="X138" s="107">
        <f>VLOOKUP($D138,'факт '!$D$7:$AO$73,7,0)</f>
        <v>73</v>
      </c>
      <c r="Y138" s="107">
        <f>VLOOKUP($D138,'факт '!$D$7:$AO$73,8,0)</f>
        <v>9823620.9499999974</v>
      </c>
      <c r="Z138" s="107">
        <f>VLOOKUP($D138,'факт '!$D$7:$AO$73,9,0)</f>
        <v>1</v>
      </c>
      <c r="AA138" s="107">
        <f>VLOOKUP($D138,'факт '!$D$7:$AO$73,10,0)</f>
        <v>134570.15</v>
      </c>
      <c r="AB138" s="107">
        <f t="shared" si="4088"/>
        <v>74</v>
      </c>
      <c r="AC138" s="107">
        <f t="shared" si="4089"/>
        <v>9958191.0999999978</v>
      </c>
      <c r="AD138" s="108">
        <f t="shared" si="3505"/>
        <v>73</v>
      </c>
      <c r="AE138" s="108">
        <f t="shared" si="3506"/>
        <v>9823620.9499999974</v>
      </c>
      <c r="AF138" s="107"/>
      <c r="AG138" s="107"/>
      <c r="AH138" s="107"/>
      <c r="AI138" s="107"/>
      <c r="AJ138" s="107">
        <f>VLOOKUP($D138,'факт '!$D$7:$AO$73,5,0)</f>
        <v>0</v>
      </c>
      <c r="AK138" s="107">
        <f>VLOOKUP($D138,'факт '!$D$7:$AO$73,6,0)</f>
        <v>0</v>
      </c>
      <c r="AL138" s="107"/>
      <c r="AM138" s="107"/>
      <c r="AN138" s="107">
        <f t="shared" si="4090"/>
        <v>0</v>
      </c>
      <c r="AO138" s="107">
        <f t="shared" si="4091"/>
        <v>0</v>
      </c>
      <c r="AP138" s="108">
        <f t="shared" si="3512"/>
        <v>0</v>
      </c>
      <c r="AQ138" s="108">
        <f t="shared" si="3513"/>
        <v>0</v>
      </c>
      <c r="AR138" s="107"/>
      <c r="AS138" s="107"/>
      <c r="AT138" s="107"/>
      <c r="AU138" s="107"/>
      <c r="AV138" s="107">
        <f>VLOOKUP($D138,'факт '!$D$7:$AO$73,11,0)</f>
        <v>0</v>
      </c>
      <c r="AW138" s="107">
        <f>VLOOKUP($D138,'факт '!$D$7:$AO$73,12,0)</f>
        <v>0</v>
      </c>
      <c r="AX138" s="107"/>
      <c r="AY138" s="107"/>
      <c r="AZ138" s="107">
        <f t="shared" si="4092"/>
        <v>0</v>
      </c>
      <c r="BA138" s="107">
        <f t="shared" si="4093"/>
        <v>0</v>
      </c>
      <c r="BB138" s="108">
        <f t="shared" si="3519"/>
        <v>0</v>
      </c>
      <c r="BC138" s="108">
        <f t="shared" si="3520"/>
        <v>0</v>
      </c>
      <c r="BD138" s="107"/>
      <c r="BE138" s="107"/>
      <c r="BF138" s="107"/>
      <c r="BG138" s="107"/>
      <c r="BH138" s="107">
        <f>VLOOKUP($D138,'факт '!$D$7:$AO$73,15,0)</f>
        <v>10</v>
      </c>
      <c r="BI138" s="107">
        <f>VLOOKUP($D138,'факт '!$D$7:$AO$73,16,0)</f>
        <v>1345701.4999999998</v>
      </c>
      <c r="BJ138" s="107">
        <f>VLOOKUP($D138,'факт '!$D$7:$AO$73,17,0)</f>
        <v>0</v>
      </c>
      <c r="BK138" s="107">
        <f>VLOOKUP($D138,'факт '!$D$7:$AO$73,18,0)</f>
        <v>0</v>
      </c>
      <c r="BL138" s="107">
        <f t="shared" si="4094"/>
        <v>10</v>
      </c>
      <c r="BM138" s="107">
        <f t="shared" si="4095"/>
        <v>1345701.4999999998</v>
      </c>
      <c r="BN138" s="108">
        <f t="shared" si="3526"/>
        <v>10</v>
      </c>
      <c r="BO138" s="108">
        <f t="shared" si="3527"/>
        <v>1345701.4999999998</v>
      </c>
      <c r="BP138" s="107"/>
      <c r="BQ138" s="107"/>
      <c r="BR138" s="107"/>
      <c r="BS138" s="107"/>
      <c r="BT138" s="107">
        <f>VLOOKUP($D138,'факт '!$D$7:$AO$73,19,0)</f>
        <v>0</v>
      </c>
      <c r="BU138" s="107">
        <f>VLOOKUP($D138,'факт '!$D$7:$AO$73,20,0)</f>
        <v>0</v>
      </c>
      <c r="BV138" s="107">
        <f>VLOOKUP($D138,'факт '!$D$7:$AO$73,21,0)</f>
        <v>0</v>
      </c>
      <c r="BW138" s="107">
        <f>VLOOKUP($D138,'факт '!$D$7:$AO$73,22,0)</f>
        <v>0</v>
      </c>
      <c r="BX138" s="107">
        <f t="shared" si="4096"/>
        <v>0</v>
      </c>
      <c r="BY138" s="107">
        <f t="shared" si="4097"/>
        <v>0</v>
      </c>
      <c r="BZ138" s="108">
        <f t="shared" si="3533"/>
        <v>0</v>
      </c>
      <c r="CA138" s="108">
        <f t="shared" si="3534"/>
        <v>0</v>
      </c>
      <c r="CB138" s="107"/>
      <c r="CC138" s="107"/>
      <c r="CD138" s="107"/>
      <c r="CE138" s="107"/>
      <c r="CF138" s="107">
        <f>VLOOKUP($D138,'факт '!$D$7:$AO$73,23,0)</f>
        <v>0</v>
      </c>
      <c r="CG138" s="107">
        <f>VLOOKUP($D138,'факт '!$D$7:$AO$73,24,0)</f>
        <v>0</v>
      </c>
      <c r="CH138" s="107">
        <f>VLOOKUP($D138,'факт '!$D$7:$AO$73,25,0)</f>
        <v>0</v>
      </c>
      <c r="CI138" s="107">
        <f>VLOOKUP($D138,'факт '!$D$7:$AO$73,26,0)</f>
        <v>0</v>
      </c>
      <c r="CJ138" s="107">
        <f t="shared" si="4098"/>
        <v>0</v>
      </c>
      <c r="CK138" s="107">
        <f t="shared" si="4099"/>
        <v>0</v>
      </c>
      <c r="CL138" s="108">
        <f t="shared" si="3540"/>
        <v>0</v>
      </c>
      <c r="CM138" s="108">
        <f t="shared" si="3541"/>
        <v>0</v>
      </c>
      <c r="CN138" s="107"/>
      <c r="CO138" s="107"/>
      <c r="CP138" s="107"/>
      <c r="CQ138" s="107"/>
      <c r="CR138" s="107">
        <f>VLOOKUP($D138,'факт '!$D$7:$AO$73,27,0)</f>
        <v>0</v>
      </c>
      <c r="CS138" s="107">
        <f>VLOOKUP($D138,'факт '!$D$7:$AO$73,28,0)</f>
        <v>0</v>
      </c>
      <c r="CT138" s="107">
        <f>VLOOKUP($D138,'факт '!$D$7:$AO$73,29,0)</f>
        <v>0</v>
      </c>
      <c r="CU138" s="107">
        <f>VLOOKUP($D138,'факт '!$D$7:$AO$73,30,0)</f>
        <v>0</v>
      </c>
      <c r="CV138" s="107">
        <f t="shared" si="4100"/>
        <v>0</v>
      </c>
      <c r="CW138" s="107">
        <f t="shared" si="4101"/>
        <v>0</v>
      </c>
      <c r="CX138" s="108">
        <f t="shared" si="3547"/>
        <v>0</v>
      </c>
      <c r="CY138" s="108">
        <f t="shared" si="3548"/>
        <v>0</v>
      </c>
      <c r="CZ138" s="107"/>
      <c r="DA138" s="107"/>
      <c r="DB138" s="107"/>
      <c r="DC138" s="107"/>
      <c r="DD138" s="107">
        <f>VLOOKUP($D138,'факт '!$D$7:$AO$73,31,0)</f>
        <v>0</v>
      </c>
      <c r="DE138" s="107">
        <f>VLOOKUP($D138,'факт '!$D$7:$AO$73,32,0)</f>
        <v>0</v>
      </c>
      <c r="DF138" s="107"/>
      <c r="DG138" s="107"/>
      <c r="DH138" s="107">
        <f t="shared" si="4102"/>
        <v>0</v>
      </c>
      <c r="DI138" s="107">
        <f t="shared" si="4103"/>
        <v>0</v>
      </c>
      <c r="DJ138" s="108">
        <f t="shared" si="3554"/>
        <v>0</v>
      </c>
      <c r="DK138" s="108">
        <f t="shared" si="3555"/>
        <v>0</v>
      </c>
      <c r="DL138" s="107"/>
      <c r="DM138" s="107"/>
      <c r="DN138" s="107"/>
      <c r="DO138" s="107"/>
      <c r="DP138" s="107">
        <f>VLOOKUP($D138,'факт '!$D$7:$AO$73,13,0)</f>
        <v>0</v>
      </c>
      <c r="DQ138" s="107">
        <f>VLOOKUP($D138,'факт '!$D$7:$AO$73,14,0)</f>
        <v>0</v>
      </c>
      <c r="DR138" s="107"/>
      <c r="DS138" s="107"/>
      <c r="DT138" s="107">
        <f t="shared" si="4104"/>
        <v>0</v>
      </c>
      <c r="DU138" s="107">
        <f t="shared" si="4105"/>
        <v>0</v>
      </c>
      <c r="DV138" s="108">
        <f t="shared" si="3561"/>
        <v>0</v>
      </c>
      <c r="DW138" s="108">
        <f t="shared" si="3562"/>
        <v>0</v>
      </c>
      <c r="DX138" s="107"/>
      <c r="DY138" s="107"/>
      <c r="DZ138" s="107"/>
      <c r="EA138" s="107"/>
      <c r="EB138" s="107">
        <f>VLOOKUP($D138,'факт '!$D$7:$AO$73,33,0)</f>
        <v>0</v>
      </c>
      <c r="EC138" s="107">
        <f>VLOOKUP($D138,'факт '!$D$7:$AO$73,34,0)</f>
        <v>0</v>
      </c>
      <c r="ED138" s="107"/>
      <c r="EE138" s="107"/>
      <c r="EF138" s="107">
        <f t="shared" si="4106"/>
        <v>0</v>
      </c>
      <c r="EG138" s="107">
        <f t="shared" si="4107"/>
        <v>0</v>
      </c>
      <c r="EH138" s="108">
        <f t="shared" si="3568"/>
        <v>0</v>
      </c>
      <c r="EI138" s="108">
        <f t="shared" si="3569"/>
        <v>0</v>
      </c>
      <c r="EJ138" s="107"/>
      <c r="EK138" s="107"/>
      <c r="EL138" s="107"/>
      <c r="EM138" s="107"/>
      <c r="EN138" s="107">
        <f>VLOOKUP($D138,'факт '!$D$7:$AO$73,35,0)</f>
        <v>1</v>
      </c>
      <c r="EO138" s="107">
        <f>VLOOKUP($D138,'факт '!$D$7:$AO$73,36,0)</f>
        <v>134570.15</v>
      </c>
      <c r="EP138" s="107">
        <f>VLOOKUP($D138,'факт '!$D$7:$AO$73,37,0)</f>
        <v>0</v>
      </c>
      <c r="EQ138" s="107">
        <f>VLOOKUP($D138,'факт '!$D$7:$AO$73,38,0)</f>
        <v>0</v>
      </c>
      <c r="ER138" s="107">
        <f t="shared" si="4108"/>
        <v>1</v>
      </c>
      <c r="ES138" s="107">
        <f t="shared" si="4109"/>
        <v>134570.15</v>
      </c>
      <c r="ET138" s="108">
        <f t="shared" si="3575"/>
        <v>1</v>
      </c>
      <c r="EU138" s="108">
        <f t="shared" si="3576"/>
        <v>134570.15</v>
      </c>
      <c r="EV138" s="107"/>
      <c r="EW138" s="107"/>
      <c r="EX138" s="107"/>
      <c r="EY138" s="107"/>
      <c r="EZ138" s="107"/>
      <c r="FA138" s="107"/>
      <c r="FB138" s="107"/>
      <c r="FC138" s="107"/>
      <c r="FD138" s="107">
        <f t="shared" si="4110"/>
        <v>0</v>
      </c>
      <c r="FE138" s="107">
        <f t="shared" si="4111"/>
        <v>0</v>
      </c>
      <c r="FF138" s="108">
        <f t="shared" si="3582"/>
        <v>0</v>
      </c>
      <c r="FG138" s="108">
        <f t="shared" si="3583"/>
        <v>0</v>
      </c>
      <c r="FH138" s="107"/>
      <c r="FI138" s="107"/>
      <c r="FJ138" s="107"/>
      <c r="FK138" s="107"/>
      <c r="FL138" s="107"/>
      <c r="FM138" s="107"/>
      <c r="FN138" s="107"/>
      <c r="FO138" s="107"/>
      <c r="FP138" s="107">
        <f t="shared" si="4112"/>
        <v>0</v>
      </c>
      <c r="FQ138" s="107">
        <f t="shared" si="4113"/>
        <v>0</v>
      </c>
      <c r="FR138" s="108">
        <f t="shared" si="3589"/>
        <v>0</v>
      </c>
      <c r="FS138" s="108">
        <f t="shared" si="3590"/>
        <v>0</v>
      </c>
      <c r="FT138" s="107"/>
      <c r="FU138" s="107"/>
      <c r="FV138" s="107"/>
      <c r="FW138" s="107"/>
      <c r="FX138" s="107"/>
      <c r="FY138" s="107"/>
      <c r="FZ138" s="107"/>
      <c r="GA138" s="107"/>
      <c r="GB138" s="107">
        <f t="shared" si="4114"/>
        <v>0</v>
      </c>
      <c r="GC138" s="107">
        <f t="shared" si="4115"/>
        <v>0</v>
      </c>
      <c r="GD138" s="108">
        <f t="shared" si="3596"/>
        <v>0</v>
      </c>
      <c r="GE138" s="108">
        <f t="shared" si="3597"/>
        <v>0</v>
      </c>
      <c r="GF138" s="107">
        <f t="shared" si="4116"/>
        <v>0</v>
      </c>
      <c r="GG138" s="107">
        <f t="shared" si="4117"/>
        <v>0</v>
      </c>
      <c r="GH138" s="107">
        <f t="shared" si="4118"/>
        <v>0</v>
      </c>
      <c r="GI138" s="107">
        <f t="shared" si="4119"/>
        <v>0</v>
      </c>
      <c r="GJ138" s="107">
        <f t="shared" si="4120"/>
        <v>84</v>
      </c>
      <c r="GK138" s="107">
        <f t="shared" si="4121"/>
        <v>11303892.599999998</v>
      </c>
      <c r="GL138" s="107">
        <f t="shared" si="4122"/>
        <v>1</v>
      </c>
      <c r="GM138" s="107">
        <f t="shared" si="4123"/>
        <v>134570.15</v>
      </c>
      <c r="GN138" s="107">
        <f t="shared" si="4124"/>
        <v>85</v>
      </c>
      <c r="GO138" s="107">
        <f t="shared" si="4125"/>
        <v>11438462.749999998</v>
      </c>
      <c r="GP138" s="107"/>
      <c r="GQ138" s="107"/>
      <c r="GR138" s="243"/>
      <c r="GS138" s="86"/>
    </row>
    <row r="139" spans="2:201" ht="23.25" hidden="1" customHeight="1" x14ac:dyDescent="0.2">
      <c r="B139" s="86" t="s">
        <v>227</v>
      </c>
      <c r="C139" s="87" t="s">
        <v>228</v>
      </c>
      <c r="D139" s="94">
        <v>425</v>
      </c>
      <c r="E139" s="94" t="s">
        <v>232</v>
      </c>
      <c r="F139" s="94">
        <v>34</v>
      </c>
      <c r="G139" s="106">
        <v>134570.1513</v>
      </c>
      <c r="H139" s="107"/>
      <c r="I139" s="107"/>
      <c r="J139" s="107"/>
      <c r="K139" s="107"/>
      <c r="L139" s="107">
        <f>VLOOKUP($D139,'факт '!$D$7:$AO$73,3,0)</f>
        <v>1</v>
      </c>
      <c r="M139" s="107">
        <f>VLOOKUP($D139,'факт '!$D$7:$AO$73,4,0)</f>
        <v>134570.15</v>
      </c>
      <c r="N139" s="107"/>
      <c r="O139" s="107"/>
      <c r="P139" s="107">
        <f t="shared" si="4086"/>
        <v>1</v>
      </c>
      <c r="Q139" s="107">
        <f t="shared" si="4087"/>
        <v>134570.15</v>
      </c>
      <c r="R139" s="108">
        <f t="shared" si="2218"/>
        <v>1</v>
      </c>
      <c r="S139" s="108">
        <f t="shared" si="2219"/>
        <v>134570.15</v>
      </c>
      <c r="T139" s="107"/>
      <c r="U139" s="107"/>
      <c r="V139" s="107"/>
      <c r="W139" s="107"/>
      <c r="X139" s="107">
        <f>VLOOKUP($D139,'факт '!$D$7:$AO$73,7,0)</f>
        <v>0</v>
      </c>
      <c r="Y139" s="107">
        <f>VLOOKUP($D139,'факт '!$D$7:$AO$73,8,0)</f>
        <v>0</v>
      </c>
      <c r="Z139" s="107">
        <f>VLOOKUP($D139,'факт '!$D$7:$AO$73,9,0)</f>
        <v>0</v>
      </c>
      <c r="AA139" s="107">
        <f>VLOOKUP($D139,'факт '!$D$7:$AO$73,10,0)</f>
        <v>0</v>
      </c>
      <c r="AB139" s="107">
        <f t="shared" si="4088"/>
        <v>0</v>
      </c>
      <c r="AC139" s="107">
        <f t="shared" si="4089"/>
        <v>0</v>
      </c>
      <c r="AD139" s="108">
        <f t="shared" si="3505"/>
        <v>0</v>
      </c>
      <c r="AE139" s="108">
        <f t="shared" si="3506"/>
        <v>0</v>
      </c>
      <c r="AF139" s="107"/>
      <c r="AG139" s="107"/>
      <c r="AH139" s="107"/>
      <c r="AI139" s="107"/>
      <c r="AJ139" s="107">
        <f>VLOOKUP($D139,'факт '!$D$7:$AO$73,5,0)</f>
        <v>0</v>
      </c>
      <c r="AK139" s="107">
        <f>VLOOKUP($D139,'факт '!$D$7:$AO$73,6,0)</f>
        <v>0</v>
      </c>
      <c r="AL139" s="107"/>
      <c r="AM139" s="107"/>
      <c r="AN139" s="107">
        <f t="shared" si="4090"/>
        <v>0</v>
      </c>
      <c r="AO139" s="107">
        <f t="shared" si="4091"/>
        <v>0</v>
      </c>
      <c r="AP139" s="108">
        <f t="shared" si="3512"/>
        <v>0</v>
      </c>
      <c r="AQ139" s="108">
        <f t="shared" si="3513"/>
        <v>0</v>
      </c>
      <c r="AR139" s="107"/>
      <c r="AS139" s="107"/>
      <c r="AT139" s="107"/>
      <c r="AU139" s="107"/>
      <c r="AV139" s="107">
        <f>VLOOKUP($D139,'факт '!$D$7:$AO$73,11,0)</f>
        <v>0</v>
      </c>
      <c r="AW139" s="107">
        <f>VLOOKUP($D139,'факт '!$D$7:$AO$73,12,0)</f>
        <v>0</v>
      </c>
      <c r="AX139" s="107"/>
      <c r="AY139" s="107"/>
      <c r="AZ139" s="107">
        <f t="shared" si="4092"/>
        <v>0</v>
      </c>
      <c r="BA139" s="107">
        <f t="shared" si="4093"/>
        <v>0</v>
      </c>
      <c r="BB139" s="108">
        <f t="shared" si="3519"/>
        <v>0</v>
      </c>
      <c r="BC139" s="108">
        <f t="shared" si="3520"/>
        <v>0</v>
      </c>
      <c r="BD139" s="107"/>
      <c r="BE139" s="107"/>
      <c r="BF139" s="107"/>
      <c r="BG139" s="107"/>
      <c r="BH139" s="107">
        <f>VLOOKUP($D139,'факт '!$D$7:$AO$73,15,0)</f>
        <v>0</v>
      </c>
      <c r="BI139" s="107">
        <f>VLOOKUP($D139,'факт '!$D$7:$AO$73,16,0)</f>
        <v>0</v>
      </c>
      <c r="BJ139" s="107">
        <f>VLOOKUP($D139,'факт '!$D$7:$AO$73,17,0)</f>
        <v>0</v>
      </c>
      <c r="BK139" s="107">
        <f>VLOOKUP($D139,'факт '!$D$7:$AO$73,18,0)</f>
        <v>0</v>
      </c>
      <c r="BL139" s="107">
        <f t="shared" si="4094"/>
        <v>0</v>
      </c>
      <c r="BM139" s="107">
        <f t="shared" si="4095"/>
        <v>0</v>
      </c>
      <c r="BN139" s="108">
        <f t="shared" si="3526"/>
        <v>0</v>
      </c>
      <c r="BO139" s="108">
        <f t="shared" si="3527"/>
        <v>0</v>
      </c>
      <c r="BP139" s="107"/>
      <c r="BQ139" s="107"/>
      <c r="BR139" s="107"/>
      <c r="BS139" s="107"/>
      <c r="BT139" s="107">
        <f>VLOOKUP($D139,'факт '!$D$7:$AO$73,19,0)</f>
        <v>0</v>
      </c>
      <c r="BU139" s="107">
        <f>VLOOKUP($D139,'факт '!$D$7:$AO$73,20,0)</f>
        <v>0</v>
      </c>
      <c r="BV139" s="107">
        <f>VLOOKUP($D139,'факт '!$D$7:$AO$73,21,0)</f>
        <v>0</v>
      </c>
      <c r="BW139" s="107">
        <f>VLOOKUP($D139,'факт '!$D$7:$AO$73,22,0)</f>
        <v>0</v>
      </c>
      <c r="BX139" s="107">
        <f t="shared" si="4096"/>
        <v>0</v>
      </c>
      <c r="BY139" s="107">
        <f t="shared" si="4097"/>
        <v>0</v>
      </c>
      <c r="BZ139" s="108">
        <f t="shared" si="3533"/>
        <v>0</v>
      </c>
      <c r="CA139" s="108">
        <f t="shared" si="3534"/>
        <v>0</v>
      </c>
      <c r="CB139" s="107"/>
      <c r="CC139" s="107"/>
      <c r="CD139" s="107"/>
      <c r="CE139" s="107"/>
      <c r="CF139" s="107">
        <f>VLOOKUP($D139,'факт '!$D$7:$AO$73,23,0)</f>
        <v>0</v>
      </c>
      <c r="CG139" s="107">
        <f>VLOOKUP($D139,'факт '!$D$7:$AO$73,24,0)</f>
        <v>0</v>
      </c>
      <c r="CH139" s="107">
        <f>VLOOKUP($D139,'факт '!$D$7:$AO$73,25,0)</f>
        <v>0</v>
      </c>
      <c r="CI139" s="107">
        <f>VLOOKUP($D139,'факт '!$D$7:$AO$73,26,0)</f>
        <v>0</v>
      </c>
      <c r="CJ139" s="107">
        <f t="shared" si="4098"/>
        <v>0</v>
      </c>
      <c r="CK139" s="107">
        <f t="shared" si="4099"/>
        <v>0</v>
      </c>
      <c r="CL139" s="108">
        <f t="shared" si="3540"/>
        <v>0</v>
      </c>
      <c r="CM139" s="108">
        <f t="shared" si="3541"/>
        <v>0</v>
      </c>
      <c r="CN139" s="107"/>
      <c r="CO139" s="107"/>
      <c r="CP139" s="107"/>
      <c r="CQ139" s="107"/>
      <c r="CR139" s="107">
        <f>VLOOKUP($D139,'факт '!$D$7:$AO$73,27,0)</f>
        <v>0</v>
      </c>
      <c r="CS139" s="107">
        <f>VLOOKUP($D139,'факт '!$D$7:$AO$73,28,0)</f>
        <v>0</v>
      </c>
      <c r="CT139" s="107">
        <f>VLOOKUP($D139,'факт '!$D$7:$AO$73,29,0)</f>
        <v>0</v>
      </c>
      <c r="CU139" s="107">
        <f>VLOOKUP($D139,'факт '!$D$7:$AO$73,30,0)</f>
        <v>0</v>
      </c>
      <c r="CV139" s="107">
        <f t="shared" si="4100"/>
        <v>0</v>
      </c>
      <c r="CW139" s="107">
        <f t="shared" si="4101"/>
        <v>0</v>
      </c>
      <c r="CX139" s="108">
        <f t="shared" si="3547"/>
        <v>0</v>
      </c>
      <c r="CY139" s="108">
        <f t="shared" si="3548"/>
        <v>0</v>
      </c>
      <c r="CZ139" s="107"/>
      <c r="DA139" s="107"/>
      <c r="DB139" s="107"/>
      <c r="DC139" s="107"/>
      <c r="DD139" s="107">
        <f>VLOOKUP($D139,'факт '!$D$7:$AO$73,31,0)</f>
        <v>0</v>
      </c>
      <c r="DE139" s="107">
        <f>VLOOKUP($D139,'факт '!$D$7:$AO$73,32,0)</f>
        <v>0</v>
      </c>
      <c r="DF139" s="107"/>
      <c r="DG139" s="107"/>
      <c r="DH139" s="107">
        <f t="shared" si="4102"/>
        <v>0</v>
      </c>
      <c r="DI139" s="107">
        <f t="shared" si="4103"/>
        <v>0</v>
      </c>
      <c r="DJ139" s="108">
        <f t="shared" si="3554"/>
        <v>0</v>
      </c>
      <c r="DK139" s="108">
        <f t="shared" si="3555"/>
        <v>0</v>
      </c>
      <c r="DL139" s="107"/>
      <c r="DM139" s="107"/>
      <c r="DN139" s="107"/>
      <c r="DO139" s="107"/>
      <c r="DP139" s="107">
        <f>VLOOKUP($D139,'факт '!$D$7:$AO$73,13,0)</f>
        <v>0</v>
      </c>
      <c r="DQ139" s="107">
        <f>VLOOKUP($D139,'факт '!$D$7:$AO$73,14,0)</f>
        <v>0</v>
      </c>
      <c r="DR139" s="107"/>
      <c r="DS139" s="107"/>
      <c r="DT139" s="107">
        <f t="shared" si="4104"/>
        <v>0</v>
      </c>
      <c r="DU139" s="107">
        <f t="shared" si="4105"/>
        <v>0</v>
      </c>
      <c r="DV139" s="108">
        <f t="shared" si="3561"/>
        <v>0</v>
      </c>
      <c r="DW139" s="108">
        <f t="shared" si="3562"/>
        <v>0</v>
      </c>
      <c r="DX139" s="107"/>
      <c r="DY139" s="107"/>
      <c r="DZ139" s="107"/>
      <c r="EA139" s="107"/>
      <c r="EB139" s="107">
        <f>VLOOKUP($D139,'факт '!$D$7:$AO$73,33,0)</f>
        <v>0</v>
      </c>
      <c r="EC139" s="107">
        <f>VLOOKUP($D139,'факт '!$D$7:$AO$73,34,0)</f>
        <v>0</v>
      </c>
      <c r="ED139" s="107"/>
      <c r="EE139" s="107"/>
      <c r="EF139" s="107">
        <f t="shared" si="4106"/>
        <v>0</v>
      </c>
      <c r="EG139" s="107">
        <f t="shared" si="4107"/>
        <v>0</v>
      </c>
      <c r="EH139" s="108">
        <f t="shared" si="3568"/>
        <v>0</v>
      </c>
      <c r="EI139" s="108">
        <f t="shared" si="3569"/>
        <v>0</v>
      </c>
      <c r="EJ139" s="107"/>
      <c r="EK139" s="107"/>
      <c r="EL139" s="107"/>
      <c r="EM139" s="107"/>
      <c r="EN139" s="107">
        <f>VLOOKUP($D139,'факт '!$D$7:$AO$73,35,0)</f>
        <v>0</v>
      </c>
      <c r="EO139" s="107">
        <f>VLOOKUP($D139,'факт '!$D$7:$AO$73,36,0)</f>
        <v>0</v>
      </c>
      <c r="EP139" s="107">
        <f>VLOOKUP($D139,'факт '!$D$7:$AO$73,37,0)</f>
        <v>0</v>
      </c>
      <c r="EQ139" s="107">
        <f>VLOOKUP($D139,'факт '!$D$7:$AO$73,38,0)</f>
        <v>0</v>
      </c>
      <c r="ER139" s="107">
        <f t="shared" si="4108"/>
        <v>0</v>
      </c>
      <c r="ES139" s="107">
        <f t="shared" si="4109"/>
        <v>0</v>
      </c>
      <c r="ET139" s="108">
        <f t="shared" si="3575"/>
        <v>0</v>
      </c>
      <c r="EU139" s="108">
        <f t="shared" si="3576"/>
        <v>0</v>
      </c>
      <c r="EV139" s="107"/>
      <c r="EW139" s="107"/>
      <c r="EX139" s="107"/>
      <c r="EY139" s="107"/>
      <c r="EZ139" s="107"/>
      <c r="FA139" s="107"/>
      <c r="FB139" s="107"/>
      <c r="FC139" s="107"/>
      <c r="FD139" s="107">
        <f t="shared" si="4110"/>
        <v>0</v>
      </c>
      <c r="FE139" s="107">
        <f t="shared" si="4111"/>
        <v>0</v>
      </c>
      <c r="FF139" s="108">
        <f t="shared" si="3582"/>
        <v>0</v>
      </c>
      <c r="FG139" s="108">
        <f t="shared" si="3583"/>
        <v>0</v>
      </c>
      <c r="FH139" s="107"/>
      <c r="FI139" s="107"/>
      <c r="FJ139" s="107"/>
      <c r="FK139" s="107"/>
      <c r="FL139" s="107"/>
      <c r="FM139" s="107"/>
      <c r="FN139" s="107"/>
      <c r="FO139" s="107"/>
      <c r="FP139" s="107">
        <f t="shared" si="4112"/>
        <v>0</v>
      </c>
      <c r="FQ139" s="107">
        <f t="shared" si="4113"/>
        <v>0</v>
      </c>
      <c r="FR139" s="108">
        <f t="shared" si="3589"/>
        <v>0</v>
      </c>
      <c r="FS139" s="108">
        <f t="shared" si="3590"/>
        <v>0</v>
      </c>
      <c r="FT139" s="107"/>
      <c r="FU139" s="107"/>
      <c r="FV139" s="107"/>
      <c r="FW139" s="107"/>
      <c r="FX139" s="107"/>
      <c r="FY139" s="107"/>
      <c r="FZ139" s="107"/>
      <c r="GA139" s="107"/>
      <c r="GB139" s="107">
        <f t="shared" si="4114"/>
        <v>0</v>
      </c>
      <c r="GC139" s="107">
        <f t="shared" si="4115"/>
        <v>0</v>
      </c>
      <c r="GD139" s="108">
        <f t="shared" si="3596"/>
        <v>0</v>
      </c>
      <c r="GE139" s="108">
        <f t="shared" si="3597"/>
        <v>0</v>
      </c>
      <c r="GF139" s="107">
        <f t="shared" si="4116"/>
        <v>0</v>
      </c>
      <c r="GG139" s="107">
        <f t="shared" si="4117"/>
        <v>0</v>
      </c>
      <c r="GH139" s="107">
        <f t="shared" si="4118"/>
        <v>0</v>
      </c>
      <c r="GI139" s="107">
        <f t="shared" si="4119"/>
        <v>0</v>
      </c>
      <c r="GJ139" s="107">
        <f t="shared" si="4120"/>
        <v>1</v>
      </c>
      <c r="GK139" s="107">
        <f t="shared" si="4121"/>
        <v>134570.15</v>
      </c>
      <c r="GL139" s="107">
        <f t="shared" si="4122"/>
        <v>0</v>
      </c>
      <c r="GM139" s="107">
        <f t="shared" si="4123"/>
        <v>0</v>
      </c>
      <c r="GN139" s="107">
        <f t="shared" si="4124"/>
        <v>1</v>
      </c>
      <c r="GO139" s="107">
        <f t="shared" si="4125"/>
        <v>134570.15</v>
      </c>
      <c r="GP139" s="107"/>
      <c r="GQ139" s="107"/>
      <c r="GR139" s="243"/>
      <c r="GS139" s="86"/>
    </row>
    <row r="140" spans="2:201" ht="23.25" hidden="1" customHeight="1" x14ac:dyDescent="0.2">
      <c r="B140" s="86" t="s">
        <v>227</v>
      </c>
      <c r="C140" s="87" t="s">
        <v>228</v>
      </c>
      <c r="D140" s="94">
        <v>426</v>
      </c>
      <c r="E140" s="94" t="s">
        <v>233</v>
      </c>
      <c r="F140" s="94">
        <v>34</v>
      </c>
      <c r="G140" s="106">
        <v>134570.1513</v>
      </c>
      <c r="H140" s="107"/>
      <c r="I140" s="107"/>
      <c r="J140" s="107"/>
      <c r="K140" s="107"/>
      <c r="L140" s="107">
        <f>VLOOKUP($D140,'факт '!$D$7:$AO$73,3,0)</f>
        <v>2</v>
      </c>
      <c r="M140" s="107">
        <f>VLOOKUP($D140,'факт '!$D$7:$AO$73,4,0)</f>
        <v>269140.3</v>
      </c>
      <c r="N140" s="107"/>
      <c r="O140" s="107"/>
      <c r="P140" s="107">
        <f t="shared" si="4086"/>
        <v>2</v>
      </c>
      <c r="Q140" s="107">
        <f t="shared" si="4087"/>
        <v>269140.3</v>
      </c>
      <c r="R140" s="108">
        <f t="shared" si="2218"/>
        <v>2</v>
      </c>
      <c r="S140" s="108">
        <f t="shared" si="2219"/>
        <v>269140.3</v>
      </c>
      <c r="T140" s="107"/>
      <c r="U140" s="107"/>
      <c r="V140" s="107"/>
      <c r="W140" s="107"/>
      <c r="X140" s="107">
        <f>VLOOKUP($D140,'факт '!$D$7:$AO$73,7,0)</f>
        <v>0</v>
      </c>
      <c r="Y140" s="107">
        <f>VLOOKUP($D140,'факт '!$D$7:$AO$73,8,0)</f>
        <v>0</v>
      </c>
      <c r="Z140" s="107">
        <f>VLOOKUP($D140,'факт '!$D$7:$AO$73,9,0)</f>
        <v>0</v>
      </c>
      <c r="AA140" s="107">
        <f>VLOOKUP($D140,'факт '!$D$7:$AO$73,10,0)</f>
        <v>0</v>
      </c>
      <c r="AB140" s="107">
        <f t="shared" si="4088"/>
        <v>0</v>
      </c>
      <c r="AC140" s="107">
        <f t="shared" si="4089"/>
        <v>0</v>
      </c>
      <c r="AD140" s="108">
        <f t="shared" si="3505"/>
        <v>0</v>
      </c>
      <c r="AE140" s="108">
        <f t="shared" si="3506"/>
        <v>0</v>
      </c>
      <c r="AF140" s="107"/>
      <c r="AG140" s="107"/>
      <c r="AH140" s="107"/>
      <c r="AI140" s="107"/>
      <c r="AJ140" s="107">
        <f>VLOOKUP($D140,'факт '!$D$7:$AO$73,5,0)</f>
        <v>0</v>
      </c>
      <c r="AK140" s="107">
        <f>VLOOKUP($D140,'факт '!$D$7:$AO$73,6,0)</f>
        <v>0</v>
      </c>
      <c r="AL140" s="107"/>
      <c r="AM140" s="107"/>
      <c r="AN140" s="107">
        <f t="shared" si="4090"/>
        <v>0</v>
      </c>
      <c r="AO140" s="107">
        <f t="shared" si="4091"/>
        <v>0</v>
      </c>
      <c r="AP140" s="108">
        <f t="shared" si="3512"/>
        <v>0</v>
      </c>
      <c r="AQ140" s="108">
        <f t="shared" si="3513"/>
        <v>0</v>
      </c>
      <c r="AR140" s="107"/>
      <c r="AS140" s="107"/>
      <c r="AT140" s="107"/>
      <c r="AU140" s="107"/>
      <c r="AV140" s="107">
        <f>VLOOKUP($D140,'факт '!$D$7:$AO$73,11,0)</f>
        <v>0</v>
      </c>
      <c r="AW140" s="107">
        <f>VLOOKUP($D140,'факт '!$D$7:$AO$73,12,0)</f>
        <v>0</v>
      </c>
      <c r="AX140" s="107"/>
      <c r="AY140" s="107"/>
      <c r="AZ140" s="107">
        <f t="shared" si="4092"/>
        <v>0</v>
      </c>
      <c r="BA140" s="107">
        <f t="shared" si="4093"/>
        <v>0</v>
      </c>
      <c r="BB140" s="108">
        <f t="shared" si="3519"/>
        <v>0</v>
      </c>
      <c r="BC140" s="108">
        <f t="shared" si="3520"/>
        <v>0</v>
      </c>
      <c r="BD140" s="107"/>
      <c r="BE140" s="107"/>
      <c r="BF140" s="107"/>
      <c r="BG140" s="107"/>
      <c r="BH140" s="107">
        <f>VLOOKUP($D140,'факт '!$D$7:$AO$73,15,0)</f>
        <v>0</v>
      </c>
      <c r="BI140" s="107">
        <f>VLOOKUP($D140,'факт '!$D$7:$AO$73,16,0)</f>
        <v>0</v>
      </c>
      <c r="BJ140" s="107">
        <f>VLOOKUP($D140,'факт '!$D$7:$AO$73,17,0)</f>
        <v>0</v>
      </c>
      <c r="BK140" s="107">
        <f>VLOOKUP($D140,'факт '!$D$7:$AO$73,18,0)</f>
        <v>0</v>
      </c>
      <c r="BL140" s="107">
        <f t="shared" si="4094"/>
        <v>0</v>
      </c>
      <c r="BM140" s="107">
        <f t="shared" si="4095"/>
        <v>0</v>
      </c>
      <c r="BN140" s="108">
        <f t="shared" si="3526"/>
        <v>0</v>
      </c>
      <c r="BO140" s="108">
        <f t="shared" si="3527"/>
        <v>0</v>
      </c>
      <c r="BP140" s="107"/>
      <c r="BQ140" s="107"/>
      <c r="BR140" s="107"/>
      <c r="BS140" s="107"/>
      <c r="BT140" s="107">
        <f>VLOOKUP($D140,'факт '!$D$7:$AO$73,19,0)</f>
        <v>0</v>
      </c>
      <c r="BU140" s="107">
        <f>VLOOKUP($D140,'факт '!$D$7:$AO$73,20,0)</f>
        <v>0</v>
      </c>
      <c r="BV140" s="107">
        <f>VLOOKUP($D140,'факт '!$D$7:$AO$73,21,0)</f>
        <v>0</v>
      </c>
      <c r="BW140" s="107">
        <f>VLOOKUP($D140,'факт '!$D$7:$AO$73,22,0)</f>
        <v>0</v>
      </c>
      <c r="BX140" s="107">
        <f t="shared" si="4096"/>
        <v>0</v>
      </c>
      <c r="BY140" s="107">
        <f t="shared" si="4097"/>
        <v>0</v>
      </c>
      <c r="BZ140" s="108">
        <f t="shared" si="3533"/>
        <v>0</v>
      </c>
      <c r="CA140" s="108">
        <f t="shared" si="3534"/>
        <v>0</v>
      </c>
      <c r="CB140" s="107"/>
      <c r="CC140" s="107"/>
      <c r="CD140" s="107"/>
      <c r="CE140" s="107"/>
      <c r="CF140" s="107">
        <f>VLOOKUP($D140,'факт '!$D$7:$AO$73,23,0)</f>
        <v>0</v>
      </c>
      <c r="CG140" s="107">
        <f>VLOOKUP($D140,'факт '!$D$7:$AO$73,24,0)</f>
        <v>0</v>
      </c>
      <c r="CH140" s="107">
        <f>VLOOKUP($D140,'факт '!$D$7:$AO$73,25,0)</f>
        <v>0</v>
      </c>
      <c r="CI140" s="107">
        <f>VLOOKUP($D140,'факт '!$D$7:$AO$73,26,0)</f>
        <v>0</v>
      </c>
      <c r="CJ140" s="107">
        <f t="shared" si="4098"/>
        <v>0</v>
      </c>
      <c r="CK140" s="107">
        <f t="shared" si="4099"/>
        <v>0</v>
      </c>
      <c r="CL140" s="108">
        <f t="shared" si="3540"/>
        <v>0</v>
      </c>
      <c r="CM140" s="108">
        <f t="shared" si="3541"/>
        <v>0</v>
      </c>
      <c r="CN140" s="107"/>
      <c r="CO140" s="107"/>
      <c r="CP140" s="107"/>
      <c r="CQ140" s="107"/>
      <c r="CR140" s="107">
        <f>VLOOKUP($D140,'факт '!$D$7:$AO$73,27,0)</f>
        <v>0</v>
      </c>
      <c r="CS140" s="107">
        <f>VLOOKUP($D140,'факт '!$D$7:$AO$73,28,0)</f>
        <v>0</v>
      </c>
      <c r="CT140" s="107">
        <f>VLOOKUP($D140,'факт '!$D$7:$AO$73,29,0)</f>
        <v>0</v>
      </c>
      <c r="CU140" s="107">
        <f>VLOOKUP($D140,'факт '!$D$7:$AO$73,30,0)</f>
        <v>0</v>
      </c>
      <c r="CV140" s="107">
        <f t="shared" si="4100"/>
        <v>0</v>
      </c>
      <c r="CW140" s="107">
        <f t="shared" si="4101"/>
        <v>0</v>
      </c>
      <c r="CX140" s="108">
        <f t="shared" si="3547"/>
        <v>0</v>
      </c>
      <c r="CY140" s="108">
        <f t="shared" si="3548"/>
        <v>0</v>
      </c>
      <c r="CZ140" s="107"/>
      <c r="DA140" s="107"/>
      <c r="DB140" s="107"/>
      <c r="DC140" s="107"/>
      <c r="DD140" s="107">
        <f>VLOOKUP($D140,'факт '!$D$7:$AO$73,31,0)</f>
        <v>0</v>
      </c>
      <c r="DE140" s="107">
        <f>VLOOKUP($D140,'факт '!$D$7:$AO$73,32,0)</f>
        <v>0</v>
      </c>
      <c r="DF140" s="107"/>
      <c r="DG140" s="107"/>
      <c r="DH140" s="107">
        <f t="shared" si="4102"/>
        <v>0</v>
      </c>
      <c r="DI140" s="107">
        <f t="shared" si="4103"/>
        <v>0</v>
      </c>
      <c r="DJ140" s="108">
        <f t="shared" si="3554"/>
        <v>0</v>
      </c>
      <c r="DK140" s="108">
        <f t="shared" si="3555"/>
        <v>0</v>
      </c>
      <c r="DL140" s="107"/>
      <c r="DM140" s="107"/>
      <c r="DN140" s="107"/>
      <c r="DO140" s="107"/>
      <c r="DP140" s="107">
        <f>VLOOKUP($D140,'факт '!$D$7:$AO$73,13,0)</f>
        <v>0</v>
      </c>
      <c r="DQ140" s="107">
        <f>VLOOKUP($D140,'факт '!$D$7:$AO$73,14,0)</f>
        <v>0</v>
      </c>
      <c r="DR140" s="107"/>
      <c r="DS140" s="107"/>
      <c r="DT140" s="107">
        <f t="shared" si="4104"/>
        <v>0</v>
      </c>
      <c r="DU140" s="107">
        <f t="shared" si="4105"/>
        <v>0</v>
      </c>
      <c r="DV140" s="108">
        <f t="shared" si="3561"/>
        <v>0</v>
      </c>
      <c r="DW140" s="108">
        <f t="shared" si="3562"/>
        <v>0</v>
      </c>
      <c r="DX140" s="107"/>
      <c r="DY140" s="107"/>
      <c r="DZ140" s="107"/>
      <c r="EA140" s="107"/>
      <c r="EB140" s="107">
        <f>VLOOKUP($D140,'факт '!$D$7:$AO$73,33,0)</f>
        <v>0</v>
      </c>
      <c r="EC140" s="107">
        <f>VLOOKUP($D140,'факт '!$D$7:$AO$73,34,0)</f>
        <v>0</v>
      </c>
      <c r="ED140" s="107"/>
      <c r="EE140" s="107"/>
      <c r="EF140" s="107">
        <f t="shared" si="4106"/>
        <v>0</v>
      </c>
      <c r="EG140" s="107">
        <f t="shared" si="4107"/>
        <v>0</v>
      </c>
      <c r="EH140" s="108">
        <f t="shared" si="3568"/>
        <v>0</v>
      </c>
      <c r="EI140" s="108">
        <f t="shared" si="3569"/>
        <v>0</v>
      </c>
      <c r="EJ140" s="107"/>
      <c r="EK140" s="107"/>
      <c r="EL140" s="107"/>
      <c r="EM140" s="107"/>
      <c r="EN140" s="107">
        <f>VLOOKUP($D140,'факт '!$D$7:$AO$73,35,0)</f>
        <v>0</v>
      </c>
      <c r="EO140" s="107">
        <f>VLOOKUP($D140,'факт '!$D$7:$AO$73,36,0)</f>
        <v>0</v>
      </c>
      <c r="EP140" s="107">
        <f>VLOOKUP($D140,'факт '!$D$7:$AO$73,37,0)</f>
        <v>0</v>
      </c>
      <c r="EQ140" s="107">
        <f>VLOOKUP($D140,'факт '!$D$7:$AO$73,38,0)</f>
        <v>0</v>
      </c>
      <c r="ER140" s="107">
        <f t="shared" si="4108"/>
        <v>0</v>
      </c>
      <c r="ES140" s="107">
        <f t="shared" si="4109"/>
        <v>0</v>
      </c>
      <c r="ET140" s="108">
        <f t="shared" si="3575"/>
        <v>0</v>
      </c>
      <c r="EU140" s="108">
        <f t="shared" si="3576"/>
        <v>0</v>
      </c>
      <c r="EV140" s="107"/>
      <c r="EW140" s="107"/>
      <c r="EX140" s="107"/>
      <c r="EY140" s="107"/>
      <c r="EZ140" s="107"/>
      <c r="FA140" s="107"/>
      <c r="FB140" s="107"/>
      <c r="FC140" s="107"/>
      <c r="FD140" s="107">
        <f t="shared" si="4110"/>
        <v>0</v>
      </c>
      <c r="FE140" s="107">
        <f t="shared" si="4111"/>
        <v>0</v>
      </c>
      <c r="FF140" s="108">
        <f t="shared" si="3582"/>
        <v>0</v>
      </c>
      <c r="FG140" s="108">
        <f t="shared" si="3583"/>
        <v>0</v>
      </c>
      <c r="FH140" s="107"/>
      <c r="FI140" s="107"/>
      <c r="FJ140" s="107"/>
      <c r="FK140" s="107"/>
      <c r="FL140" s="107"/>
      <c r="FM140" s="107"/>
      <c r="FN140" s="107"/>
      <c r="FO140" s="107"/>
      <c r="FP140" s="107">
        <f t="shared" si="4112"/>
        <v>0</v>
      </c>
      <c r="FQ140" s="107">
        <f t="shared" si="4113"/>
        <v>0</v>
      </c>
      <c r="FR140" s="108">
        <f t="shared" si="3589"/>
        <v>0</v>
      </c>
      <c r="FS140" s="108">
        <f t="shared" si="3590"/>
        <v>0</v>
      </c>
      <c r="FT140" s="107"/>
      <c r="FU140" s="107"/>
      <c r="FV140" s="107"/>
      <c r="FW140" s="107"/>
      <c r="FX140" s="107"/>
      <c r="FY140" s="107"/>
      <c r="FZ140" s="107"/>
      <c r="GA140" s="107"/>
      <c r="GB140" s="107">
        <f t="shared" si="4114"/>
        <v>0</v>
      </c>
      <c r="GC140" s="107">
        <f t="shared" si="4115"/>
        <v>0</v>
      </c>
      <c r="GD140" s="108">
        <f t="shared" si="3596"/>
        <v>0</v>
      </c>
      <c r="GE140" s="108">
        <f t="shared" si="3597"/>
        <v>0</v>
      </c>
      <c r="GF140" s="107">
        <f t="shared" si="4116"/>
        <v>0</v>
      </c>
      <c r="GG140" s="107">
        <f t="shared" si="4117"/>
        <v>0</v>
      </c>
      <c r="GH140" s="107">
        <f t="shared" si="4118"/>
        <v>0</v>
      </c>
      <c r="GI140" s="107">
        <f t="shared" si="4119"/>
        <v>0</v>
      </c>
      <c r="GJ140" s="107">
        <f t="shared" si="4120"/>
        <v>2</v>
      </c>
      <c r="GK140" s="107">
        <f t="shared" si="4121"/>
        <v>269140.3</v>
      </c>
      <c r="GL140" s="107">
        <f t="shared" si="4122"/>
        <v>0</v>
      </c>
      <c r="GM140" s="107">
        <f t="shared" si="4123"/>
        <v>0</v>
      </c>
      <c r="GN140" s="107">
        <f t="shared" si="4124"/>
        <v>2</v>
      </c>
      <c r="GO140" s="107">
        <f t="shared" si="4125"/>
        <v>269140.3</v>
      </c>
      <c r="GP140" s="107"/>
      <c r="GQ140" s="107"/>
      <c r="GR140" s="243"/>
      <c r="GS140" s="86"/>
    </row>
    <row r="141" spans="2:201" hidden="1" x14ac:dyDescent="0.2">
      <c r="B141" s="86"/>
      <c r="C141" s="87"/>
      <c r="D141" s="94"/>
      <c r="E141" s="94"/>
      <c r="F141" s="94"/>
      <c r="G141" s="106"/>
      <c r="H141" s="107"/>
      <c r="I141" s="107"/>
      <c r="J141" s="107"/>
      <c r="K141" s="107"/>
      <c r="L141" s="107"/>
      <c r="M141" s="107"/>
      <c r="N141" s="107"/>
      <c r="O141" s="107"/>
      <c r="P141" s="107">
        <f t="shared" si="4086"/>
        <v>0</v>
      </c>
      <c r="Q141" s="107">
        <f t="shared" si="4087"/>
        <v>0</v>
      </c>
      <c r="R141" s="108">
        <f t="shared" si="2218"/>
        <v>0</v>
      </c>
      <c r="S141" s="108">
        <f t="shared" si="2219"/>
        <v>0</v>
      </c>
      <c r="T141" s="107"/>
      <c r="U141" s="107"/>
      <c r="V141" s="107"/>
      <c r="W141" s="107"/>
      <c r="X141" s="107"/>
      <c r="Y141" s="107"/>
      <c r="Z141" s="107"/>
      <c r="AA141" s="107"/>
      <c r="AB141" s="107">
        <f t="shared" si="4088"/>
        <v>0</v>
      </c>
      <c r="AC141" s="107">
        <f t="shared" si="4089"/>
        <v>0</v>
      </c>
      <c r="AD141" s="108">
        <f t="shared" si="3505"/>
        <v>0</v>
      </c>
      <c r="AE141" s="108">
        <f t="shared" si="3506"/>
        <v>0</v>
      </c>
      <c r="AF141" s="107"/>
      <c r="AG141" s="107"/>
      <c r="AH141" s="107"/>
      <c r="AI141" s="107"/>
      <c r="AJ141" s="107"/>
      <c r="AK141" s="107"/>
      <c r="AL141" s="107"/>
      <c r="AM141" s="107"/>
      <c r="AN141" s="107">
        <f t="shared" si="4090"/>
        <v>0</v>
      </c>
      <c r="AO141" s="107">
        <f t="shared" si="4091"/>
        <v>0</v>
      </c>
      <c r="AP141" s="108">
        <f t="shared" si="3512"/>
        <v>0</v>
      </c>
      <c r="AQ141" s="108">
        <f t="shared" si="3513"/>
        <v>0</v>
      </c>
      <c r="AR141" s="107"/>
      <c r="AS141" s="107"/>
      <c r="AT141" s="107"/>
      <c r="AU141" s="107"/>
      <c r="AV141" s="107"/>
      <c r="AW141" s="107"/>
      <c r="AX141" s="107"/>
      <c r="AY141" s="107"/>
      <c r="AZ141" s="107">
        <f t="shared" si="4092"/>
        <v>0</v>
      </c>
      <c r="BA141" s="107">
        <f t="shared" si="4093"/>
        <v>0</v>
      </c>
      <c r="BB141" s="108">
        <f t="shared" si="3519"/>
        <v>0</v>
      </c>
      <c r="BC141" s="108">
        <f t="shared" si="3520"/>
        <v>0</v>
      </c>
      <c r="BD141" s="107"/>
      <c r="BE141" s="107"/>
      <c r="BF141" s="107"/>
      <c r="BG141" s="107"/>
      <c r="BH141" s="107"/>
      <c r="BI141" s="107"/>
      <c r="BJ141" s="107"/>
      <c r="BK141" s="107"/>
      <c r="BL141" s="107">
        <f t="shared" si="4094"/>
        <v>0</v>
      </c>
      <c r="BM141" s="107">
        <f t="shared" si="4095"/>
        <v>0</v>
      </c>
      <c r="BN141" s="108">
        <f t="shared" si="3526"/>
        <v>0</v>
      </c>
      <c r="BO141" s="108">
        <f t="shared" si="3527"/>
        <v>0</v>
      </c>
      <c r="BP141" s="107"/>
      <c r="BQ141" s="107"/>
      <c r="BR141" s="107"/>
      <c r="BS141" s="107"/>
      <c r="BT141" s="107"/>
      <c r="BU141" s="107"/>
      <c r="BV141" s="107"/>
      <c r="BW141" s="107"/>
      <c r="BX141" s="107">
        <f t="shared" si="4096"/>
        <v>0</v>
      </c>
      <c r="BY141" s="107">
        <f t="shared" si="4097"/>
        <v>0</v>
      </c>
      <c r="BZ141" s="108">
        <f t="shared" si="3533"/>
        <v>0</v>
      </c>
      <c r="CA141" s="108">
        <f t="shared" si="3534"/>
        <v>0</v>
      </c>
      <c r="CB141" s="107"/>
      <c r="CC141" s="107"/>
      <c r="CD141" s="107"/>
      <c r="CE141" s="107"/>
      <c r="CF141" s="107"/>
      <c r="CG141" s="107"/>
      <c r="CH141" s="107"/>
      <c r="CI141" s="107"/>
      <c r="CJ141" s="107">
        <f t="shared" si="4098"/>
        <v>0</v>
      </c>
      <c r="CK141" s="107">
        <f t="shared" si="4099"/>
        <v>0</v>
      </c>
      <c r="CL141" s="108">
        <f t="shared" si="3540"/>
        <v>0</v>
      </c>
      <c r="CM141" s="108">
        <f t="shared" si="3541"/>
        <v>0</v>
      </c>
      <c r="CN141" s="107"/>
      <c r="CO141" s="107"/>
      <c r="CP141" s="107"/>
      <c r="CQ141" s="107"/>
      <c r="CR141" s="107"/>
      <c r="CS141" s="107"/>
      <c r="CT141" s="107"/>
      <c r="CU141" s="107"/>
      <c r="CV141" s="107">
        <f t="shared" si="4100"/>
        <v>0</v>
      </c>
      <c r="CW141" s="107">
        <f t="shared" si="4101"/>
        <v>0</v>
      </c>
      <c r="CX141" s="108">
        <f t="shared" si="3547"/>
        <v>0</v>
      </c>
      <c r="CY141" s="108">
        <f t="shared" si="3548"/>
        <v>0</v>
      </c>
      <c r="CZ141" s="107"/>
      <c r="DA141" s="107"/>
      <c r="DB141" s="107"/>
      <c r="DC141" s="107"/>
      <c r="DD141" s="107"/>
      <c r="DE141" s="107"/>
      <c r="DF141" s="107"/>
      <c r="DG141" s="107"/>
      <c r="DH141" s="107">
        <f t="shared" si="4102"/>
        <v>0</v>
      </c>
      <c r="DI141" s="107">
        <f t="shared" si="4103"/>
        <v>0</v>
      </c>
      <c r="DJ141" s="108">
        <f t="shared" si="3554"/>
        <v>0</v>
      </c>
      <c r="DK141" s="108">
        <f t="shared" si="3555"/>
        <v>0</v>
      </c>
      <c r="DL141" s="107"/>
      <c r="DM141" s="107"/>
      <c r="DN141" s="107"/>
      <c r="DO141" s="107"/>
      <c r="DP141" s="107"/>
      <c r="DQ141" s="107"/>
      <c r="DR141" s="107"/>
      <c r="DS141" s="107"/>
      <c r="DT141" s="107">
        <f t="shared" si="4104"/>
        <v>0</v>
      </c>
      <c r="DU141" s="107">
        <f t="shared" si="4105"/>
        <v>0</v>
      </c>
      <c r="DV141" s="108">
        <f t="shared" si="3561"/>
        <v>0</v>
      </c>
      <c r="DW141" s="108">
        <f t="shared" si="3562"/>
        <v>0</v>
      </c>
      <c r="DX141" s="107"/>
      <c r="DY141" s="107"/>
      <c r="DZ141" s="107"/>
      <c r="EA141" s="107"/>
      <c r="EB141" s="107"/>
      <c r="EC141" s="107"/>
      <c r="ED141" s="107"/>
      <c r="EE141" s="107"/>
      <c r="EF141" s="107">
        <f t="shared" si="4106"/>
        <v>0</v>
      </c>
      <c r="EG141" s="107">
        <f t="shared" si="4107"/>
        <v>0</v>
      </c>
      <c r="EH141" s="108">
        <f t="shared" si="3568"/>
        <v>0</v>
      </c>
      <c r="EI141" s="108">
        <f t="shared" si="3569"/>
        <v>0</v>
      </c>
      <c r="EJ141" s="107"/>
      <c r="EK141" s="107"/>
      <c r="EL141" s="107"/>
      <c r="EM141" s="107"/>
      <c r="EN141" s="107"/>
      <c r="EO141" s="107"/>
      <c r="EP141" s="107"/>
      <c r="EQ141" s="107"/>
      <c r="ER141" s="107">
        <f t="shared" si="4108"/>
        <v>0</v>
      </c>
      <c r="ES141" s="107">
        <f t="shared" si="4109"/>
        <v>0</v>
      </c>
      <c r="ET141" s="108">
        <f t="shared" si="3575"/>
        <v>0</v>
      </c>
      <c r="EU141" s="108">
        <f t="shared" si="3576"/>
        <v>0</v>
      </c>
      <c r="EV141" s="107"/>
      <c r="EW141" s="107"/>
      <c r="EX141" s="107"/>
      <c r="EY141" s="107"/>
      <c r="EZ141" s="107"/>
      <c r="FA141" s="107"/>
      <c r="FB141" s="107"/>
      <c r="FC141" s="107"/>
      <c r="FD141" s="107">
        <f t="shared" si="4110"/>
        <v>0</v>
      </c>
      <c r="FE141" s="107">
        <f t="shared" si="4111"/>
        <v>0</v>
      </c>
      <c r="FF141" s="108">
        <f t="shared" si="3582"/>
        <v>0</v>
      </c>
      <c r="FG141" s="108">
        <f t="shared" si="3583"/>
        <v>0</v>
      </c>
      <c r="FH141" s="107"/>
      <c r="FI141" s="107"/>
      <c r="FJ141" s="107"/>
      <c r="FK141" s="107"/>
      <c r="FL141" s="107"/>
      <c r="FM141" s="107"/>
      <c r="FN141" s="107"/>
      <c r="FO141" s="107"/>
      <c r="FP141" s="107">
        <f t="shared" si="4112"/>
        <v>0</v>
      </c>
      <c r="FQ141" s="107">
        <f t="shared" si="4113"/>
        <v>0</v>
      </c>
      <c r="FR141" s="108">
        <f t="shared" si="3589"/>
        <v>0</v>
      </c>
      <c r="FS141" s="108">
        <f t="shared" si="3590"/>
        <v>0</v>
      </c>
      <c r="FT141" s="107"/>
      <c r="FU141" s="107"/>
      <c r="FV141" s="107"/>
      <c r="FW141" s="107"/>
      <c r="FX141" s="107"/>
      <c r="FY141" s="107"/>
      <c r="FZ141" s="107"/>
      <c r="GA141" s="107"/>
      <c r="GB141" s="107">
        <f t="shared" si="4114"/>
        <v>0</v>
      </c>
      <c r="GC141" s="107">
        <f t="shared" si="4115"/>
        <v>0</v>
      </c>
      <c r="GD141" s="108">
        <f t="shared" si="3596"/>
        <v>0</v>
      </c>
      <c r="GE141" s="108">
        <f t="shared" si="3597"/>
        <v>0</v>
      </c>
      <c r="GF141" s="107">
        <f t="shared" si="4116"/>
        <v>0</v>
      </c>
      <c r="GG141" s="107">
        <f t="shared" si="4117"/>
        <v>0</v>
      </c>
      <c r="GH141" s="107">
        <f t="shared" si="4118"/>
        <v>0</v>
      </c>
      <c r="GI141" s="107">
        <f t="shared" si="4119"/>
        <v>0</v>
      </c>
      <c r="GJ141" s="107">
        <f t="shared" si="4120"/>
        <v>0</v>
      </c>
      <c r="GK141" s="107">
        <f t="shared" si="4121"/>
        <v>0</v>
      </c>
      <c r="GL141" s="107">
        <f t="shared" si="4122"/>
        <v>0</v>
      </c>
      <c r="GM141" s="107">
        <f t="shared" si="4123"/>
        <v>0</v>
      </c>
      <c r="GN141" s="107">
        <f t="shared" si="4124"/>
        <v>0</v>
      </c>
      <c r="GO141" s="107">
        <f t="shared" si="4125"/>
        <v>0</v>
      </c>
      <c r="GP141" s="107"/>
      <c r="GQ141" s="107"/>
      <c r="GR141" s="243"/>
      <c r="GS141" s="86"/>
    </row>
    <row r="142" spans="2:201" hidden="1" x14ac:dyDescent="0.2">
      <c r="B142" s="110"/>
      <c r="C142" s="111"/>
      <c r="D142" s="112"/>
      <c r="E142" s="132" t="s">
        <v>66</v>
      </c>
      <c r="F142" s="134">
        <v>35</v>
      </c>
      <c r="G142" s="135">
        <v>201260.141</v>
      </c>
      <c r="H142" s="115"/>
      <c r="I142" s="115">
        <v>0</v>
      </c>
      <c r="J142" s="115">
        <f t="shared" si="223"/>
        <v>0</v>
      </c>
      <c r="K142" s="115">
        <f t="shared" si="224"/>
        <v>0</v>
      </c>
      <c r="L142" s="115">
        <f t="shared" ref="L142:Q142" si="4126">SUM(L143:L144)</f>
        <v>0</v>
      </c>
      <c r="M142" s="115">
        <f t="shared" si="4126"/>
        <v>0</v>
      </c>
      <c r="N142" s="115">
        <f t="shared" si="4126"/>
        <v>0</v>
      </c>
      <c r="O142" s="115">
        <f t="shared" si="4126"/>
        <v>0</v>
      </c>
      <c r="P142" s="115">
        <f t="shared" si="4126"/>
        <v>0</v>
      </c>
      <c r="Q142" s="115">
        <f t="shared" si="4126"/>
        <v>0</v>
      </c>
      <c r="R142" s="131">
        <f>SUM(L142-J142)</f>
        <v>0</v>
      </c>
      <c r="S142" s="131">
        <f>SUM(M142-K142)</f>
        <v>0</v>
      </c>
      <c r="T142" s="115">
        <v>133</v>
      </c>
      <c r="U142" s="115">
        <v>26767598.752999999</v>
      </c>
      <c r="V142" s="115">
        <f t="shared" si="226"/>
        <v>22.166666666666668</v>
      </c>
      <c r="W142" s="115">
        <f t="shared" si="227"/>
        <v>4461266.4588333331</v>
      </c>
      <c r="X142" s="115">
        <f t="shared" ref="X142:AC142" si="4127">SUM(X143:X144)</f>
        <v>19</v>
      </c>
      <c r="Y142" s="115">
        <f t="shared" si="4127"/>
        <v>3823942.6600000006</v>
      </c>
      <c r="Z142" s="115">
        <f t="shared" si="4127"/>
        <v>0</v>
      </c>
      <c r="AA142" s="115">
        <f t="shared" si="4127"/>
        <v>0</v>
      </c>
      <c r="AB142" s="115">
        <f t="shared" si="4127"/>
        <v>19</v>
      </c>
      <c r="AC142" s="115">
        <f t="shared" si="4127"/>
        <v>3823942.6600000006</v>
      </c>
      <c r="AD142" s="131">
        <f>SUM(X142-V142)</f>
        <v>-3.1666666666666679</v>
      </c>
      <c r="AE142" s="131">
        <f>SUM(Y142-W142)</f>
        <v>-637323.79883333249</v>
      </c>
      <c r="AF142" s="115">
        <f>VLOOKUP($E142,'ВМП план'!$B$8:$AL$43,12,0)</f>
        <v>0</v>
      </c>
      <c r="AG142" s="115">
        <f>VLOOKUP($E142,'ВМП план'!$B$8:$AL$43,13,0)</f>
        <v>0</v>
      </c>
      <c r="AH142" s="115">
        <f t="shared" si="233"/>
        <v>0</v>
      </c>
      <c r="AI142" s="115">
        <f t="shared" si="234"/>
        <v>0</v>
      </c>
      <c r="AJ142" s="115">
        <f t="shared" ref="AJ142:AO142" si="4128">SUM(AJ143:AJ144)</f>
        <v>0</v>
      </c>
      <c r="AK142" s="115">
        <f t="shared" si="4128"/>
        <v>0</v>
      </c>
      <c r="AL142" s="115">
        <f t="shared" si="4128"/>
        <v>0</v>
      </c>
      <c r="AM142" s="115">
        <f t="shared" si="4128"/>
        <v>0</v>
      </c>
      <c r="AN142" s="115">
        <f t="shared" si="4128"/>
        <v>0</v>
      </c>
      <c r="AO142" s="115">
        <f t="shared" si="4128"/>
        <v>0</v>
      </c>
      <c r="AP142" s="131">
        <f>SUM(AJ142-AH142)</f>
        <v>0</v>
      </c>
      <c r="AQ142" s="131">
        <f>SUM(AK142-AI142)</f>
        <v>0</v>
      </c>
      <c r="AR142" s="115"/>
      <c r="AS142" s="115"/>
      <c r="AT142" s="115">
        <f t="shared" si="240"/>
        <v>0</v>
      </c>
      <c r="AU142" s="115">
        <f t="shared" si="241"/>
        <v>0</v>
      </c>
      <c r="AV142" s="115">
        <f t="shared" ref="AV142:BA142" si="4129">SUM(AV143:AV144)</f>
        <v>0</v>
      </c>
      <c r="AW142" s="115">
        <f t="shared" si="4129"/>
        <v>0</v>
      </c>
      <c r="AX142" s="115">
        <f t="shared" si="4129"/>
        <v>0</v>
      </c>
      <c r="AY142" s="115">
        <f t="shared" si="4129"/>
        <v>0</v>
      </c>
      <c r="AZ142" s="115">
        <f t="shared" si="4129"/>
        <v>0</v>
      </c>
      <c r="BA142" s="115">
        <f t="shared" si="4129"/>
        <v>0</v>
      </c>
      <c r="BB142" s="131">
        <f>SUM(AV142-AT142)</f>
        <v>0</v>
      </c>
      <c r="BC142" s="131">
        <f>SUM(AW142-AU142)</f>
        <v>0</v>
      </c>
      <c r="BD142" s="115"/>
      <c r="BE142" s="115">
        <v>0</v>
      </c>
      <c r="BF142" s="115">
        <f t="shared" si="247"/>
        <v>0</v>
      </c>
      <c r="BG142" s="115">
        <f t="shared" si="248"/>
        <v>0</v>
      </c>
      <c r="BH142" s="115">
        <f t="shared" ref="BH142:BM142" si="4130">SUM(BH143:BH144)</f>
        <v>0</v>
      </c>
      <c r="BI142" s="115">
        <f t="shared" si="4130"/>
        <v>0</v>
      </c>
      <c r="BJ142" s="115">
        <f t="shared" si="4130"/>
        <v>0</v>
      </c>
      <c r="BK142" s="115">
        <f t="shared" si="4130"/>
        <v>0</v>
      </c>
      <c r="BL142" s="115">
        <f t="shared" si="4130"/>
        <v>0</v>
      </c>
      <c r="BM142" s="115">
        <f t="shared" si="4130"/>
        <v>0</v>
      </c>
      <c r="BN142" s="131">
        <f>SUM(BH142-BF142)</f>
        <v>0</v>
      </c>
      <c r="BO142" s="131">
        <f>SUM(BI142-BG142)</f>
        <v>0</v>
      </c>
      <c r="BP142" s="115"/>
      <c r="BQ142" s="115"/>
      <c r="BR142" s="115">
        <f t="shared" si="254"/>
        <v>0</v>
      </c>
      <c r="BS142" s="115">
        <f t="shared" si="255"/>
        <v>0</v>
      </c>
      <c r="BT142" s="115">
        <f t="shared" ref="BT142:BY142" si="4131">SUM(BT143:BT144)</f>
        <v>0</v>
      </c>
      <c r="BU142" s="115">
        <f t="shared" si="4131"/>
        <v>0</v>
      </c>
      <c r="BV142" s="115">
        <f t="shared" si="4131"/>
        <v>0</v>
      </c>
      <c r="BW142" s="115">
        <f t="shared" si="4131"/>
        <v>0</v>
      </c>
      <c r="BX142" s="115">
        <f t="shared" si="4131"/>
        <v>0</v>
      </c>
      <c r="BY142" s="115">
        <f t="shared" si="4131"/>
        <v>0</v>
      </c>
      <c r="BZ142" s="131">
        <f>SUM(BT142-BR142)</f>
        <v>0</v>
      </c>
      <c r="CA142" s="131">
        <f>SUM(BU142-BS142)</f>
        <v>0</v>
      </c>
      <c r="CB142" s="115"/>
      <c r="CC142" s="115"/>
      <c r="CD142" s="115">
        <f t="shared" si="261"/>
        <v>0</v>
      </c>
      <c r="CE142" s="115">
        <f t="shared" si="262"/>
        <v>0</v>
      </c>
      <c r="CF142" s="115">
        <f t="shared" ref="CF142:CK142" si="4132">SUM(CF143:CF144)</f>
        <v>0</v>
      </c>
      <c r="CG142" s="115">
        <f t="shared" si="4132"/>
        <v>0</v>
      </c>
      <c r="CH142" s="115">
        <f t="shared" si="4132"/>
        <v>0</v>
      </c>
      <c r="CI142" s="115">
        <f t="shared" si="4132"/>
        <v>0</v>
      </c>
      <c r="CJ142" s="115">
        <f t="shared" si="4132"/>
        <v>0</v>
      </c>
      <c r="CK142" s="115">
        <f t="shared" si="4132"/>
        <v>0</v>
      </c>
      <c r="CL142" s="131">
        <f>SUM(CF142-CD142)</f>
        <v>0</v>
      </c>
      <c r="CM142" s="131">
        <f>SUM(CG142-CE142)</f>
        <v>0</v>
      </c>
      <c r="CN142" s="115"/>
      <c r="CO142" s="115"/>
      <c r="CP142" s="115">
        <f t="shared" si="268"/>
        <v>0</v>
      </c>
      <c r="CQ142" s="115">
        <f t="shared" si="269"/>
        <v>0</v>
      </c>
      <c r="CR142" s="115">
        <f t="shared" ref="CR142:CW142" si="4133">SUM(CR143:CR144)</f>
        <v>0</v>
      </c>
      <c r="CS142" s="115">
        <f t="shared" si="4133"/>
        <v>0</v>
      </c>
      <c r="CT142" s="115">
        <f t="shared" si="4133"/>
        <v>0</v>
      </c>
      <c r="CU142" s="115">
        <f t="shared" si="4133"/>
        <v>0</v>
      </c>
      <c r="CV142" s="115">
        <f t="shared" si="4133"/>
        <v>0</v>
      </c>
      <c r="CW142" s="115">
        <f t="shared" si="4133"/>
        <v>0</v>
      </c>
      <c r="CX142" s="131">
        <f>SUM(CR142-CP142)</f>
        <v>0</v>
      </c>
      <c r="CY142" s="131">
        <f>SUM(CS142-CQ142)</f>
        <v>0</v>
      </c>
      <c r="CZ142" s="115"/>
      <c r="DA142" s="115"/>
      <c r="DB142" s="115">
        <f t="shared" si="275"/>
        <v>0</v>
      </c>
      <c r="DC142" s="115">
        <f t="shared" si="276"/>
        <v>0</v>
      </c>
      <c r="DD142" s="115">
        <f t="shared" ref="DD142:DI142" si="4134">SUM(DD143:DD144)</f>
        <v>0</v>
      </c>
      <c r="DE142" s="115">
        <f t="shared" si="4134"/>
        <v>0</v>
      </c>
      <c r="DF142" s="115">
        <f t="shared" si="4134"/>
        <v>0</v>
      </c>
      <c r="DG142" s="115">
        <f t="shared" si="4134"/>
        <v>0</v>
      </c>
      <c r="DH142" s="115">
        <f t="shared" si="4134"/>
        <v>0</v>
      </c>
      <c r="DI142" s="115">
        <f t="shared" si="4134"/>
        <v>0</v>
      </c>
      <c r="DJ142" s="131">
        <f>SUM(DD142-DB142)</f>
        <v>0</v>
      </c>
      <c r="DK142" s="131">
        <f>SUM(DE142-DC142)</f>
        <v>0</v>
      </c>
      <c r="DL142" s="115"/>
      <c r="DM142" s="115"/>
      <c r="DN142" s="115">
        <f t="shared" si="282"/>
        <v>0</v>
      </c>
      <c r="DO142" s="115">
        <f t="shared" si="283"/>
        <v>0</v>
      </c>
      <c r="DP142" s="115">
        <f t="shared" ref="DP142:DU142" si="4135">SUM(DP143:DP144)</f>
        <v>0</v>
      </c>
      <c r="DQ142" s="115">
        <f t="shared" si="4135"/>
        <v>0</v>
      </c>
      <c r="DR142" s="115">
        <f t="shared" si="4135"/>
        <v>0</v>
      </c>
      <c r="DS142" s="115">
        <f t="shared" si="4135"/>
        <v>0</v>
      </c>
      <c r="DT142" s="115">
        <f t="shared" si="4135"/>
        <v>0</v>
      </c>
      <c r="DU142" s="115">
        <f t="shared" si="4135"/>
        <v>0</v>
      </c>
      <c r="DV142" s="131">
        <f>SUM(DP142-DN142)</f>
        <v>0</v>
      </c>
      <c r="DW142" s="131">
        <f>SUM(DQ142-DO142)</f>
        <v>0</v>
      </c>
      <c r="DX142" s="115"/>
      <c r="DY142" s="115">
        <v>0</v>
      </c>
      <c r="DZ142" s="115">
        <f t="shared" si="289"/>
        <v>0</v>
      </c>
      <c r="EA142" s="115">
        <f t="shared" si="290"/>
        <v>0</v>
      </c>
      <c r="EB142" s="115">
        <f t="shared" ref="EB142:EG142" si="4136">SUM(EB143:EB144)</f>
        <v>0</v>
      </c>
      <c r="EC142" s="115">
        <f t="shared" si="4136"/>
        <v>0</v>
      </c>
      <c r="ED142" s="115">
        <f t="shared" si="4136"/>
        <v>0</v>
      </c>
      <c r="EE142" s="115">
        <f t="shared" si="4136"/>
        <v>0</v>
      </c>
      <c r="EF142" s="115">
        <f t="shared" si="4136"/>
        <v>0</v>
      </c>
      <c r="EG142" s="115">
        <f t="shared" si="4136"/>
        <v>0</v>
      </c>
      <c r="EH142" s="131">
        <f>SUM(EB142-DZ142)</f>
        <v>0</v>
      </c>
      <c r="EI142" s="131">
        <f>SUM(EC142-EA142)</f>
        <v>0</v>
      </c>
      <c r="EJ142" s="115"/>
      <c r="EK142" s="115">
        <v>0</v>
      </c>
      <c r="EL142" s="115">
        <f t="shared" si="296"/>
        <v>0</v>
      </c>
      <c r="EM142" s="115">
        <f t="shared" si="297"/>
        <v>0</v>
      </c>
      <c r="EN142" s="115">
        <f t="shared" ref="EN142:ES142" si="4137">SUM(EN143:EN144)</f>
        <v>0</v>
      </c>
      <c r="EO142" s="115">
        <f t="shared" si="4137"/>
        <v>0</v>
      </c>
      <c r="EP142" s="115">
        <f t="shared" si="4137"/>
        <v>0</v>
      </c>
      <c r="EQ142" s="115">
        <f t="shared" si="4137"/>
        <v>0</v>
      </c>
      <c r="ER142" s="115">
        <f t="shared" si="4137"/>
        <v>0</v>
      </c>
      <c r="ES142" s="115">
        <f t="shared" si="4137"/>
        <v>0</v>
      </c>
      <c r="ET142" s="131">
        <f>SUM(EN142-EL142)</f>
        <v>0</v>
      </c>
      <c r="EU142" s="131">
        <f>SUM(EO142-EM142)</f>
        <v>0</v>
      </c>
      <c r="EV142" s="115"/>
      <c r="EW142" s="115"/>
      <c r="EX142" s="115">
        <f t="shared" si="303"/>
        <v>0</v>
      </c>
      <c r="EY142" s="115">
        <f t="shared" si="304"/>
        <v>0</v>
      </c>
      <c r="EZ142" s="115">
        <f t="shared" ref="EZ142:FE142" si="4138">SUM(EZ143:EZ144)</f>
        <v>0</v>
      </c>
      <c r="FA142" s="115">
        <f t="shared" si="4138"/>
        <v>0</v>
      </c>
      <c r="FB142" s="115">
        <f t="shared" si="4138"/>
        <v>0</v>
      </c>
      <c r="FC142" s="115">
        <f t="shared" si="4138"/>
        <v>0</v>
      </c>
      <c r="FD142" s="115">
        <f t="shared" si="4138"/>
        <v>0</v>
      </c>
      <c r="FE142" s="115">
        <f t="shared" si="4138"/>
        <v>0</v>
      </c>
      <c r="FF142" s="131">
        <f>SUM(EZ142-EX142)</f>
        <v>0</v>
      </c>
      <c r="FG142" s="131">
        <f>SUM(FA142-EY142)</f>
        <v>0</v>
      </c>
      <c r="FH142" s="115"/>
      <c r="FI142" s="115"/>
      <c r="FJ142" s="115">
        <f t="shared" si="310"/>
        <v>0</v>
      </c>
      <c r="FK142" s="115">
        <f t="shared" si="311"/>
        <v>0</v>
      </c>
      <c r="FL142" s="115">
        <f t="shared" ref="FL142:FQ142" si="4139">SUM(FL143:FL144)</f>
        <v>0</v>
      </c>
      <c r="FM142" s="115">
        <f t="shared" si="4139"/>
        <v>0</v>
      </c>
      <c r="FN142" s="115">
        <f t="shared" si="4139"/>
        <v>0</v>
      </c>
      <c r="FO142" s="115">
        <f t="shared" si="4139"/>
        <v>0</v>
      </c>
      <c r="FP142" s="115">
        <f t="shared" si="4139"/>
        <v>0</v>
      </c>
      <c r="FQ142" s="115">
        <f t="shared" si="4139"/>
        <v>0</v>
      </c>
      <c r="FR142" s="131">
        <f>SUM(FL142-FJ142)</f>
        <v>0</v>
      </c>
      <c r="FS142" s="131">
        <f>SUM(FM142-FK142)</f>
        <v>0</v>
      </c>
      <c r="FT142" s="115"/>
      <c r="FU142" s="115">
        <v>0</v>
      </c>
      <c r="FV142" s="115">
        <f t="shared" si="317"/>
        <v>0</v>
      </c>
      <c r="FW142" s="115">
        <f t="shared" si="318"/>
        <v>0</v>
      </c>
      <c r="FX142" s="115">
        <f t="shared" ref="FX142:GC142" si="4140">SUM(FX143:FX144)</f>
        <v>0</v>
      </c>
      <c r="FY142" s="115">
        <f t="shared" si="4140"/>
        <v>0</v>
      </c>
      <c r="FZ142" s="115">
        <f t="shared" si="4140"/>
        <v>0</v>
      </c>
      <c r="GA142" s="115">
        <f t="shared" si="4140"/>
        <v>0</v>
      </c>
      <c r="GB142" s="115">
        <f t="shared" si="4140"/>
        <v>0</v>
      </c>
      <c r="GC142" s="115">
        <f t="shared" si="4140"/>
        <v>0</v>
      </c>
      <c r="GD142" s="131">
        <f>SUM(FX142-FV142)</f>
        <v>0</v>
      </c>
      <c r="GE142" s="131">
        <f>SUM(FY142-FW142)</f>
        <v>0</v>
      </c>
      <c r="GF142" s="115">
        <f t="shared" si="4078"/>
        <v>133</v>
      </c>
      <c r="GG142" s="115">
        <f t="shared" si="4078"/>
        <v>26767598.752999999</v>
      </c>
      <c r="GH142" s="115">
        <f t="shared" si="4078"/>
        <v>22.166666666666668</v>
      </c>
      <c r="GI142" s="115">
        <f t="shared" si="4078"/>
        <v>4461266.4588333331</v>
      </c>
      <c r="GJ142" s="115">
        <f t="shared" ref="GJ142:GO142" si="4141">SUM(GJ143:GJ144)</f>
        <v>19</v>
      </c>
      <c r="GK142" s="115">
        <f t="shared" si="4141"/>
        <v>3823942.6600000006</v>
      </c>
      <c r="GL142" s="115">
        <f t="shared" si="4141"/>
        <v>0</v>
      </c>
      <c r="GM142" s="115">
        <f t="shared" si="4141"/>
        <v>0</v>
      </c>
      <c r="GN142" s="115">
        <f t="shared" si="4141"/>
        <v>19</v>
      </c>
      <c r="GO142" s="115">
        <f t="shared" si="4141"/>
        <v>3823942.6600000006</v>
      </c>
      <c r="GP142" s="115">
        <f t="shared" si="4084"/>
        <v>-3.1666666666666679</v>
      </c>
      <c r="GQ142" s="115">
        <f t="shared" si="4085"/>
        <v>-637323.79883333249</v>
      </c>
      <c r="GR142" s="243"/>
      <c r="GS142" s="86"/>
    </row>
    <row r="143" spans="2:201" ht="54" hidden="1" customHeight="1" x14ac:dyDescent="0.2">
      <c r="B143" s="86" t="s">
        <v>222</v>
      </c>
      <c r="C143" s="89" t="s">
        <v>220</v>
      </c>
      <c r="D143" s="90">
        <v>417</v>
      </c>
      <c r="E143" s="94" t="s">
        <v>223</v>
      </c>
      <c r="F143" s="94">
        <v>35</v>
      </c>
      <c r="G143" s="106">
        <v>201260.141</v>
      </c>
      <c r="H143" s="107"/>
      <c r="I143" s="107"/>
      <c r="J143" s="107"/>
      <c r="K143" s="107"/>
      <c r="L143" s="107">
        <f>VLOOKUP($D143,'факт '!$D$7:$AO$73,3,0)</f>
        <v>0</v>
      </c>
      <c r="M143" s="107">
        <f>VLOOKUP($D143,'факт '!$D$7:$AO$73,4,0)</f>
        <v>0</v>
      </c>
      <c r="N143" s="107"/>
      <c r="O143" s="107"/>
      <c r="P143" s="107">
        <f t="shared" si="4086"/>
        <v>0</v>
      </c>
      <c r="Q143" s="107">
        <f t="shared" si="4087"/>
        <v>0</v>
      </c>
      <c r="R143" s="108">
        <f t="shared" si="2218"/>
        <v>0</v>
      </c>
      <c r="S143" s="108">
        <f t="shared" si="2219"/>
        <v>0</v>
      </c>
      <c r="T143" s="107"/>
      <c r="U143" s="107"/>
      <c r="V143" s="107"/>
      <c r="W143" s="107"/>
      <c r="X143" s="107">
        <f>VLOOKUP($D143,'факт '!$D$7:$AO$73,7,0)</f>
        <v>19</v>
      </c>
      <c r="Y143" s="107">
        <f>VLOOKUP($D143,'факт '!$D$7:$AO$73,8,0)</f>
        <v>3823942.6600000006</v>
      </c>
      <c r="Z143" s="107">
        <f>VLOOKUP($D143,'факт '!$D$7:$AO$73,9,0)</f>
        <v>0</v>
      </c>
      <c r="AA143" s="107">
        <f>VLOOKUP($D143,'факт '!$D$7:$AO$73,10,0)</f>
        <v>0</v>
      </c>
      <c r="AB143" s="107">
        <f t="shared" ref="AB143:AB144" si="4142">SUM(X143+Z143)</f>
        <v>19</v>
      </c>
      <c r="AC143" s="107">
        <f t="shared" ref="AC143:AC144" si="4143">SUM(Y143+AA143)</f>
        <v>3823942.6600000006</v>
      </c>
      <c r="AD143" s="108">
        <f t="shared" ref="AD143:AD144" si="4144">SUM(X143-V143)</f>
        <v>19</v>
      </c>
      <c r="AE143" s="108">
        <f t="shared" ref="AE143:AE144" si="4145">SUM(Y143-W143)</f>
        <v>3823942.6600000006</v>
      </c>
      <c r="AF143" s="107"/>
      <c r="AG143" s="107"/>
      <c r="AH143" s="107"/>
      <c r="AI143" s="107"/>
      <c r="AJ143" s="107">
        <f>VLOOKUP($D143,'факт '!$D$7:$AO$73,5,0)</f>
        <v>0</v>
      </c>
      <c r="AK143" s="107">
        <f>VLOOKUP($D143,'факт '!$D$7:$AO$73,6,0)</f>
        <v>0</v>
      </c>
      <c r="AL143" s="107"/>
      <c r="AM143" s="107"/>
      <c r="AN143" s="107">
        <f t="shared" ref="AN143:AN144" si="4146">SUM(AJ143+AL143)</f>
        <v>0</v>
      </c>
      <c r="AO143" s="107">
        <f t="shared" ref="AO143:AO144" si="4147">SUM(AK143+AM143)</f>
        <v>0</v>
      </c>
      <c r="AP143" s="108">
        <f t="shared" ref="AP143:AP144" si="4148">SUM(AJ143-AH143)</f>
        <v>0</v>
      </c>
      <c r="AQ143" s="108">
        <f t="shared" ref="AQ143:AQ144" si="4149">SUM(AK143-AI143)</f>
        <v>0</v>
      </c>
      <c r="AR143" s="107"/>
      <c r="AS143" s="107"/>
      <c r="AT143" s="107"/>
      <c r="AU143" s="107"/>
      <c r="AV143" s="107">
        <f>VLOOKUP($D143,'факт '!$D$7:$AO$73,11,0)</f>
        <v>0</v>
      </c>
      <c r="AW143" s="107">
        <f>VLOOKUP($D143,'факт '!$D$7:$AO$73,12,0)</f>
        <v>0</v>
      </c>
      <c r="AX143" s="107"/>
      <c r="AY143" s="107"/>
      <c r="AZ143" s="107">
        <f t="shared" ref="AZ143:AZ144" si="4150">SUM(AV143+AX143)</f>
        <v>0</v>
      </c>
      <c r="BA143" s="107">
        <f t="shared" ref="BA143:BA144" si="4151">SUM(AW143+AY143)</f>
        <v>0</v>
      </c>
      <c r="BB143" s="108">
        <f t="shared" ref="BB143:BB144" si="4152">SUM(AV143-AT143)</f>
        <v>0</v>
      </c>
      <c r="BC143" s="108">
        <f t="shared" ref="BC143:BC144" si="4153">SUM(AW143-AU143)</f>
        <v>0</v>
      </c>
      <c r="BD143" s="107"/>
      <c r="BE143" s="107"/>
      <c r="BF143" s="107"/>
      <c r="BG143" s="107"/>
      <c r="BH143" s="107">
        <f>VLOOKUP($D143,'факт '!$D$7:$AO$73,15,0)</f>
        <v>0</v>
      </c>
      <c r="BI143" s="107">
        <f>VLOOKUP($D143,'факт '!$D$7:$AO$73,16,0)</f>
        <v>0</v>
      </c>
      <c r="BJ143" s="107">
        <f>VLOOKUP($D143,'факт '!$D$7:$AO$73,17,0)</f>
        <v>0</v>
      </c>
      <c r="BK143" s="107">
        <f>VLOOKUP($D143,'факт '!$D$7:$AO$73,18,0)</f>
        <v>0</v>
      </c>
      <c r="BL143" s="107">
        <f t="shared" ref="BL143:BL144" si="4154">SUM(BH143+BJ143)</f>
        <v>0</v>
      </c>
      <c r="BM143" s="107">
        <f t="shared" ref="BM143:BM144" si="4155">SUM(BI143+BK143)</f>
        <v>0</v>
      </c>
      <c r="BN143" s="108">
        <f t="shared" ref="BN143:BN144" si="4156">SUM(BH143-BF143)</f>
        <v>0</v>
      </c>
      <c r="BO143" s="108">
        <f t="shared" ref="BO143:BO144" si="4157">SUM(BI143-BG143)</f>
        <v>0</v>
      </c>
      <c r="BP143" s="107"/>
      <c r="BQ143" s="107"/>
      <c r="BR143" s="107"/>
      <c r="BS143" s="107"/>
      <c r="BT143" s="107">
        <f>VLOOKUP($D143,'факт '!$D$7:$AO$73,19,0)</f>
        <v>0</v>
      </c>
      <c r="BU143" s="107">
        <f>VLOOKUP($D143,'факт '!$D$7:$AO$73,20,0)</f>
        <v>0</v>
      </c>
      <c r="BV143" s="107">
        <f>VLOOKUP($D143,'факт '!$D$7:$AO$73,21,0)</f>
        <v>0</v>
      </c>
      <c r="BW143" s="107">
        <f>VLOOKUP($D143,'факт '!$D$7:$AO$73,22,0)</f>
        <v>0</v>
      </c>
      <c r="BX143" s="107">
        <f t="shared" ref="BX143:BX144" si="4158">SUM(BT143+BV143)</f>
        <v>0</v>
      </c>
      <c r="BY143" s="107">
        <f t="shared" ref="BY143:BY144" si="4159">SUM(BU143+BW143)</f>
        <v>0</v>
      </c>
      <c r="BZ143" s="108">
        <f t="shared" ref="BZ143:BZ144" si="4160">SUM(BT143-BR143)</f>
        <v>0</v>
      </c>
      <c r="CA143" s="108">
        <f t="shared" ref="CA143:CA144" si="4161">SUM(BU143-BS143)</f>
        <v>0</v>
      </c>
      <c r="CB143" s="107"/>
      <c r="CC143" s="107"/>
      <c r="CD143" s="107"/>
      <c r="CE143" s="107"/>
      <c r="CF143" s="107">
        <f>VLOOKUP($D143,'факт '!$D$7:$AO$73,23,0)</f>
        <v>0</v>
      </c>
      <c r="CG143" s="107">
        <f>VLOOKUP($D143,'факт '!$D$7:$AO$73,24,0)</f>
        <v>0</v>
      </c>
      <c r="CH143" s="107">
        <f>VLOOKUP($D143,'факт '!$D$7:$AO$73,25,0)</f>
        <v>0</v>
      </c>
      <c r="CI143" s="107">
        <f>VLOOKUP($D143,'факт '!$D$7:$AO$73,26,0)</f>
        <v>0</v>
      </c>
      <c r="CJ143" s="107">
        <f t="shared" ref="CJ143:CJ144" si="4162">SUM(CF143+CH143)</f>
        <v>0</v>
      </c>
      <c r="CK143" s="107">
        <f t="shared" ref="CK143:CK144" si="4163">SUM(CG143+CI143)</f>
        <v>0</v>
      </c>
      <c r="CL143" s="108">
        <f t="shared" ref="CL143:CL144" si="4164">SUM(CF143-CD143)</f>
        <v>0</v>
      </c>
      <c r="CM143" s="108">
        <f t="shared" ref="CM143:CM144" si="4165">SUM(CG143-CE143)</f>
        <v>0</v>
      </c>
      <c r="CN143" s="107"/>
      <c r="CO143" s="107"/>
      <c r="CP143" s="107"/>
      <c r="CQ143" s="107"/>
      <c r="CR143" s="107">
        <f>VLOOKUP($D143,'факт '!$D$7:$AO$73,27,0)</f>
        <v>0</v>
      </c>
      <c r="CS143" s="107">
        <f>VLOOKUP($D143,'факт '!$D$7:$AO$73,28,0)</f>
        <v>0</v>
      </c>
      <c r="CT143" s="107">
        <f>VLOOKUP($D143,'факт '!$D$7:$AO$73,29,0)</f>
        <v>0</v>
      </c>
      <c r="CU143" s="107">
        <f>VLOOKUP($D143,'факт '!$D$7:$AO$73,30,0)</f>
        <v>0</v>
      </c>
      <c r="CV143" s="107">
        <f t="shared" ref="CV143:CV144" si="4166">SUM(CR143+CT143)</f>
        <v>0</v>
      </c>
      <c r="CW143" s="107">
        <f t="shared" ref="CW143:CW144" si="4167">SUM(CS143+CU143)</f>
        <v>0</v>
      </c>
      <c r="CX143" s="108">
        <f t="shared" ref="CX143:CX144" si="4168">SUM(CR143-CP143)</f>
        <v>0</v>
      </c>
      <c r="CY143" s="108">
        <f t="shared" ref="CY143:CY144" si="4169">SUM(CS143-CQ143)</f>
        <v>0</v>
      </c>
      <c r="CZ143" s="107"/>
      <c r="DA143" s="107"/>
      <c r="DB143" s="107"/>
      <c r="DC143" s="107"/>
      <c r="DD143" s="107">
        <f>VLOOKUP($D143,'факт '!$D$7:$AO$73,31,0)</f>
        <v>0</v>
      </c>
      <c r="DE143" s="107">
        <f>VLOOKUP($D143,'факт '!$D$7:$AO$73,32,0)</f>
        <v>0</v>
      </c>
      <c r="DF143" s="107"/>
      <c r="DG143" s="107"/>
      <c r="DH143" s="107">
        <f t="shared" ref="DH143:DH144" si="4170">SUM(DD143+DF143)</f>
        <v>0</v>
      </c>
      <c r="DI143" s="107">
        <f t="shared" ref="DI143:DI144" si="4171">SUM(DE143+DG143)</f>
        <v>0</v>
      </c>
      <c r="DJ143" s="108">
        <f t="shared" ref="DJ143:DJ144" si="4172">SUM(DD143-DB143)</f>
        <v>0</v>
      </c>
      <c r="DK143" s="108">
        <f t="shared" ref="DK143:DK144" si="4173">SUM(DE143-DC143)</f>
        <v>0</v>
      </c>
      <c r="DL143" s="107"/>
      <c r="DM143" s="107"/>
      <c r="DN143" s="107"/>
      <c r="DO143" s="107"/>
      <c r="DP143" s="107">
        <f>VLOOKUP($D143,'факт '!$D$7:$AO$73,13,0)</f>
        <v>0</v>
      </c>
      <c r="DQ143" s="107">
        <f>VLOOKUP($D143,'факт '!$D$7:$AO$73,14,0)</f>
        <v>0</v>
      </c>
      <c r="DR143" s="107"/>
      <c r="DS143" s="107"/>
      <c r="DT143" s="107">
        <f t="shared" ref="DT143:DT144" si="4174">SUM(DP143+DR143)</f>
        <v>0</v>
      </c>
      <c r="DU143" s="107">
        <f t="shared" ref="DU143:DU144" si="4175">SUM(DQ143+DS143)</f>
        <v>0</v>
      </c>
      <c r="DV143" s="108">
        <f t="shared" ref="DV143:DV144" si="4176">SUM(DP143-DN143)</f>
        <v>0</v>
      </c>
      <c r="DW143" s="108">
        <f t="shared" ref="DW143:DW144" si="4177">SUM(DQ143-DO143)</f>
        <v>0</v>
      </c>
      <c r="DX143" s="107"/>
      <c r="DY143" s="107"/>
      <c r="DZ143" s="107"/>
      <c r="EA143" s="107"/>
      <c r="EB143" s="107">
        <f>VLOOKUP($D143,'факт '!$D$7:$AO$73,33,0)</f>
        <v>0</v>
      </c>
      <c r="EC143" s="107">
        <f>VLOOKUP($D143,'факт '!$D$7:$AO$73,34,0)</f>
        <v>0</v>
      </c>
      <c r="ED143" s="107"/>
      <c r="EE143" s="107"/>
      <c r="EF143" s="107">
        <f t="shared" ref="EF143:EF144" si="4178">SUM(EB143+ED143)</f>
        <v>0</v>
      </c>
      <c r="EG143" s="107">
        <f t="shared" ref="EG143:EG144" si="4179">SUM(EC143+EE143)</f>
        <v>0</v>
      </c>
      <c r="EH143" s="108">
        <f t="shared" ref="EH143:EH144" si="4180">SUM(EB143-DZ143)</f>
        <v>0</v>
      </c>
      <c r="EI143" s="108">
        <f t="shared" ref="EI143:EI144" si="4181">SUM(EC143-EA143)</f>
        <v>0</v>
      </c>
      <c r="EJ143" s="107"/>
      <c r="EK143" s="107"/>
      <c r="EL143" s="107"/>
      <c r="EM143" s="107"/>
      <c r="EN143" s="107">
        <f>VLOOKUP($D143,'факт '!$D$7:$AO$73,35,0)</f>
        <v>0</v>
      </c>
      <c r="EO143" s="107">
        <f>VLOOKUP($D143,'факт '!$D$7:$AO$73,36,0)</f>
        <v>0</v>
      </c>
      <c r="EP143" s="107">
        <f>VLOOKUP($D143,'факт '!$D$7:$AO$73,37,0)</f>
        <v>0</v>
      </c>
      <c r="EQ143" s="107">
        <f>VLOOKUP($D143,'факт '!$D$7:$AO$73,38,0)</f>
        <v>0</v>
      </c>
      <c r="ER143" s="107">
        <f t="shared" ref="ER143:ER144" si="4182">SUM(EN143+EP143)</f>
        <v>0</v>
      </c>
      <c r="ES143" s="107">
        <f t="shared" ref="ES143:ES144" si="4183">SUM(EO143+EQ143)</f>
        <v>0</v>
      </c>
      <c r="ET143" s="108">
        <f t="shared" ref="ET143:ET144" si="4184">SUM(EN143-EL143)</f>
        <v>0</v>
      </c>
      <c r="EU143" s="108">
        <f t="shared" ref="EU143:EU144" si="4185">SUM(EO143-EM143)</f>
        <v>0</v>
      </c>
      <c r="EV143" s="107"/>
      <c r="EW143" s="107"/>
      <c r="EX143" s="107"/>
      <c r="EY143" s="107"/>
      <c r="EZ143" s="107"/>
      <c r="FA143" s="107"/>
      <c r="FB143" s="107"/>
      <c r="FC143" s="107"/>
      <c r="FD143" s="107">
        <f t="shared" ref="FD143:FD144" si="4186">SUM(EZ143+FB143)</f>
        <v>0</v>
      </c>
      <c r="FE143" s="107">
        <f t="shared" ref="FE143:FE144" si="4187">SUM(FA143+FC143)</f>
        <v>0</v>
      </c>
      <c r="FF143" s="108">
        <f t="shared" ref="FF143:FF144" si="4188">SUM(EZ143-EX143)</f>
        <v>0</v>
      </c>
      <c r="FG143" s="108">
        <f t="shared" ref="FG143:FG144" si="4189">SUM(FA143-EY143)</f>
        <v>0</v>
      </c>
      <c r="FH143" s="107"/>
      <c r="FI143" s="107"/>
      <c r="FJ143" s="107"/>
      <c r="FK143" s="107"/>
      <c r="FL143" s="107"/>
      <c r="FM143" s="107"/>
      <c r="FN143" s="107"/>
      <c r="FO143" s="107"/>
      <c r="FP143" s="107">
        <f t="shared" ref="FP143:FP144" si="4190">SUM(FL143+FN143)</f>
        <v>0</v>
      </c>
      <c r="FQ143" s="107">
        <f t="shared" ref="FQ143:FQ144" si="4191">SUM(FM143+FO143)</f>
        <v>0</v>
      </c>
      <c r="FR143" s="108">
        <f t="shared" ref="FR143:FR144" si="4192">SUM(FL143-FJ143)</f>
        <v>0</v>
      </c>
      <c r="FS143" s="108">
        <f t="shared" ref="FS143:FS144" si="4193">SUM(FM143-FK143)</f>
        <v>0</v>
      </c>
      <c r="FT143" s="107"/>
      <c r="FU143" s="107"/>
      <c r="FV143" s="107"/>
      <c r="FW143" s="107"/>
      <c r="FX143" s="107"/>
      <c r="FY143" s="107"/>
      <c r="FZ143" s="107"/>
      <c r="GA143" s="107"/>
      <c r="GB143" s="107">
        <f t="shared" ref="GB143:GB144" si="4194">SUM(FX143+FZ143)</f>
        <v>0</v>
      </c>
      <c r="GC143" s="107">
        <f t="shared" ref="GC143:GC144" si="4195">SUM(FY143+GA143)</f>
        <v>0</v>
      </c>
      <c r="GD143" s="108">
        <f t="shared" ref="GD143:GD144" si="4196">SUM(FX143-FV143)</f>
        <v>0</v>
      </c>
      <c r="GE143" s="108">
        <f t="shared" ref="GE143:GE144" si="4197">SUM(FY143-FW143)</f>
        <v>0</v>
      </c>
      <c r="GF143" s="107">
        <f t="shared" ref="GF143:GF144" si="4198">SUM(H143,T143,AF143,AR143,BD143,BP143,CB143,CN143,CZ143,DL143,DX143,EJ143,EV143)</f>
        <v>0</v>
      </c>
      <c r="GG143" s="107">
        <f t="shared" ref="GG143:GG144" si="4199">SUM(I143,U143,AG143,AS143,BE143,BQ143,CC143,CO143,DA143,DM143,DY143,EK143,EW143)</f>
        <v>0</v>
      </c>
      <c r="GH143" s="107">
        <f t="shared" ref="GH143:GH144" si="4200">SUM(J143,V143,AH143,AT143,BF143,BR143,CD143,CP143,DB143,DN143,DZ143,EL143,EX143)</f>
        <v>0</v>
      </c>
      <c r="GI143" s="107">
        <f t="shared" ref="GI143:GI144" si="4201">SUM(K143,W143,AI143,AU143,BG143,BS143,CE143,CQ143,DC143,DO143,EA143,EM143,EY143)</f>
        <v>0</v>
      </c>
      <c r="GJ143" s="107">
        <f t="shared" ref="GJ143:GJ144" si="4202">SUM(L143,X143,AJ143,AV143,BH143,BT143,CF143,CR143,DD143,DP143,EB143,EN143,EZ143)</f>
        <v>19</v>
      </c>
      <c r="GK143" s="107">
        <f t="shared" ref="GK143:GK144" si="4203">SUM(M143,Y143,AK143,AW143,BI143,BU143,CG143,CS143,DE143,DQ143,EC143,EO143,FA143)</f>
        <v>3823942.6600000006</v>
      </c>
      <c r="GL143" s="107">
        <f t="shared" ref="GL143:GL144" si="4204">SUM(N143,Z143,AL143,AX143,BJ143,BV143,CH143,CT143,DF143,DR143,ED143,EP143,FB143)</f>
        <v>0</v>
      </c>
      <c r="GM143" s="107">
        <f t="shared" ref="GM143:GM144" si="4205">SUM(O143,AA143,AM143,AY143,BK143,BW143,CI143,CU143,DG143,DS143,EE143,EQ143,FC143)</f>
        <v>0</v>
      </c>
      <c r="GN143" s="107">
        <f t="shared" ref="GN143:GN144" si="4206">SUM(P143,AB143,AN143,AZ143,BL143,BX143,CJ143,CV143,DH143,DT143,EF143,ER143,FD143)</f>
        <v>19</v>
      </c>
      <c r="GO143" s="107">
        <f t="shared" ref="GO143:GO144" si="4207">SUM(Q143,AC143,AO143,BA143,BM143,BY143,CK143,CW143,DI143,DU143,EG143,ES143,FE143)</f>
        <v>3823942.6600000006</v>
      </c>
      <c r="GP143" s="107"/>
      <c r="GQ143" s="107"/>
      <c r="GR143" s="243"/>
      <c r="GS143" s="86"/>
    </row>
    <row r="144" spans="2:201" hidden="1" x14ac:dyDescent="0.2">
      <c r="B144" s="86"/>
      <c r="C144" s="89"/>
      <c r="D144" s="90"/>
      <c r="E144" s="94"/>
      <c r="F144" s="94"/>
      <c r="G144" s="106"/>
      <c r="H144" s="107"/>
      <c r="I144" s="107"/>
      <c r="J144" s="107"/>
      <c r="K144" s="107"/>
      <c r="L144" s="107"/>
      <c r="M144" s="107"/>
      <c r="N144" s="107"/>
      <c r="O144" s="107"/>
      <c r="P144" s="107">
        <f t="shared" si="4086"/>
        <v>0</v>
      </c>
      <c r="Q144" s="107">
        <f t="shared" si="4087"/>
        <v>0</v>
      </c>
      <c r="R144" s="108">
        <f t="shared" si="2218"/>
        <v>0</v>
      </c>
      <c r="S144" s="108">
        <f t="shared" si="2219"/>
        <v>0</v>
      </c>
      <c r="T144" s="107"/>
      <c r="U144" s="107"/>
      <c r="V144" s="107"/>
      <c r="W144" s="107"/>
      <c r="X144" s="107"/>
      <c r="Y144" s="107"/>
      <c r="Z144" s="107"/>
      <c r="AA144" s="107"/>
      <c r="AB144" s="107">
        <f t="shared" si="4142"/>
        <v>0</v>
      </c>
      <c r="AC144" s="107">
        <f t="shared" si="4143"/>
        <v>0</v>
      </c>
      <c r="AD144" s="108">
        <f t="shared" si="4144"/>
        <v>0</v>
      </c>
      <c r="AE144" s="108">
        <f t="shared" si="4145"/>
        <v>0</v>
      </c>
      <c r="AF144" s="107"/>
      <c r="AG144" s="107"/>
      <c r="AH144" s="107"/>
      <c r="AI144" s="107"/>
      <c r="AJ144" s="107"/>
      <c r="AK144" s="107"/>
      <c r="AL144" s="107"/>
      <c r="AM144" s="107"/>
      <c r="AN144" s="107">
        <f t="shared" si="4146"/>
        <v>0</v>
      </c>
      <c r="AO144" s="107">
        <f t="shared" si="4147"/>
        <v>0</v>
      </c>
      <c r="AP144" s="108">
        <f t="shared" si="4148"/>
        <v>0</v>
      </c>
      <c r="AQ144" s="108">
        <f t="shared" si="4149"/>
        <v>0</v>
      </c>
      <c r="AR144" s="107"/>
      <c r="AS144" s="107"/>
      <c r="AT144" s="107"/>
      <c r="AU144" s="107"/>
      <c r="AV144" s="107"/>
      <c r="AW144" s="107"/>
      <c r="AX144" s="107"/>
      <c r="AY144" s="107"/>
      <c r="AZ144" s="107">
        <f t="shared" si="4150"/>
        <v>0</v>
      </c>
      <c r="BA144" s="107">
        <f t="shared" si="4151"/>
        <v>0</v>
      </c>
      <c r="BB144" s="108">
        <f t="shared" si="4152"/>
        <v>0</v>
      </c>
      <c r="BC144" s="108">
        <f t="shared" si="4153"/>
        <v>0</v>
      </c>
      <c r="BD144" s="107"/>
      <c r="BE144" s="107"/>
      <c r="BF144" s="107"/>
      <c r="BG144" s="107"/>
      <c r="BH144" s="107"/>
      <c r="BI144" s="107"/>
      <c r="BJ144" s="107"/>
      <c r="BK144" s="107"/>
      <c r="BL144" s="107">
        <f t="shared" si="4154"/>
        <v>0</v>
      </c>
      <c r="BM144" s="107">
        <f t="shared" si="4155"/>
        <v>0</v>
      </c>
      <c r="BN144" s="108">
        <f t="shared" si="4156"/>
        <v>0</v>
      </c>
      <c r="BO144" s="108">
        <f t="shared" si="4157"/>
        <v>0</v>
      </c>
      <c r="BP144" s="107"/>
      <c r="BQ144" s="107"/>
      <c r="BR144" s="107"/>
      <c r="BS144" s="107"/>
      <c r="BT144" s="107"/>
      <c r="BU144" s="107"/>
      <c r="BV144" s="107"/>
      <c r="BW144" s="107"/>
      <c r="BX144" s="107">
        <f t="shared" si="4158"/>
        <v>0</v>
      </c>
      <c r="BY144" s="107">
        <f t="shared" si="4159"/>
        <v>0</v>
      </c>
      <c r="BZ144" s="108">
        <f t="shared" si="4160"/>
        <v>0</v>
      </c>
      <c r="CA144" s="108">
        <f t="shared" si="4161"/>
        <v>0</v>
      </c>
      <c r="CB144" s="107"/>
      <c r="CC144" s="107"/>
      <c r="CD144" s="107"/>
      <c r="CE144" s="107"/>
      <c r="CF144" s="107"/>
      <c r="CG144" s="107"/>
      <c r="CH144" s="107"/>
      <c r="CI144" s="107"/>
      <c r="CJ144" s="107">
        <f t="shared" si="4162"/>
        <v>0</v>
      </c>
      <c r="CK144" s="107">
        <f t="shared" si="4163"/>
        <v>0</v>
      </c>
      <c r="CL144" s="108">
        <f t="shared" si="4164"/>
        <v>0</v>
      </c>
      <c r="CM144" s="108">
        <f t="shared" si="4165"/>
        <v>0</v>
      </c>
      <c r="CN144" s="107"/>
      <c r="CO144" s="107"/>
      <c r="CP144" s="107"/>
      <c r="CQ144" s="107"/>
      <c r="CR144" s="107"/>
      <c r="CS144" s="107"/>
      <c r="CT144" s="107"/>
      <c r="CU144" s="107"/>
      <c r="CV144" s="107">
        <f t="shared" si="4166"/>
        <v>0</v>
      </c>
      <c r="CW144" s="107">
        <f t="shared" si="4167"/>
        <v>0</v>
      </c>
      <c r="CX144" s="108">
        <f t="shared" si="4168"/>
        <v>0</v>
      </c>
      <c r="CY144" s="108">
        <f t="shared" si="4169"/>
        <v>0</v>
      </c>
      <c r="CZ144" s="107"/>
      <c r="DA144" s="107"/>
      <c r="DB144" s="107"/>
      <c r="DC144" s="107"/>
      <c r="DD144" s="107"/>
      <c r="DE144" s="107"/>
      <c r="DF144" s="107"/>
      <c r="DG144" s="107"/>
      <c r="DH144" s="107">
        <f t="shared" si="4170"/>
        <v>0</v>
      </c>
      <c r="DI144" s="107">
        <f t="shared" si="4171"/>
        <v>0</v>
      </c>
      <c r="DJ144" s="108">
        <f t="shared" si="4172"/>
        <v>0</v>
      </c>
      <c r="DK144" s="108">
        <f t="shared" si="4173"/>
        <v>0</v>
      </c>
      <c r="DL144" s="107"/>
      <c r="DM144" s="107"/>
      <c r="DN144" s="107"/>
      <c r="DO144" s="107"/>
      <c r="DP144" s="107"/>
      <c r="DQ144" s="107"/>
      <c r="DR144" s="107"/>
      <c r="DS144" s="107"/>
      <c r="DT144" s="107">
        <f t="shared" si="4174"/>
        <v>0</v>
      </c>
      <c r="DU144" s="107">
        <f t="shared" si="4175"/>
        <v>0</v>
      </c>
      <c r="DV144" s="108">
        <f t="shared" si="4176"/>
        <v>0</v>
      </c>
      <c r="DW144" s="108">
        <f t="shared" si="4177"/>
        <v>0</v>
      </c>
      <c r="DX144" s="107"/>
      <c r="DY144" s="107"/>
      <c r="DZ144" s="107"/>
      <c r="EA144" s="107"/>
      <c r="EB144" s="107"/>
      <c r="EC144" s="107"/>
      <c r="ED144" s="107"/>
      <c r="EE144" s="107"/>
      <c r="EF144" s="107">
        <f t="shared" si="4178"/>
        <v>0</v>
      </c>
      <c r="EG144" s="107">
        <f t="shared" si="4179"/>
        <v>0</v>
      </c>
      <c r="EH144" s="108">
        <f t="shared" si="4180"/>
        <v>0</v>
      </c>
      <c r="EI144" s="108">
        <f t="shared" si="4181"/>
        <v>0</v>
      </c>
      <c r="EJ144" s="107"/>
      <c r="EK144" s="107"/>
      <c r="EL144" s="107"/>
      <c r="EM144" s="107"/>
      <c r="EN144" s="107"/>
      <c r="EO144" s="107"/>
      <c r="EP144" s="107"/>
      <c r="EQ144" s="107"/>
      <c r="ER144" s="107">
        <f t="shared" si="4182"/>
        <v>0</v>
      </c>
      <c r="ES144" s="107">
        <f t="shared" si="4183"/>
        <v>0</v>
      </c>
      <c r="ET144" s="108">
        <f t="shared" si="4184"/>
        <v>0</v>
      </c>
      <c r="EU144" s="108">
        <f t="shared" si="4185"/>
        <v>0</v>
      </c>
      <c r="EV144" s="107"/>
      <c r="EW144" s="107"/>
      <c r="EX144" s="107"/>
      <c r="EY144" s="107"/>
      <c r="EZ144" s="107"/>
      <c r="FA144" s="107"/>
      <c r="FB144" s="107"/>
      <c r="FC144" s="107"/>
      <c r="FD144" s="107">
        <f t="shared" si="4186"/>
        <v>0</v>
      </c>
      <c r="FE144" s="107">
        <f t="shared" si="4187"/>
        <v>0</v>
      </c>
      <c r="FF144" s="108">
        <f t="shared" si="4188"/>
        <v>0</v>
      </c>
      <c r="FG144" s="108">
        <f t="shared" si="4189"/>
        <v>0</v>
      </c>
      <c r="FH144" s="107"/>
      <c r="FI144" s="107"/>
      <c r="FJ144" s="107"/>
      <c r="FK144" s="107"/>
      <c r="FL144" s="107"/>
      <c r="FM144" s="107"/>
      <c r="FN144" s="107"/>
      <c r="FO144" s="107"/>
      <c r="FP144" s="107">
        <f t="shared" si="4190"/>
        <v>0</v>
      </c>
      <c r="FQ144" s="107">
        <f t="shared" si="4191"/>
        <v>0</v>
      </c>
      <c r="FR144" s="108">
        <f t="shared" si="4192"/>
        <v>0</v>
      </c>
      <c r="FS144" s="108">
        <f t="shared" si="4193"/>
        <v>0</v>
      </c>
      <c r="FT144" s="107"/>
      <c r="FU144" s="107"/>
      <c r="FV144" s="107"/>
      <c r="FW144" s="107"/>
      <c r="FX144" s="107"/>
      <c r="FY144" s="107"/>
      <c r="FZ144" s="107"/>
      <c r="GA144" s="107"/>
      <c r="GB144" s="107">
        <f t="shared" si="4194"/>
        <v>0</v>
      </c>
      <c r="GC144" s="107">
        <f t="shared" si="4195"/>
        <v>0</v>
      </c>
      <c r="GD144" s="108">
        <f t="shared" si="4196"/>
        <v>0</v>
      </c>
      <c r="GE144" s="108">
        <f t="shared" si="4197"/>
        <v>0</v>
      </c>
      <c r="GF144" s="107">
        <f t="shared" si="4198"/>
        <v>0</v>
      </c>
      <c r="GG144" s="107">
        <f t="shared" si="4199"/>
        <v>0</v>
      </c>
      <c r="GH144" s="107">
        <f t="shared" si="4200"/>
        <v>0</v>
      </c>
      <c r="GI144" s="107">
        <f t="shared" si="4201"/>
        <v>0</v>
      </c>
      <c r="GJ144" s="107">
        <f t="shared" si="4202"/>
        <v>0</v>
      </c>
      <c r="GK144" s="107">
        <f t="shared" si="4203"/>
        <v>0</v>
      </c>
      <c r="GL144" s="107">
        <f t="shared" si="4204"/>
        <v>0</v>
      </c>
      <c r="GM144" s="107">
        <f t="shared" si="4205"/>
        <v>0</v>
      </c>
      <c r="GN144" s="107">
        <f t="shared" si="4206"/>
        <v>0</v>
      </c>
      <c r="GO144" s="107">
        <f t="shared" si="4207"/>
        <v>0</v>
      </c>
      <c r="GP144" s="107"/>
      <c r="GQ144" s="107"/>
      <c r="GR144" s="243"/>
      <c r="GS144" s="86"/>
    </row>
    <row r="145" spans="2:201" hidden="1" x14ac:dyDescent="0.2">
      <c r="B145" s="110"/>
      <c r="C145" s="111"/>
      <c r="D145" s="112"/>
      <c r="E145" s="132" t="s">
        <v>67</v>
      </c>
      <c r="F145" s="134">
        <v>36</v>
      </c>
      <c r="G145" s="135">
        <v>152046.8426</v>
      </c>
      <c r="H145" s="115"/>
      <c r="I145" s="115">
        <v>0</v>
      </c>
      <c r="J145" s="115">
        <f t="shared" si="223"/>
        <v>0</v>
      </c>
      <c r="K145" s="115">
        <f t="shared" si="224"/>
        <v>0</v>
      </c>
      <c r="L145" s="115">
        <f>SUM(L146:L148)</f>
        <v>0</v>
      </c>
      <c r="M145" s="115">
        <f t="shared" ref="M145:Q145" si="4208">SUM(M146:M148)</f>
        <v>0</v>
      </c>
      <c r="N145" s="115">
        <f t="shared" si="4208"/>
        <v>0</v>
      </c>
      <c r="O145" s="115">
        <f t="shared" si="4208"/>
        <v>0</v>
      </c>
      <c r="P145" s="115">
        <f t="shared" si="4208"/>
        <v>0</v>
      </c>
      <c r="Q145" s="115">
        <f t="shared" si="4208"/>
        <v>0</v>
      </c>
      <c r="R145" s="131">
        <f>SUM(L145-J145)</f>
        <v>0</v>
      </c>
      <c r="S145" s="131">
        <f>SUM(M145-K145)</f>
        <v>0</v>
      </c>
      <c r="T145" s="115">
        <v>92</v>
      </c>
      <c r="U145" s="115">
        <v>13988309.519200001</v>
      </c>
      <c r="V145" s="115">
        <f t="shared" si="226"/>
        <v>15.333333333333334</v>
      </c>
      <c r="W145" s="115">
        <f t="shared" si="227"/>
        <v>2331384.9198666667</v>
      </c>
      <c r="X145" s="115">
        <f>SUM(X146:X148)</f>
        <v>6</v>
      </c>
      <c r="Y145" s="115">
        <f t="shared" ref="Y145" si="4209">SUM(Y146:Y148)</f>
        <v>912281.03999999992</v>
      </c>
      <c r="Z145" s="115">
        <f t="shared" ref="Z145" si="4210">SUM(Z146:Z148)</f>
        <v>0</v>
      </c>
      <c r="AA145" s="115">
        <f t="shared" ref="AA145" si="4211">SUM(AA146:AA148)</f>
        <v>0</v>
      </c>
      <c r="AB145" s="115">
        <f t="shared" ref="AB145" si="4212">SUM(AB146:AB148)</f>
        <v>6</v>
      </c>
      <c r="AC145" s="115">
        <f t="shared" ref="AC145" si="4213">SUM(AC146:AC148)</f>
        <v>912281.03999999992</v>
      </c>
      <c r="AD145" s="131">
        <f>SUM(X145-V145)</f>
        <v>-9.3333333333333339</v>
      </c>
      <c r="AE145" s="131">
        <f>SUM(Y145-W145)</f>
        <v>-1419103.8798666666</v>
      </c>
      <c r="AF145" s="115">
        <f>VLOOKUP($E145,'ВМП план'!$B$8:$AL$43,12,0)</f>
        <v>0</v>
      </c>
      <c r="AG145" s="115">
        <f>VLOOKUP($E145,'ВМП план'!$B$8:$AL$43,13,0)</f>
        <v>0</v>
      </c>
      <c r="AH145" s="115">
        <f t="shared" si="233"/>
        <v>0</v>
      </c>
      <c r="AI145" s="115">
        <f t="shared" si="234"/>
        <v>0</v>
      </c>
      <c r="AJ145" s="115">
        <f>SUM(AJ146:AJ148)</f>
        <v>0</v>
      </c>
      <c r="AK145" s="115">
        <f t="shared" ref="AK145" si="4214">SUM(AK146:AK148)</f>
        <v>0</v>
      </c>
      <c r="AL145" s="115">
        <f t="shared" ref="AL145" si="4215">SUM(AL146:AL148)</f>
        <v>0</v>
      </c>
      <c r="AM145" s="115">
        <f t="shared" ref="AM145" si="4216">SUM(AM146:AM148)</f>
        <v>0</v>
      </c>
      <c r="AN145" s="115">
        <f t="shared" ref="AN145" si="4217">SUM(AN146:AN148)</f>
        <v>0</v>
      </c>
      <c r="AO145" s="115">
        <f t="shared" ref="AO145" si="4218">SUM(AO146:AO148)</f>
        <v>0</v>
      </c>
      <c r="AP145" s="131">
        <f>SUM(AJ145-AH145)</f>
        <v>0</v>
      </c>
      <c r="AQ145" s="131">
        <f>SUM(AK145-AI145)</f>
        <v>0</v>
      </c>
      <c r="AR145" s="115"/>
      <c r="AS145" s="115"/>
      <c r="AT145" s="115">
        <f t="shared" si="240"/>
        <v>0</v>
      </c>
      <c r="AU145" s="115">
        <f t="shared" si="241"/>
        <v>0</v>
      </c>
      <c r="AV145" s="115">
        <f>SUM(AV146:AV148)</f>
        <v>0</v>
      </c>
      <c r="AW145" s="115">
        <f t="shared" ref="AW145" si="4219">SUM(AW146:AW148)</f>
        <v>0</v>
      </c>
      <c r="AX145" s="115">
        <f t="shared" ref="AX145" si="4220">SUM(AX146:AX148)</f>
        <v>0</v>
      </c>
      <c r="AY145" s="115">
        <f t="shared" ref="AY145" si="4221">SUM(AY146:AY148)</f>
        <v>0</v>
      </c>
      <c r="AZ145" s="115">
        <f t="shared" ref="AZ145" si="4222">SUM(AZ146:AZ148)</f>
        <v>0</v>
      </c>
      <c r="BA145" s="115">
        <f t="shared" ref="BA145" si="4223">SUM(BA146:BA148)</f>
        <v>0</v>
      </c>
      <c r="BB145" s="131">
        <f>SUM(AV145-AT145)</f>
        <v>0</v>
      </c>
      <c r="BC145" s="131">
        <f>SUM(AW145-AU145)</f>
        <v>0</v>
      </c>
      <c r="BD145" s="115">
        <v>100</v>
      </c>
      <c r="BE145" s="115">
        <v>15204684.26</v>
      </c>
      <c r="BF145" s="115">
        <f t="shared" si="247"/>
        <v>16.666666666666668</v>
      </c>
      <c r="BG145" s="115">
        <f t="shared" si="248"/>
        <v>2534114.0433333335</v>
      </c>
      <c r="BH145" s="115">
        <f>SUM(BH146:BH148)</f>
        <v>2</v>
      </c>
      <c r="BI145" s="115">
        <f t="shared" ref="BI145" si="4224">SUM(BI146:BI148)</f>
        <v>304093.68</v>
      </c>
      <c r="BJ145" s="115">
        <f t="shared" ref="BJ145" si="4225">SUM(BJ146:BJ148)</f>
        <v>0</v>
      </c>
      <c r="BK145" s="115">
        <f t="shared" ref="BK145" si="4226">SUM(BK146:BK148)</f>
        <v>0</v>
      </c>
      <c r="BL145" s="115">
        <f t="shared" ref="BL145" si="4227">SUM(BL146:BL148)</f>
        <v>2</v>
      </c>
      <c r="BM145" s="115">
        <f t="shared" ref="BM145" si="4228">SUM(BM146:BM148)</f>
        <v>304093.68</v>
      </c>
      <c r="BN145" s="131">
        <f>SUM(BH145-BF145)</f>
        <v>-14.666666666666668</v>
      </c>
      <c r="BO145" s="131">
        <f>SUM(BI145-BG145)</f>
        <v>-2230020.3633333333</v>
      </c>
      <c r="BP145" s="115"/>
      <c r="BQ145" s="115"/>
      <c r="BR145" s="115">
        <f t="shared" si="254"/>
        <v>0</v>
      </c>
      <c r="BS145" s="115">
        <f t="shared" si="255"/>
        <v>0</v>
      </c>
      <c r="BT145" s="115">
        <f>SUM(BT146:BT148)</f>
        <v>0</v>
      </c>
      <c r="BU145" s="115">
        <f t="shared" ref="BU145" si="4229">SUM(BU146:BU148)</f>
        <v>0</v>
      </c>
      <c r="BV145" s="115">
        <f t="shared" ref="BV145" si="4230">SUM(BV146:BV148)</f>
        <v>0</v>
      </c>
      <c r="BW145" s="115">
        <f t="shared" ref="BW145" si="4231">SUM(BW146:BW148)</f>
        <v>0</v>
      </c>
      <c r="BX145" s="115">
        <f t="shared" ref="BX145" si="4232">SUM(BX146:BX148)</f>
        <v>0</v>
      </c>
      <c r="BY145" s="115">
        <f t="shared" ref="BY145" si="4233">SUM(BY146:BY148)</f>
        <v>0</v>
      </c>
      <c r="BZ145" s="131">
        <f>SUM(BT145-BR145)</f>
        <v>0</v>
      </c>
      <c r="CA145" s="131">
        <f>SUM(BU145-BS145)</f>
        <v>0</v>
      </c>
      <c r="CB145" s="115"/>
      <c r="CC145" s="115"/>
      <c r="CD145" s="115">
        <f t="shared" si="261"/>
        <v>0</v>
      </c>
      <c r="CE145" s="115">
        <f t="shared" si="262"/>
        <v>0</v>
      </c>
      <c r="CF145" s="115">
        <f>SUM(CF146:CF148)</f>
        <v>0</v>
      </c>
      <c r="CG145" s="115">
        <f t="shared" ref="CG145" si="4234">SUM(CG146:CG148)</f>
        <v>0</v>
      </c>
      <c r="CH145" s="115">
        <f t="shared" ref="CH145" si="4235">SUM(CH146:CH148)</f>
        <v>0</v>
      </c>
      <c r="CI145" s="115">
        <f t="shared" ref="CI145" si="4236">SUM(CI146:CI148)</f>
        <v>0</v>
      </c>
      <c r="CJ145" s="115">
        <f t="shared" ref="CJ145" si="4237">SUM(CJ146:CJ148)</f>
        <v>0</v>
      </c>
      <c r="CK145" s="115">
        <f t="shared" ref="CK145" si="4238">SUM(CK146:CK148)</f>
        <v>0</v>
      </c>
      <c r="CL145" s="131">
        <f>SUM(CF145-CD145)</f>
        <v>0</v>
      </c>
      <c r="CM145" s="131">
        <f>SUM(CG145-CE145)</f>
        <v>0</v>
      </c>
      <c r="CN145" s="115"/>
      <c r="CO145" s="115"/>
      <c r="CP145" s="115">
        <f t="shared" si="268"/>
        <v>0</v>
      </c>
      <c r="CQ145" s="115">
        <f t="shared" si="269"/>
        <v>0</v>
      </c>
      <c r="CR145" s="115">
        <f>SUM(CR146:CR148)</f>
        <v>0</v>
      </c>
      <c r="CS145" s="115">
        <f t="shared" ref="CS145" si="4239">SUM(CS146:CS148)</f>
        <v>0</v>
      </c>
      <c r="CT145" s="115">
        <f t="shared" ref="CT145" si="4240">SUM(CT146:CT148)</f>
        <v>0</v>
      </c>
      <c r="CU145" s="115">
        <f t="shared" ref="CU145" si="4241">SUM(CU146:CU148)</f>
        <v>0</v>
      </c>
      <c r="CV145" s="115">
        <f t="shared" ref="CV145" si="4242">SUM(CV146:CV148)</f>
        <v>0</v>
      </c>
      <c r="CW145" s="115">
        <f t="shared" ref="CW145" si="4243">SUM(CW146:CW148)</f>
        <v>0</v>
      </c>
      <c r="CX145" s="131">
        <f>SUM(CR145-CP145)</f>
        <v>0</v>
      </c>
      <c r="CY145" s="131">
        <f>SUM(CS145-CQ145)</f>
        <v>0</v>
      </c>
      <c r="CZ145" s="115"/>
      <c r="DA145" s="115"/>
      <c r="DB145" s="115">
        <f t="shared" si="275"/>
        <v>0</v>
      </c>
      <c r="DC145" s="115">
        <f t="shared" si="276"/>
        <v>0</v>
      </c>
      <c r="DD145" s="115">
        <f>SUM(DD146:DD148)</f>
        <v>0</v>
      </c>
      <c r="DE145" s="115">
        <f t="shared" ref="DE145" si="4244">SUM(DE146:DE148)</f>
        <v>0</v>
      </c>
      <c r="DF145" s="115">
        <f t="shared" ref="DF145" si="4245">SUM(DF146:DF148)</f>
        <v>0</v>
      </c>
      <c r="DG145" s="115">
        <f t="shared" ref="DG145" si="4246">SUM(DG146:DG148)</f>
        <v>0</v>
      </c>
      <c r="DH145" s="115">
        <f t="shared" ref="DH145" si="4247">SUM(DH146:DH148)</f>
        <v>0</v>
      </c>
      <c r="DI145" s="115">
        <f t="shared" ref="DI145" si="4248">SUM(DI146:DI148)</f>
        <v>0</v>
      </c>
      <c r="DJ145" s="131">
        <f>SUM(DD145-DB145)</f>
        <v>0</v>
      </c>
      <c r="DK145" s="131">
        <f>SUM(DE145-DC145)</f>
        <v>0</v>
      </c>
      <c r="DL145" s="115"/>
      <c r="DM145" s="115"/>
      <c r="DN145" s="115">
        <f t="shared" si="282"/>
        <v>0</v>
      </c>
      <c r="DO145" s="115">
        <f t="shared" si="283"/>
        <v>0</v>
      </c>
      <c r="DP145" s="115">
        <f>SUM(DP146:DP148)</f>
        <v>0</v>
      </c>
      <c r="DQ145" s="115">
        <f t="shared" ref="DQ145" si="4249">SUM(DQ146:DQ148)</f>
        <v>0</v>
      </c>
      <c r="DR145" s="115">
        <f t="shared" ref="DR145" si="4250">SUM(DR146:DR148)</f>
        <v>0</v>
      </c>
      <c r="DS145" s="115">
        <f t="shared" ref="DS145" si="4251">SUM(DS146:DS148)</f>
        <v>0</v>
      </c>
      <c r="DT145" s="115">
        <f t="shared" ref="DT145" si="4252">SUM(DT146:DT148)</f>
        <v>0</v>
      </c>
      <c r="DU145" s="115">
        <f t="shared" ref="DU145" si="4253">SUM(DU146:DU148)</f>
        <v>0</v>
      </c>
      <c r="DV145" s="131">
        <f>SUM(DP145-DN145)</f>
        <v>0</v>
      </c>
      <c r="DW145" s="131">
        <f>SUM(DQ145-DO145)</f>
        <v>0</v>
      </c>
      <c r="DX145" s="115"/>
      <c r="DY145" s="115">
        <v>0</v>
      </c>
      <c r="DZ145" s="115">
        <f t="shared" si="289"/>
        <v>0</v>
      </c>
      <c r="EA145" s="115">
        <f t="shared" si="290"/>
        <v>0</v>
      </c>
      <c r="EB145" s="115">
        <f>SUM(EB146:EB148)</f>
        <v>0</v>
      </c>
      <c r="EC145" s="115">
        <f t="shared" ref="EC145" si="4254">SUM(EC146:EC148)</f>
        <v>0</v>
      </c>
      <c r="ED145" s="115">
        <f t="shared" ref="ED145" si="4255">SUM(ED146:ED148)</f>
        <v>0</v>
      </c>
      <c r="EE145" s="115">
        <f t="shared" ref="EE145" si="4256">SUM(EE146:EE148)</f>
        <v>0</v>
      </c>
      <c r="EF145" s="115">
        <f t="shared" ref="EF145" si="4257">SUM(EF146:EF148)</f>
        <v>0</v>
      </c>
      <c r="EG145" s="115">
        <f t="shared" ref="EG145" si="4258">SUM(EG146:EG148)</f>
        <v>0</v>
      </c>
      <c r="EH145" s="131">
        <f>SUM(EB145-DZ145)</f>
        <v>0</v>
      </c>
      <c r="EI145" s="131">
        <f>SUM(EC145-EA145)</f>
        <v>0</v>
      </c>
      <c r="EJ145" s="115">
        <v>48</v>
      </c>
      <c r="EK145" s="115">
        <v>7298248.4448000006</v>
      </c>
      <c r="EL145" s="115">
        <f t="shared" si="296"/>
        <v>8</v>
      </c>
      <c r="EM145" s="115">
        <f t="shared" si="297"/>
        <v>1216374.7408</v>
      </c>
      <c r="EN145" s="115">
        <f>SUM(EN146:EN148)</f>
        <v>5</v>
      </c>
      <c r="EO145" s="115">
        <f t="shared" ref="EO145" si="4259">SUM(EO146:EO148)</f>
        <v>760234.2</v>
      </c>
      <c r="EP145" s="115">
        <f t="shared" ref="EP145" si="4260">SUM(EP146:EP148)</f>
        <v>0</v>
      </c>
      <c r="EQ145" s="115">
        <f t="shared" ref="EQ145" si="4261">SUM(EQ146:EQ148)</f>
        <v>0</v>
      </c>
      <c r="ER145" s="115">
        <f t="shared" ref="ER145" si="4262">SUM(ER146:ER148)</f>
        <v>5</v>
      </c>
      <c r="ES145" s="115">
        <f t="shared" ref="ES145" si="4263">SUM(ES146:ES148)</f>
        <v>760234.2</v>
      </c>
      <c r="ET145" s="131">
        <f>SUM(EN145-EL145)</f>
        <v>-3</v>
      </c>
      <c r="EU145" s="131">
        <f>SUM(EO145-EM145)</f>
        <v>-456140.54080000008</v>
      </c>
      <c r="EV145" s="115">
        <v>25</v>
      </c>
      <c r="EW145" s="115">
        <v>3801171.0649999999</v>
      </c>
      <c r="EX145" s="115">
        <f t="shared" si="303"/>
        <v>4.166666666666667</v>
      </c>
      <c r="EY145" s="115">
        <f t="shared" si="304"/>
        <v>633528.51083333336</v>
      </c>
      <c r="EZ145" s="115">
        <f>SUM(EZ146:EZ148)</f>
        <v>0</v>
      </c>
      <c r="FA145" s="115">
        <f t="shared" ref="FA145" si="4264">SUM(FA146:FA148)</f>
        <v>0</v>
      </c>
      <c r="FB145" s="115">
        <f t="shared" ref="FB145" si="4265">SUM(FB146:FB148)</f>
        <v>0</v>
      </c>
      <c r="FC145" s="115">
        <f t="shared" ref="FC145" si="4266">SUM(FC146:FC148)</f>
        <v>0</v>
      </c>
      <c r="FD145" s="115">
        <f t="shared" ref="FD145" si="4267">SUM(FD146:FD148)</f>
        <v>0</v>
      </c>
      <c r="FE145" s="115">
        <f t="shared" ref="FE145" si="4268">SUM(FE146:FE148)</f>
        <v>0</v>
      </c>
      <c r="FF145" s="131">
        <f>SUM(EZ145-EX145)</f>
        <v>-4.166666666666667</v>
      </c>
      <c r="FG145" s="131">
        <f>SUM(FA145-EY145)</f>
        <v>-633528.51083333336</v>
      </c>
      <c r="FH145" s="115"/>
      <c r="FI145" s="115"/>
      <c r="FJ145" s="115">
        <f t="shared" si="310"/>
        <v>0</v>
      </c>
      <c r="FK145" s="115">
        <f t="shared" si="311"/>
        <v>0</v>
      </c>
      <c r="FL145" s="115">
        <f>SUM(FL146:FL148)</f>
        <v>0</v>
      </c>
      <c r="FM145" s="115">
        <f t="shared" ref="FM145" si="4269">SUM(FM146:FM148)</f>
        <v>0</v>
      </c>
      <c r="FN145" s="115">
        <f t="shared" ref="FN145" si="4270">SUM(FN146:FN148)</f>
        <v>0</v>
      </c>
      <c r="FO145" s="115">
        <f t="shared" ref="FO145" si="4271">SUM(FO146:FO148)</f>
        <v>0</v>
      </c>
      <c r="FP145" s="115">
        <f t="shared" ref="FP145" si="4272">SUM(FP146:FP148)</f>
        <v>0</v>
      </c>
      <c r="FQ145" s="115">
        <f t="shared" ref="FQ145" si="4273">SUM(FQ146:FQ148)</f>
        <v>0</v>
      </c>
      <c r="FR145" s="131">
        <f>SUM(FL145-FJ145)</f>
        <v>0</v>
      </c>
      <c r="FS145" s="131">
        <f>SUM(FM145-FK145)</f>
        <v>0</v>
      </c>
      <c r="FT145" s="115">
        <v>5</v>
      </c>
      <c r="FU145" s="115">
        <v>760234.21299999999</v>
      </c>
      <c r="FV145" s="115">
        <f t="shared" si="317"/>
        <v>0.83333333333333337</v>
      </c>
      <c r="FW145" s="115">
        <f t="shared" si="318"/>
        <v>126705.70216666667</v>
      </c>
      <c r="FX145" s="115">
        <f>SUM(FX146:FX148)</f>
        <v>0</v>
      </c>
      <c r="FY145" s="115">
        <f t="shared" ref="FY145" si="4274">SUM(FY146:FY148)</f>
        <v>0</v>
      </c>
      <c r="FZ145" s="115">
        <f t="shared" ref="FZ145" si="4275">SUM(FZ146:FZ148)</f>
        <v>0</v>
      </c>
      <c r="GA145" s="115">
        <f t="shared" ref="GA145" si="4276">SUM(GA146:GA148)</f>
        <v>0</v>
      </c>
      <c r="GB145" s="115">
        <f t="shared" ref="GB145" si="4277">SUM(GB146:GB148)</f>
        <v>0</v>
      </c>
      <c r="GC145" s="115">
        <f t="shared" ref="GC145" si="4278">SUM(GC146:GC148)</f>
        <v>0</v>
      </c>
      <c r="GD145" s="131">
        <f>SUM(FX145-FV145)</f>
        <v>-0.83333333333333337</v>
      </c>
      <c r="GE145" s="131">
        <f>SUM(FY145-FW145)</f>
        <v>-126705.70216666667</v>
      </c>
      <c r="GF145" s="115">
        <f t="shared" si="4078"/>
        <v>270</v>
      </c>
      <c r="GG145" s="115">
        <f t="shared" si="4078"/>
        <v>41052647.502000004</v>
      </c>
      <c r="GH145" s="115">
        <f t="shared" si="4078"/>
        <v>45</v>
      </c>
      <c r="GI145" s="115">
        <f t="shared" si="4078"/>
        <v>6842107.9169999994</v>
      </c>
      <c r="GJ145" s="115">
        <f>SUM(GJ146:GJ148)</f>
        <v>13</v>
      </c>
      <c r="GK145" s="115">
        <f t="shared" ref="GK145" si="4279">SUM(GK146:GK148)</f>
        <v>1976608.92</v>
      </c>
      <c r="GL145" s="115">
        <f t="shared" ref="GL145" si="4280">SUM(GL146:GL148)</f>
        <v>0</v>
      </c>
      <c r="GM145" s="115">
        <f t="shared" ref="GM145" si="4281">SUM(GM146:GM148)</f>
        <v>0</v>
      </c>
      <c r="GN145" s="115">
        <f t="shared" ref="GN145" si="4282">SUM(GN146:GN148)</f>
        <v>13</v>
      </c>
      <c r="GO145" s="115">
        <f t="shared" ref="GO145" si="4283">SUM(GO146:GO148)</f>
        <v>1976608.92</v>
      </c>
      <c r="GP145" s="115">
        <f t="shared" si="4084"/>
        <v>-32</v>
      </c>
      <c r="GQ145" s="115">
        <f t="shared" si="4085"/>
        <v>-4865498.9969999995</v>
      </c>
      <c r="GR145" s="243"/>
      <c r="GS145" s="86"/>
    </row>
    <row r="146" spans="2:201" hidden="1" x14ac:dyDescent="0.2">
      <c r="B146" s="86" t="s">
        <v>234</v>
      </c>
      <c r="C146" s="89" t="s">
        <v>235</v>
      </c>
      <c r="D146" s="90">
        <v>428</v>
      </c>
      <c r="E146" s="94" t="s">
        <v>236</v>
      </c>
      <c r="F146" s="94">
        <v>36</v>
      </c>
      <c r="G146" s="106">
        <v>152046.8426</v>
      </c>
      <c r="H146" s="107"/>
      <c r="I146" s="107"/>
      <c r="J146" s="107"/>
      <c r="K146" s="107"/>
      <c r="L146" s="107">
        <f>VLOOKUP($D146,'факт '!$D$7:$AO$73,3,0)</f>
        <v>0</v>
      </c>
      <c r="M146" s="107">
        <f>VLOOKUP($D146,'факт '!$D$7:$AO$73,4,0)</f>
        <v>0</v>
      </c>
      <c r="N146" s="107"/>
      <c r="O146" s="107"/>
      <c r="P146" s="107">
        <f t="shared" si="4086"/>
        <v>0</v>
      </c>
      <c r="Q146" s="107">
        <f t="shared" si="4087"/>
        <v>0</v>
      </c>
      <c r="R146" s="108">
        <f t="shared" ref="R146:R173" si="4284">SUM(L146-J146)</f>
        <v>0</v>
      </c>
      <c r="S146" s="108">
        <f t="shared" ref="S146:S173" si="4285">SUM(M146-K146)</f>
        <v>0</v>
      </c>
      <c r="T146" s="107"/>
      <c r="U146" s="107"/>
      <c r="V146" s="107"/>
      <c r="W146" s="107"/>
      <c r="X146" s="107">
        <f>VLOOKUP($D146,'факт '!$D$7:$AO$73,7,0)</f>
        <v>5</v>
      </c>
      <c r="Y146" s="107">
        <f>VLOOKUP($D146,'факт '!$D$7:$AO$73,8,0)</f>
        <v>760234.2</v>
      </c>
      <c r="Z146" s="107">
        <f>VLOOKUP($D146,'факт '!$D$7:$AO$73,9,0)</f>
        <v>0</v>
      </c>
      <c r="AA146" s="107">
        <f>VLOOKUP($D146,'факт '!$D$7:$AO$73,10,0)</f>
        <v>0</v>
      </c>
      <c r="AB146" s="107">
        <f t="shared" ref="AB146:AB148" si="4286">SUM(X146+Z146)</f>
        <v>5</v>
      </c>
      <c r="AC146" s="107">
        <f t="shared" ref="AC146:AC148" si="4287">SUM(Y146+AA146)</f>
        <v>760234.2</v>
      </c>
      <c r="AD146" s="108">
        <f t="shared" ref="AD146:AD150" si="4288">SUM(X146-V146)</f>
        <v>5</v>
      </c>
      <c r="AE146" s="108">
        <f t="shared" ref="AE146:AE150" si="4289">SUM(Y146-W146)</f>
        <v>760234.2</v>
      </c>
      <c r="AF146" s="107"/>
      <c r="AG146" s="107"/>
      <c r="AH146" s="107"/>
      <c r="AI146" s="107"/>
      <c r="AJ146" s="107">
        <f>VLOOKUP($D146,'факт '!$D$7:$AO$73,5,0)</f>
        <v>0</v>
      </c>
      <c r="AK146" s="107">
        <f>VLOOKUP($D146,'факт '!$D$7:$AO$73,6,0)</f>
        <v>0</v>
      </c>
      <c r="AL146" s="107"/>
      <c r="AM146" s="107"/>
      <c r="AN146" s="107">
        <f t="shared" ref="AN146:AN148" si="4290">SUM(AJ146+AL146)</f>
        <v>0</v>
      </c>
      <c r="AO146" s="107">
        <f t="shared" ref="AO146:AO148" si="4291">SUM(AK146+AM146)</f>
        <v>0</v>
      </c>
      <c r="AP146" s="108">
        <f t="shared" ref="AP146:AP150" si="4292">SUM(AJ146-AH146)</f>
        <v>0</v>
      </c>
      <c r="AQ146" s="108">
        <f t="shared" ref="AQ146:AQ150" si="4293">SUM(AK146-AI146)</f>
        <v>0</v>
      </c>
      <c r="AR146" s="107"/>
      <c r="AS146" s="107"/>
      <c r="AT146" s="107"/>
      <c r="AU146" s="107"/>
      <c r="AV146" s="107">
        <f>VLOOKUP($D146,'факт '!$D$7:$AO$73,11,0)</f>
        <v>0</v>
      </c>
      <c r="AW146" s="107">
        <f>VLOOKUP($D146,'факт '!$D$7:$AO$73,12,0)</f>
        <v>0</v>
      </c>
      <c r="AX146" s="107"/>
      <c r="AY146" s="107"/>
      <c r="AZ146" s="107">
        <f t="shared" ref="AZ146:AZ148" si="4294">SUM(AV146+AX146)</f>
        <v>0</v>
      </c>
      <c r="BA146" s="107">
        <f t="shared" ref="BA146:BA148" si="4295">SUM(AW146+AY146)</f>
        <v>0</v>
      </c>
      <c r="BB146" s="108">
        <f t="shared" ref="BB146:BB150" si="4296">SUM(AV146-AT146)</f>
        <v>0</v>
      </c>
      <c r="BC146" s="108">
        <f t="shared" ref="BC146:BC150" si="4297">SUM(AW146-AU146)</f>
        <v>0</v>
      </c>
      <c r="BD146" s="107"/>
      <c r="BE146" s="107"/>
      <c r="BF146" s="107"/>
      <c r="BG146" s="107"/>
      <c r="BH146" s="107">
        <f>VLOOKUP($D146,'факт '!$D$7:$AO$73,15,0)</f>
        <v>0</v>
      </c>
      <c r="BI146" s="107">
        <f>VLOOKUP($D146,'факт '!$D$7:$AO$73,16,0)</f>
        <v>0</v>
      </c>
      <c r="BJ146" s="107">
        <f>VLOOKUP($D146,'факт '!$D$7:$AO$73,17,0)</f>
        <v>0</v>
      </c>
      <c r="BK146" s="107">
        <f>VLOOKUP($D146,'факт '!$D$7:$AO$73,18,0)</f>
        <v>0</v>
      </c>
      <c r="BL146" s="107">
        <f t="shared" ref="BL146:BL148" si="4298">SUM(BH146+BJ146)</f>
        <v>0</v>
      </c>
      <c r="BM146" s="107">
        <f t="shared" ref="BM146:BM148" si="4299">SUM(BI146+BK146)</f>
        <v>0</v>
      </c>
      <c r="BN146" s="108">
        <f t="shared" ref="BN146:BN150" si="4300">SUM(BH146-BF146)</f>
        <v>0</v>
      </c>
      <c r="BO146" s="108">
        <f t="shared" ref="BO146:BO150" si="4301">SUM(BI146-BG146)</f>
        <v>0</v>
      </c>
      <c r="BP146" s="107"/>
      <c r="BQ146" s="107"/>
      <c r="BR146" s="107"/>
      <c r="BS146" s="107"/>
      <c r="BT146" s="107">
        <f>VLOOKUP($D146,'факт '!$D$7:$AO$73,19,0)</f>
        <v>0</v>
      </c>
      <c r="BU146" s="107">
        <f>VLOOKUP($D146,'факт '!$D$7:$AO$73,20,0)</f>
        <v>0</v>
      </c>
      <c r="BV146" s="107">
        <f>VLOOKUP($D146,'факт '!$D$7:$AO$73,21,0)</f>
        <v>0</v>
      </c>
      <c r="BW146" s="107">
        <f>VLOOKUP($D146,'факт '!$D$7:$AO$73,22,0)</f>
        <v>0</v>
      </c>
      <c r="BX146" s="107">
        <f t="shared" ref="BX146:BX148" si="4302">SUM(BT146+BV146)</f>
        <v>0</v>
      </c>
      <c r="BY146" s="107">
        <f t="shared" ref="BY146:BY148" si="4303">SUM(BU146+BW146)</f>
        <v>0</v>
      </c>
      <c r="BZ146" s="108">
        <f t="shared" ref="BZ146:BZ150" si="4304">SUM(BT146-BR146)</f>
        <v>0</v>
      </c>
      <c r="CA146" s="108">
        <f t="shared" ref="CA146:CA150" si="4305">SUM(BU146-BS146)</f>
        <v>0</v>
      </c>
      <c r="CB146" s="107"/>
      <c r="CC146" s="107"/>
      <c r="CD146" s="107"/>
      <c r="CE146" s="107"/>
      <c r="CF146" s="107">
        <f>VLOOKUP($D146,'факт '!$D$7:$AO$73,23,0)</f>
        <v>0</v>
      </c>
      <c r="CG146" s="107">
        <f>VLOOKUP($D146,'факт '!$D$7:$AO$73,24,0)</f>
        <v>0</v>
      </c>
      <c r="CH146" s="107">
        <f>VLOOKUP($D146,'факт '!$D$7:$AO$73,25,0)</f>
        <v>0</v>
      </c>
      <c r="CI146" s="107">
        <f>VLOOKUP($D146,'факт '!$D$7:$AO$73,26,0)</f>
        <v>0</v>
      </c>
      <c r="CJ146" s="107">
        <f t="shared" ref="CJ146:CJ148" si="4306">SUM(CF146+CH146)</f>
        <v>0</v>
      </c>
      <c r="CK146" s="107">
        <f t="shared" ref="CK146:CK148" si="4307">SUM(CG146+CI146)</f>
        <v>0</v>
      </c>
      <c r="CL146" s="108">
        <f t="shared" ref="CL146:CL150" si="4308">SUM(CF146-CD146)</f>
        <v>0</v>
      </c>
      <c r="CM146" s="108">
        <f t="shared" ref="CM146:CM150" si="4309">SUM(CG146-CE146)</f>
        <v>0</v>
      </c>
      <c r="CN146" s="107"/>
      <c r="CO146" s="107"/>
      <c r="CP146" s="107"/>
      <c r="CQ146" s="107"/>
      <c r="CR146" s="107">
        <f>VLOOKUP($D146,'факт '!$D$7:$AO$73,27,0)</f>
        <v>0</v>
      </c>
      <c r="CS146" s="107">
        <f>VLOOKUP($D146,'факт '!$D$7:$AO$73,28,0)</f>
        <v>0</v>
      </c>
      <c r="CT146" s="107">
        <f>VLOOKUP($D146,'факт '!$D$7:$AO$73,29,0)</f>
        <v>0</v>
      </c>
      <c r="CU146" s="107">
        <f>VLOOKUP($D146,'факт '!$D$7:$AO$73,30,0)</f>
        <v>0</v>
      </c>
      <c r="CV146" s="107">
        <f t="shared" ref="CV146:CV148" si="4310">SUM(CR146+CT146)</f>
        <v>0</v>
      </c>
      <c r="CW146" s="107">
        <f t="shared" ref="CW146:CW148" si="4311">SUM(CS146+CU146)</f>
        <v>0</v>
      </c>
      <c r="CX146" s="108">
        <f t="shared" ref="CX146:CX150" si="4312">SUM(CR146-CP146)</f>
        <v>0</v>
      </c>
      <c r="CY146" s="108">
        <f t="shared" ref="CY146:CY150" si="4313">SUM(CS146-CQ146)</f>
        <v>0</v>
      </c>
      <c r="CZ146" s="107"/>
      <c r="DA146" s="107"/>
      <c r="DB146" s="107"/>
      <c r="DC146" s="107"/>
      <c r="DD146" s="107">
        <f>VLOOKUP($D146,'факт '!$D$7:$AO$73,31,0)</f>
        <v>0</v>
      </c>
      <c r="DE146" s="107">
        <f>VLOOKUP($D146,'факт '!$D$7:$AO$73,32,0)</f>
        <v>0</v>
      </c>
      <c r="DF146" s="107"/>
      <c r="DG146" s="107"/>
      <c r="DH146" s="107">
        <f t="shared" ref="DH146:DH148" si="4314">SUM(DD146+DF146)</f>
        <v>0</v>
      </c>
      <c r="DI146" s="107">
        <f t="shared" ref="DI146:DI148" si="4315">SUM(DE146+DG146)</f>
        <v>0</v>
      </c>
      <c r="DJ146" s="108">
        <f t="shared" ref="DJ146:DJ150" si="4316">SUM(DD146-DB146)</f>
        <v>0</v>
      </c>
      <c r="DK146" s="108">
        <f t="shared" ref="DK146:DK150" si="4317">SUM(DE146-DC146)</f>
        <v>0</v>
      </c>
      <c r="DL146" s="107"/>
      <c r="DM146" s="107"/>
      <c r="DN146" s="107"/>
      <c r="DO146" s="107"/>
      <c r="DP146" s="107">
        <f>VLOOKUP($D146,'факт '!$D$7:$AO$73,13,0)</f>
        <v>0</v>
      </c>
      <c r="DQ146" s="107">
        <f>VLOOKUP($D146,'факт '!$D$7:$AO$73,14,0)</f>
        <v>0</v>
      </c>
      <c r="DR146" s="107"/>
      <c r="DS146" s="107"/>
      <c r="DT146" s="107">
        <f t="shared" ref="DT146:DT148" si="4318">SUM(DP146+DR146)</f>
        <v>0</v>
      </c>
      <c r="DU146" s="107">
        <f t="shared" ref="DU146:DU148" si="4319">SUM(DQ146+DS146)</f>
        <v>0</v>
      </c>
      <c r="DV146" s="108">
        <f t="shared" ref="DV146:DV150" si="4320">SUM(DP146-DN146)</f>
        <v>0</v>
      </c>
      <c r="DW146" s="108">
        <f t="shared" ref="DW146:DW150" si="4321">SUM(DQ146-DO146)</f>
        <v>0</v>
      </c>
      <c r="DX146" s="107"/>
      <c r="DY146" s="107"/>
      <c r="DZ146" s="107"/>
      <c r="EA146" s="107"/>
      <c r="EB146" s="107">
        <f>VLOOKUP($D146,'факт '!$D$7:$AO$73,33,0)</f>
        <v>0</v>
      </c>
      <c r="EC146" s="107">
        <f>VLOOKUP($D146,'факт '!$D$7:$AO$73,34,0)</f>
        <v>0</v>
      </c>
      <c r="ED146" s="107"/>
      <c r="EE146" s="107"/>
      <c r="EF146" s="107">
        <f t="shared" ref="EF146:EF148" si="4322">SUM(EB146+ED146)</f>
        <v>0</v>
      </c>
      <c r="EG146" s="107">
        <f t="shared" ref="EG146:EG148" si="4323">SUM(EC146+EE146)</f>
        <v>0</v>
      </c>
      <c r="EH146" s="108">
        <f t="shared" ref="EH146:EH150" si="4324">SUM(EB146-DZ146)</f>
        <v>0</v>
      </c>
      <c r="EI146" s="108">
        <f t="shared" ref="EI146:EI150" si="4325">SUM(EC146-EA146)</f>
        <v>0</v>
      </c>
      <c r="EJ146" s="107"/>
      <c r="EK146" s="107"/>
      <c r="EL146" s="107"/>
      <c r="EM146" s="107"/>
      <c r="EN146" s="107">
        <f>VLOOKUP($D146,'факт '!$D$7:$AO$73,35,0)</f>
        <v>0</v>
      </c>
      <c r="EO146" s="107">
        <f>VLOOKUP($D146,'факт '!$D$7:$AO$73,36,0)</f>
        <v>0</v>
      </c>
      <c r="EP146" s="107">
        <f>VLOOKUP($D146,'факт '!$D$7:$AO$73,37,0)</f>
        <v>0</v>
      </c>
      <c r="EQ146" s="107">
        <f>VLOOKUP($D146,'факт '!$D$7:$AO$73,38,0)</f>
        <v>0</v>
      </c>
      <c r="ER146" s="107">
        <f t="shared" ref="ER146:ER148" si="4326">SUM(EN146+EP146)</f>
        <v>0</v>
      </c>
      <c r="ES146" s="107">
        <f t="shared" ref="ES146:ES148" si="4327">SUM(EO146+EQ146)</f>
        <v>0</v>
      </c>
      <c r="ET146" s="108">
        <f t="shared" ref="ET146:ET150" si="4328">SUM(EN146-EL146)</f>
        <v>0</v>
      </c>
      <c r="EU146" s="108">
        <f t="shared" ref="EU146:EU150" si="4329">SUM(EO146-EM146)</f>
        <v>0</v>
      </c>
      <c r="EV146" s="107"/>
      <c r="EW146" s="107"/>
      <c r="EX146" s="107"/>
      <c r="EY146" s="107"/>
      <c r="EZ146" s="107"/>
      <c r="FA146" s="107"/>
      <c r="FB146" s="107"/>
      <c r="FC146" s="107"/>
      <c r="FD146" s="107">
        <f t="shared" ref="FD146:FD148" si="4330">SUM(EZ146+FB146)</f>
        <v>0</v>
      </c>
      <c r="FE146" s="107">
        <f t="shared" ref="FE146:FE148" si="4331">SUM(FA146+FC146)</f>
        <v>0</v>
      </c>
      <c r="FF146" s="108">
        <f t="shared" ref="FF146:FF150" si="4332">SUM(EZ146-EX146)</f>
        <v>0</v>
      </c>
      <c r="FG146" s="108">
        <f t="shared" ref="FG146:FG150" si="4333">SUM(FA146-EY146)</f>
        <v>0</v>
      </c>
      <c r="FH146" s="107"/>
      <c r="FI146" s="107"/>
      <c r="FJ146" s="107"/>
      <c r="FK146" s="107"/>
      <c r="FL146" s="107"/>
      <c r="FM146" s="107"/>
      <c r="FN146" s="107"/>
      <c r="FO146" s="107"/>
      <c r="FP146" s="107">
        <f t="shared" ref="FP146:FP148" si="4334">SUM(FL146+FN146)</f>
        <v>0</v>
      </c>
      <c r="FQ146" s="107">
        <f t="shared" ref="FQ146:FQ148" si="4335">SUM(FM146+FO146)</f>
        <v>0</v>
      </c>
      <c r="FR146" s="108">
        <f t="shared" ref="FR146:FR150" si="4336">SUM(FL146-FJ146)</f>
        <v>0</v>
      </c>
      <c r="FS146" s="108">
        <f t="shared" ref="FS146:FS150" si="4337">SUM(FM146-FK146)</f>
        <v>0</v>
      </c>
      <c r="FT146" s="107"/>
      <c r="FU146" s="107"/>
      <c r="FV146" s="107"/>
      <c r="FW146" s="107"/>
      <c r="FX146" s="107"/>
      <c r="FY146" s="107"/>
      <c r="FZ146" s="107"/>
      <c r="GA146" s="107"/>
      <c r="GB146" s="107">
        <f t="shared" ref="GB146:GB148" si="4338">SUM(FX146+FZ146)</f>
        <v>0</v>
      </c>
      <c r="GC146" s="107">
        <f t="shared" ref="GC146:GC148" si="4339">SUM(FY146+GA146)</f>
        <v>0</v>
      </c>
      <c r="GD146" s="108">
        <f t="shared" ref="GD146:GD150" si="4340">SUM(FX146-FV146)</f>
        <v>0</v>
      </c>
      <c r="GE146" s="108">
        <f t="shared" ref="GE146:GE150" si="4341">SUM(FY146-FW146)</f>
        <v>0</v>
      </c>
      <c r="GF146" s="107">
        <f t="shared" ref="GF146:GF148" si="4342">SUM(H146,T146,AF146,AR146,BD146,BP146,CB146,CN146,CZ146,DL146,DX146,EJ146,EV146)</f>
        <v>0</v>
      </c>
      <c r="GG146" s="107">
        <f t="shared" ref="GG146:GG148" si="4343">SUM(I146,U146,AG146,AS146,BE146,BQ146,CC146,CO146,DA146,DM146,DY146,EK146,EW146)</f>
        <v>0</v>
      </c>
      <c r="GH146" s="107">
        <f t="shared" ref="GH146:GH148" si="4344">SUM(J146,V146,AH146,AT146,BF146,BR146,CD146,CP146,DB146,DN146,DZ146,EL146,EX146)</f>
        <v>0</v>
      </c>
      <c r="GI146" s="107">
        <f t="shared" ref="GI146:GI148" si="4345">SUM(K146,W146,AI146,AU146,BG146,BS146,CE146,CQ146,DC146,DO146,EA146,EM146,EY146)</f>
        <v>0</v>
      </c>
      <c r="GJ146" s="107">
        <f t="shared" ref="GJ146:GJ148" si="4346">SUM(L146,X146,AJ146,AV146,BH146,BT146,CF146,CR146,DD146,DP146,EB146,EN146,EZ146)</f>
        <v>5</v>
      </c>
      <c r="GK146" s="107">
        <f t="shared" ref="GK146:GK148" si="4347">SUM(M146,Y146,AK146,AW146,BI146,BU146,CG146,CS146,DE146,DQ146,EC146,EO146,FA146)</f>
        <v>760234.2</v>
      </c>
      <c r="GL146" s="107">
        <f t="shared" ref="GL146:GL148" si="4348">SUM(N146,Z146,AL146,AX146,BJ146,BV146,CH146,CT146,DF146,DR146,ED146,EP146,FB146)</f>
        <v>0</v>
      </c>
      <c r="GM146" s="107">
        <f t="shared" ref="GM146:GM148" si="4349">SUM(O146,AA146,AM146,AY146,BK146,BW146,CI146,CU146,DG146,DS146,EE146,EQ146,FC146)</f>
        <v>0</v>
      </c>
      <c r="GN146" s="107">
        <f t="shared" ref="GN146:GN148" si="4350">SUM(P146,AB146,AN146,AZ146,BL146,BX146,CJ146,CV146,DH146,DT146,EF146,ER146,FD146)</f>
        <v>5</v>
      </c>
      <c r="GO146" s="107">
        <f t="shared" ref="GO146:GO148" si="4351">SUM(Q146,AC146,AO146,BA146,BM146,BY146,CK146,CW146,DI146,DU146,EG146,ES146,FE146)</f>
        <v>760234.2</v>
      </c>
      <c r="GP146" s="107"/>
      <c r="GQ146" s="107"/>
      <c r="GR146" s="243"/>
      <c r="GS146" s="86"/>
    </row>
    <row r="147" spans="2:201" hidden="1" x14ac:dyDescent="0.2">
      <c r="B147" s="86" t="s">
        <v>234</v>
      </c>
      <c r="C147" s="89" t="s">
        <v>235</v>
      </c>
      <c r="D147" s="90">
        <v>521</v>
      </c>
      <c r="E147" s="94" t="s">
        <v>236</v>
      </c>
      <c r="F147" s="94">
        <v>36</v>
      </c>
      <c r="G147" s="106">
        <v>152046.8426</v>
      </c>
      <c r="H147" s="107"/>
      <c r="I147" s="107"/>
      <c r="J147" s="107"/>
      <c r="K147" s="107"/>
      <c r="L147" s="107">
        <f>VLOOKUP($D147,'факт '!$D$7:$AO$73,3,0)</f>
        <v>0</v>
      </c>
      <c r="M147" s="107">
        <f>VLOOKUP($D147,'факт '!$D$7:$AO$73,4,0)</f>
        <v>0</v>
      </c>
      <c r="N147" s="107"/>
      <c r="O147" s="107"/>
      <c r="P147" s="107">
        <f t="shared" si="4086"/>
        <v>0</v>
      </c>
      <c r="Q147" s="107">
        <f t="shared" si="4087"/>
        <v>0</v>
      </c>
      <c r="R147" s="108">
        <f t="shared" si="4284"/>
        <v>0</v>
      </c>
      <c r="S147" s="108">
        <f t="shared" si="4285"/>
        <v>0</v>
      </c>
      <c r="T147" s="107"/>
      <c r="U147" s="107"/>
      <c r="V147" s="107"/>
      <c r="W147" s="107"/>
      <c r="X147" s="107">
        <f>VLOOKUP($D147,'факт '!$D$7:$AO$73,7,0)</f>
        <v>1</v>
      </c>
      <c r="Y147" s="107">
        <f>VLOOKUP($D147,'факт '!$D$7:$AO$73,8,0)</f>
        <v>152046.84</v>
      </c>
      <c r="Z147" s="107">
        <f>VLOOKUP($D147,'факт '!$D$7:$AO$73,9,0)</f>
        <v>0</v>
      </c>
      <c r="AA147" s="107">
        <f>VLOOKUP($D147,'факт '!$D$7:$AO$73,10,0)</f>
        <v>0</v>
      </c>
      <c r="AB147" s="107">
        <f t="shared" si="4286"/>
        <v>1</v>
      </c>
      <c r="AC147" s="107">
        <f t="shared" si="4287"/>
        <v>152046.84</v>
      </c>
      <c r="AD147" s="108">
        <f t="shared" si="4288"/>
        <v>1</v>
      </c>
      <c r="AE147" s="108">
        <f t="shared" si="4289"/>
        <v>152046.84</v>
      </c>
      <c r="AF147" s="107"/>
      <c r="AG147" s="107"/>
      <c r="AH147" s="107"/>
      <c r="AI147" s="107"/>
      <c r="AJ147" s="107">
        <f>VLOOKUP($D147,'факт '!$D$7:$AO$73,5,0)</f>
        <v>0</v>
      </c>
      <c r="AK147" s="107">
        <f>VLOOKUP($D147,'факт '!$D$7:$AO$73,6,0)</f>
        <v>0</v>
      </c>
      <c r="AL147" s="107"/>
      <c r="AM147" s="107"/>
      <c r="AN147" s="107">
        <f t="shared" si="4290"/>
        <v>0</v>
      </c>
      <c r="AO147" s="107">
        <f t="shared" si="4291"/>
        <v>0</v>
      </c>
      <c r="AP147" s="108">
        <f t="shared" si="4292"/>
        <v>0</v>
      </c>
      <c r="AQ147" s="108">
        <f t="shared" si="4293"/>
        <v>0</v>
      </c>
      <c r="AR147" s="107"/>
      <c r="AS147" s="107"/>
      <c r="AT147" s="107"/>
      <c r="AU147" s="107"/>
      <c r="AV147" s="107">
        <f>VLOOKUP($D147,'факт '!$D$7:$AO$73,11,0)</f>
        <v>0</v>
      </c>
      <c r="AW147" s="107">
        <f>VLOOKUP($D147,'факт '!$D$7:$AO$73,12,0)</f>
        <v>0</v>
      </c>
      <c r="AX147" s="107"/>
      <c r="AY147" s="107"/>
      <c r="AZ147" s="107">
        <f t="shared" si="4294"/>
        <v>0</v>
      </c>
      <c r="BA147" s="107">
        <f t="shared" si="4295"/>
        <v>0</v>
      </c>
      <c r="BB147" s="108">
        <f t="shared" si="4296"/>
        <v>0</v>
      </c>
      <c r="BC147" s="108">
        <f t="shared" si="4297"/>
        <v>0</v>
      </c>
      <c r="BD147" s="107"/>
      <c r="BE147" s="107"/>
      <c r="BF147" s="107"/>
      <c r="BG147" s="107"/>
      <c r="BH147" s="107">
        <f>VLOOKUP($D147,'факт '!$D$7:$AO$73,15,0)</f>
        <v>2</v>
      </c>
      <c r="BI147" s="107">
        <f>VLOOKUP($D147,'факт '!$D$7:$AO$73,16,0)</f>
        <v>304093.68</v>
      </c>
      <c r="BJ147" s="107">
        <f>VLOOKUP($D147,'факт '!$D$7:$AO$73,17,0)</f>
        <v>0</v>
      </c>
      <c r="BK147" s="107">
        <f>VLOOKUP($D147,'факт '!$D$7:$AO$73,18,0)</f>
        <v>0</v>
      </c>
      <c r="BL147" s="107">
        <f t="shared" si="4298"/>
        <v>2</v>
      </c>
      <c r="BM147" s="107">
        <f t="shared" si="4299"/>
        <v>304093.68</v>
      </c>
      <c r="BN147" s="108">
        <f t="shared" si="4300"/>
        <v>2</v>
      </c>
      <c r="BO147" s="108">
        <f t="shared" si="4301"/>
        <v>304093.68</v>
      </c>
      <c r="BP147" s="107"/>
      <c r="BQ147" s="107"/>
      <c r="BR147" s="107"/>
      <c r="BS147" s="107"/>
      <c r="BT147" s="107">
        <f>VLOOKUP($D147,'факт '!$D$7:$AO$73,19,0)</f>
        <v>0</v>
      </c>
      <c r="BU147" s="107">
        <f>VLOOKUP($D147,'факт '!$D$7:$AO$73,20,0)</f>
        <v>0</v>
      </c>
      <c r="BV147" s="107">
        <f>VLOOKUP($D147,'факт '!$D$7:$AO$73,21,0)</f>
        <v>0</v>
      </c>
      <c r="BW147" s="107">
        <f>VLOOKUP($D147,'факт '!$D$7:$AO$73,22,0)</f>
        <v>0</v>
      </c>
      <c r="BX147" s="107">
        <f t="shared" si="4302"/>
        <v>0</v>
      </c>
      <c r="BY147" s="107">
        <f t="shared" si="4303"/>
        <v>0</v>
      </c>
      <c r="BZ147" s="108">
        <f t="shared" si="4304"/>
        <v>0</v>
      </c>
      <c r="CA147" s="108">
        <f t="shared" si="4305"/>
        <v>0</v>
      </c>
      <c r="CB147" s="107"/>
      <c r="CC147" s="107"/>
      <c r="CD147" s="107"/>
      <c r="CE147" s="107"/>
      <c r="CF147" s="107">
        <f>VLOOKUP($D147,'факт '!$D$7:$AO$73,23,0)</f>
        <v>0</v>
      </c>
      <c r="CG147" s="107">
        <f>VLOOKUP($D147,'факт '!$D$7:$AO$73,24,0)</f>
        <v>0</v>
      </c>
      <c r="CH147" s="107">
        <f>VLOOKUP($D147,'факт '!$D$7:$AO$73,25,0)</f>
        <v>0</v>
      </c>
      <c r="CI147" s="107">
        <f>VLOOKUP($D147,'факт '!$D$7:$AO$73,26,0)</f>
        <v>0</v>
      </c>
      <c r="CJ147" s="107">
        <f t="shared" si="4306"/>
        <v>0</v>
      </c>
      <c r="CK147" s="107">
        <f t="shared" si="4307"/>
        <v>0</v>
      </c>
      <c r="CL147" s="108">
        <f t="shared" si="4308"/>
        <v>0</v>
      </c>
      <c r="CM147" s="108">
        <f t="shared" si="4309"/>
        <v>0</v>
      </c>
      <c r="CN147" s="107"/>
      <c r="CO147" s="107"/>
      <c r="CP147" s="107"/>
      <c r="CQ147" s="107"/>
      <c r="CR147" s="107">
        <f>VLOOKUP($D147,'факт '!$D$7:$AO$73,27,0)</f>
        <v>0</v>
      </c>
      <c r="CS147" s="107">
        <f>VLOOKUP($D147,'факт '!$D$7:$AO$73,28,0)</f>
        <v>0</v>
      </c>
      <c r="CT147" s="107">
        <f>VLOOKUP($D147,'факт '!$D$7:$AO$73,29,0)</f>
        <v>0</v>
      </c>
      <c r="CU147" s="107">
        <f>VLOOKUP($D147,'факт '!$D$7:$AO$73,30,0)</f>
        <v>0</v>
      </c>
      <c r="CV147" s="107">
        <f t="shared" si="4310"/>
        <v>0</v>
      </c>
      <c r="CW147" s="107">
        <f t="shared" si="4311"/>
        <v>0</v>
      </c>
      <c r="CX147" s="108">
        <f t="shared" si="4312"/>
        <v>0</v>
      </c>
      <c r="CY147" s="108">
        <f t="shared" si="4313"/>
        <v>0</v>
      </c>
      <c r="CZ147" s="107"/>
      <c r="DA147" s="107"/>
      <c r="DB147" s="107"/>
      <c r="DC147" s="107"/>
      <c r="DD147" s="107">
        <f>VLOOKUP($D147,'факт '!$D$7:$AO$73,31,0)</f>
        <v>0</v>
      </c>
      <c r="DE147" s="107">
        <f>VLOOKUP($D147,'факт '!$D$7:$AO$73,32,0)</f>
        <v>0</v>
      </c>
      <c r="DF147" s="107"/>
      <c r="DG147" s="107"/>
      <c r="DH147" s="107">
        <f t="shared" si="4314"/>
        <v>0</v>
      </c>
      <c r="DI147" s="107">
        <f t="shared" si="4315"/>
        <v>0</v>
      </c>
      <c r="DJ147" s="108">
        <f t="shared" si="4316"/>
        <v>0</v>
      </c>
      <c r="DK147" s="108">
        <f t="shared" si="4317"/>
        <v>0</v>
      </c>
      <c r="DL147" s="107"/>
      <c r="DM147" s="107"/>
      <c r="DN147" s="107"/>
      <c r="DO147" s="107"/>
      <c r="DP147" s="107">
        <f>VLOOKUP($D147,'факт '!$D$7:$AO$73,13,0)</f>
        <v>0</v>
      </c>
      <c r="DQ147" s="107">
        <f>VLOOKUP($D147,'факт '!$D$7:$AO$73,14,0)</f>
        <v>0</v>
      </c>
      <c r="DR147" s="107"/>
      <c r="DS147" s="107"/>
      <c r="DT147" s="107">
        <f t="shared" si="4318"/>
        <v>0</v>
      </c>
      <c r="DU147" s="107">
        <f t="shared" si="4319"/>
        <v>0</v>
      </c>
      <c r="DV147" s="108">
        <f t="shared" si="4320"/>
        <v>0</v>
      </c>
      <c r="DW147" s="108">
        <f t="shared" si="4321"/>
        <v>0</v>
      </c>
      <c r="DX147" s="107"/>
      <c r="DY147" s="107"/>
      <c r="DZ147" s="107"/>
      <c r="EA147" s="107"/>
      <c r="EB147" s="107">
        <f>VLOOKUP($D147,'факт '!$D$7:$AO$73,33,0)</f>
        <v>0</v>
      </c>
      <c r="EC147" s="107">
        <f>VLOOKUP($D147,'факт '!$D$7:$AO$73,34,0)</f>
        <v>0</v>
      </c>
      <c r="ED147" s="107"/>
      <c r="EE147" s="107"/>
      <c r="EF147" s="107">
        <f t="shared" si="4322"/>
        <v>0</v>
      </c>
      <c r="EG147" s="107">
        <f t="shared" si="4323"/>
        <v>0</v>
      </c>
      <c r="EH147" s="108">
        <f t="shared" si="4324"/>
        <v>0</v>
      </c>
      <c r="EI147" s="108">
        <f t="shared" si="4325"/>
        <v>0</v>
      </c>
      <c r="EJ147" s="107"/>
      <c r="EK147" s="107"/>
      <c r="EL147" s="107"/>
      <c r="EM147" s="107"/>
      <c r="EN147" s="107">
        <f>VLOOKUP($D147,'факт '!$D$7:$AO$73,35,0)</f>
        <v>5</v>
      </c>
      <c r="EO147" s="107">
        <f>VLOOKUP($D147,'факт '!$D$7:$AO$73,36,0)</f>
        <v>760234.2</v>
      </c>
      <c r="EP147" s="107">
        <f>VLOOKUP($D147,'факт '!$D$7:$AO$73,37,0)</f>
        <v>0</v>
      </c>
      <c r="EQ147" s="107">
        <f>VLOOKUP($D147,'факт '!$D$7:$AO$73,38,0)</f>
        <v>0</v>
      </c>
      <c r="ER147" s="107">
        <f t="shared" si="4326"/>
        <v>5</v>
      </c>
      <c r="ES147" s="107">
        <f t="shared" si="4327"/>
        <v>760234.2</v>
      </c>
      <c r="ET147" s="108">
        <f t="shared" si="4328"/>
        <v>5</v>
      </c>
      <c r="EU147" s="108">
        <f t="shared" si="4329"/>
        <v>760234.2</v>
      </c>
      <c r="EV147" s="107"/>
      <c r="EW147" s="107"/>
      <c r="EX147" s="107"/>
      <c r="EY147" s="107"/>
      <c r="EZ147" s="107"/>
      <c r="FA147" s="107"/>
      <c r="FB147" s="107"/>
      <c r="FC147" s="107"/>
      <c r="FD147" s="107">
        <f t="shared" si="4330"/>
        <v>0</v>
      </c>
      <c r="FE147" s="107">
        <f t="shared" si="4331"/>
        <v>0</v>
      </c>
      <c r="FF147" s="108">
        <f t="shared" si="4332"/>
        <v>0</v>
      </c>
      <c r="FG147" s="108">
        <f t="shared" si="4333"/>
        <v>0</v>
      </c>
      <c r="FH147" s="107"/>
      <c r="FI147" s="107"/>
      <c r="FJ147" s="107"/>
      <c r="FK147" s="107"/>
      <c r="FL147" s="107"/>
      <c r="FM147" s="107"/>
      <c r="FN147" s="107"/>
      <c r="FO147" s="107"/>
      <c r="FP147" s="107">
        <f t="shared" si="4334"/>
        <v>0</v>
      </c>
      <c r="FQ147" s="107">
        <f t="shared" si="4335"/>
        <v>0</v>
      </c>
      <c r="FR147" s="108">
        <f t="shared" si="4336"/>
        <v>0</v>
      </c>
      <c r="FS147" s="108">
        <f t="shared" si="4337"/>
        <v>0</v>
      </c>
      <c r="FT147" s="107"/>
      <c r="FU147" s="107"/>
      <c r="FV147" s="107"/>
      <c r="FW147" s="107"/>
      <c r="FX147" s="107"/>
      <c r="FY147" s="107"/>
      <c r="FZ147" s="107"/>
      <c r="GA147" s="107"/>
      <c r="GB147" s="107">
        <f t="shared" si="4338"/>
        <v>0</v>
      </c>
      <c r="GC147" s="107">
        <f t="shared" si="4339"/>
        <v>0</v>
      </c>
      <c r="GD147" s="108">
        <f t="shared" si="4340"/>
        <v>0</v>
      </c>
      <c r="GE147" s="108">
        <f t="shared" si="4341"/>
        <v>0</v>
      </c>
      <c r="GF147" s="107">
        <f t="shared" si="4342"/>
        <v>0</v>
      </c>
      <c r="GG147" s="107">
        <f t="shared" si="4343"/>
        <v>0</v>
      </c>
      <c r="GH147" s="107">
        <f t="shared" si="4344"/>
        <v>0</v>
      </c>
      <c r="GI147" s="107">
        <f t="shared" si="4345"/>
        <v>0</v>
      </c>
      <c r="GJ147" s="107">
        <f t="shared" si="4346"/>
        <v>8</v>
      </c>
      <c r="GK147" s="107">
        <f t="shared" si="4347"/>
        <v>1216374.72</v>
      </c>
      <c r="GL147" s="107">
        <f t="shared" si="4348"/>
        <v>0</v>
      </c>
      <c r="GM147" s="107">
        <f t="shared" si="4349"/>
        <v>0</v>
      </c>
      <c r="GN147" s="107">
        <f t="shared" si="4350"/>
        <v>8</v>
      </c>
      <c r="GO147" s="107">
        <f t="shared" si="4351"/>
        <v>1216374.72</v>
      </c>
      <c r="GP147" s="107"/>
      <c r="GQ147" s="107"/>
      <c r="GR147" s="243"/>
      <c r="GS147" s="86"/>
    </row>
    <row r="148" spans="2:201" hidden="1" x14ac:dyDescent="0.2">
      <c r="B148" s="86"/>
      <c r="C148" s="89"/>
      <c r="D148" s="90"/>
      <c r="E148" s="94"/>
      <c r="F148" s="94"/>
      <c r="G148" s="106"/>
      <c r="H148" s="107"/>
      <c r="I148" s="107"/>
      <c r="J148" s="107"/>
      <c r="K148" s="107"/>
      <c r="L148" s="107"/>
      <c r="M148" s="107"/>
      <c r="N148" s="107"/>
      <c r="O148" s="107"/>
      <c r="P148" s="107">
        <f t="shared" si="4086"/>
        <v>0</v>
      </c>
      <c r="Q148" s="107">
        <f t="shared" si="4087"/>
        <v>0</v>
      </c>
      <c r="R148" s="108">
        <f t="shared" si="4284"/>
        <v>0</v>
      </c>
      <c r="S148" s="108">
        <f t="shared" si="4285"/>
        <v>0</v>
      </c>
      <c r="T148" s="107"/>
      <c r="U148" s="107"/>
      <c r="V148" s="107"/>
      <c r="W148" s="107"/>
      <c r="X148" s="107"/>
      <c r="Y148" s="107"/>
      <c r="Z148" s="107"/>
      <c r="AA148" s="107"/>
      <c r="AB148" s="107">
        <f t="shared" si="4286"/>
        <v>0</v>
      </c>
      <c r="AC148" s="107">
        <f t="shared" si="4287"/>
        <v>0</v>
      </c>
      <c r="AD148" s="108">
        <f t="shared" si="4288"/>
        <v>0</v>
      </c>
      <c r="AE148" s="108">
        <f t="shared" si="4289"/>
        <v>0</v>
      </c>
      <c r="AF148" s="107"/>
      <c r="AG148" s="107"/>
      <c r="AH148" s="107"/>
      <c r="AI148" s="107"/>
      <c r="AJ148" s="107"/>
      <c r="AK148" s="107"/>
      <c r="AL148" s="107"/>
      <c r="AM148" s="107"/>
      <c r="AN148" s="107">
        <f t="shared" si="4290"/>
        <v>0</v>
      </c>
      <c r="AO148" s="107">
        <f t="shared" si="4291"/>
        <v>0</v>
      </c>
      <c r="AP148" s="108">
        <f t="shared" si="4292"/>
        <v>0</v>
      </c>
      <c r="AQ148" s="108">
        <f t="shared" si="4293"/>
        <v>0</v>
      </c>
      <c r="AR148" s="107"/>
      <c r="AS148" s="107"/>
      <c r="AT148" s="107"/>
      <c r="AU148" s="107"/>
      <c r="AV148" s="107"/>
      <c r="AW148" s="107"/>
      <c r="AX148" s="107"/>
      <c r="AY148" s="107"/>
      <c r="AZ148" s="107">
        <f t="shared" si="4294"/>
        <v>0</v>
      </c>
      <c r="BA148" s="107">
        <f t="shared" si="4295"/>
        <v>0</v>
      </c>
      <c r="BB148" s="108">
        <f t="shared" si="4296"/>
        <v>0</v>
      </c>
      <c r="BC148" s="108">
        <f t="shared" si="4297"/>
        <v>0</v>
      </c>
      <c r="BD148" s="107"/>
      <c r="BE148" s="107"/>
      <c r="BF148" s="107"/>
      <c r="BG148" s="107"/>
      <c r="BH148" s="107"/>
      <c r="BI148" s="107"/>
      <c r="BJ148" s="107"/>
      <c r="BK148" s="107"/>
      <c r="BL148" s="107">
        <f t="shared" si="4298"/>
        <v>0</v>
      </c>
      <c r="BM148" s="107">
        <f t="shared" si="4299"/>
        <v>0</v>
      </c>
      <c r="BN148" s="108">
        <f t="shared" si="4300"/>
        <v>0</v>
      </c>
      <c r="BO148" s="108">
        <f t="shared" si="4301"/>
        <v>0</v>
      </c>
      <c r="BP148" s="107"/>
      <c r="BQ148" s="107"/>
      <c r="BR148" s="107"/>
      <c r="BS148" s="107"/>
      <c r="BT148" s="107"/>
      <c r="BU148" s="107"/>
      <c r="BV148" s="107"/>
      <c r="BW148" s="107"/>
      <c r="BX148" s="107">
        <f t="shared" si="4302"/>
        <v>0</v>
      </c>
      <c r="BY148" s="107">
        <f t="shared" si="4303"/>
        <v>0</v>
      </c>
      <c r="BZ148" s="108">
        <f t="shared" si="4304"/>
        <v>0</v>
      </c>
      <c r="CA148" s="108">
        <f t="shared" si="4305"/>
        <v>0</v>
      </c>
      <c r="CB148" s="107"/>
      <c r="CC148" s="107"/>
      <c r="CD148" s="107"/>
      <c r="CE148" s="107"/>
      <c r="CF148" s="107"/>
      <c r="CG148" s="107"/>
      <c r="CH148" s="107"/>
      <c r="CI148" s="107"/>
      <c r="CJ148" s="107">
        <f t="shared" si="4306"/>
        <v>0</v>
      </c>
      <c r="CK148" s="107">
        <f t="shared" si="4307"/>
        <v>0</v>
      </c>
      <c r="CL148" s="108">
        <f t="shared" si="4308"/>
        <v>0</v>
      </c>
      <c r="CM148" s="108">
        <f t="shared" si="4309"/>
        <v>0</v>
      </c>
      <c r="CN148" s="107"/>
      <c r="CO148" s="107"/>
      <c r="CP148" s="107"/>
      <c r="CQ148" s="107"/>
      <c r="CR148" s="107"/>
      <c r="CS148" s="107"/>
      <c r="CT148" s="107"/>
      <c r="CU148" s="107"/>
      <c r="CV148" s="107">
        <f t="shared" si="4310"/>
        <v>0</v>
      </c>
      <c r="CW148" s="107">
        <f t="shared" si="4311"/>
        <v>0</v>
      </c>
      <c r="CX148" s="108">
        <f t="shared" si="4312"/>
        <v>0</v>
      </c>
      <c r="CY148" s="108">
        <f t="shared" si="4313"/>
        <v>0</v>
      </c>
      <c r="CZ148" s="107"/>
      <c r="DA148" s="107"/>
      <c r="DB148" s="107"/>
      <c r="DC148" s="107"/>
      <c r="DD148" s="107"/>
      <c r="DE148" s="107"/>
      <c r="DF148" s="107"/>
      <c r="DG148" s="107"/>
      <c r="DH148" s="107">
        <f t="shared" si="4314"/>
        <v>0</v>
      </c>
      <c r="DI148" s="107">
        <f t="shared" si="4315"/>
        <v>0</v>
      </c>
      <c r="DJ148" s="108">
        <f t="shared" si="4316"/>
        <v>0</v>
      </c>
      <c r="DK148" s="108">
        <f t="shared" si="4317"/>
        <v>0</v>
      </c>
      <c r="DL148" s="107"/>
      <c r="DM148" s="107"/>
      <c r="DN148" s="107"/>
      <c r="DO148" s="107"/>
      <c r="DP148" s="107"/>
      <c r="DQ148" s="107"/>
      <c r="DR148" s="107"/>
      <c r="DS148" s="107"/>
      <c r="DT148" s="107">
        <f t="shared" si="4318"/>
        <v>0</v>
      </c>
      <c r="DU148" s="107">
        <f t="shared" si="4319"/>
        <v>0</v>
      </c>
      <c r="DV148" s="108">
        <f t="shared" si="4320"/>
        <v>0</v>
      </c>
      <c r="DW148" s="108">
        <f t="shared" si="4321"/>
        <v>0</v>
      </c>
      <c r="DX148" s="107"/>
      <c r="DY148" s="107"/>
      <c r="DZ148" s="107"/>
      <c r="EA148" s="107"/>
      <c r="EB148" s="107"/>
      <c r="EC148" s="107"/>
      <c r="ED148" s="107"/>
      <c r="EE148" s="107"/>
      <c r="EF148" s="107">
        <f t="shared" si="4322"/>
        <v>0</v>
      </c>
      <c r="EG148" s="107">
        <f t="shared" si="4323"/>
        <v>0</v>
      </c>
      <c r="EH148" s="108">
        <f t="shared" si="4324"/>
        <v>0</v>
      </c>
      <c r="EI148" s="108">
        <f t="shared" si="4325"/>
        <v>0</v>
      </c>
      <c r="EJ148" s="107"/>
      <c r="EK148" s="107"/>
      <c r="EL148" s="107"/>
      <c r="EM148" s="107"/>
      <c r="EN148" s="107"/>
      <c r="EO148" s="107"/>
      <c r="EP148" s="107"/>
      <c r="EQ148" s="107"/>
      <c r="ER148" s="107">
        <f t="shared" si="4326"/>
        <v>0</v>
      </c>
      <c r="ES148" s="107">
        <f t="shared" si="4327"/>
        <v>0</v>
      </c>
      <c r="ET148" s="108">
        <f t="shared" si="4328"/>
        <v>0</v>
      </c>
      <c r="EU148" s="108">
        <f t="shared" si="4329"/>
        <v>0</v>
      </c>
      <c r="EV148" s="107"/>
      <c r="EW148" s="107"/>
      <c r="EX148" s="107"/>
      <c r="EY148" s="107"/>
      <c r="EZ148" s="107"/>
      <c r="FA148" s="107"/>
      <c r="FB148" s="107"/>
      <c r="FC148" s="107"/>
      <c r="FD148" s="107">
        <f t="shared" si="4330"/>
        <v>0</v>
      </c>
      <c r="FE148" s="107">
        <f t="shared" si="4331"/>
        <v>0</v>
      </c>
      <c r="FF148" s="108">
        <f t="shared" si="4332"/>
        <v>0</v>
      </c>
      <c r="FG148" s="108">
        <f t="shared" si="4333"/>
        <v>0</v>
      </c>
      <c r="FH148" s="107"/>
      <c r="FI148" s="107"/>
      <c r="FJ148" s="107"/>
      <c r="FK148" s="107"/>
      <c r="FL148" s="107"/>
      <c r="FM148" s="107"/>
      <c r="FN148" s="107"/>
      <c r="FO148" s="107"/>
      <c r="FP148" s="107">
        <f t="shared" si="4334"/>
        <v>0</v>
      </c>
      <c r="FQ148" s="107">
        <f t="shared" si="4335"/>
        <v>0</v>
      </c>
      <c r="FR148" s="108">
        <f t="shared" si="4336"/>
        <v>0</v>
      </c>
      <c r="FS148" s="108">
        <f t="shared" si="4337"/>
        <v>0</v>
      </c>
      <c r="FT148" s="107"/>
      <c r="FU148" s="107"/>
      <c r="FV148" s="107"/>
      <c r="FW148" s="107"/>
      <c r="FX148" s="107"/>
      <c r="FY148" s="107"/>
      <c r="FZ148" s="107"/>
      <c r="GA148" s="107"/>
      <c r="GB148" s="107">
        <f t="shared" si="4338"/>
        <v>0</v>
      </c>
      <c r="GC148" s="107">
        <f t="shared" si="4339"/>
        <v>0</v>
      </c>
      <c r="GD148" s="108">
        <f t="shared" si="4340"/>
        <v>0</v>
      </c>
      <c r="GE148" s="108">
        <f t="shared" si="4341"/>
        <v>0</v>
      </c>
      <c r="GF148" s="107">
        <f t="shared" si="4342"/>
        <v>0</v>
      </c>
      <c r="GG148" s="107">
        <f t="shared" si="4343"/>
        <v>0</v>
      </c>
      <c r="GH148" s="107">
        <f t="shared" si="4344"/>
        <v>0</v>
      </c>
      <c r="GI148" s="107">
        <f t="shared" si="4345"/>
        <v>0</v>
      </c>
      <c r="GJ148" s="107">
        <f t="shared" si="4346"/>
        <v>0</v>
      </c>
      <c r="GK148" s="107">
        <f t="shared" si="4347"/>
        <v>0</v>
      </c>
      <c r="GL148" s="107">
        <f t="shared" si="4348"/>
        <v>0</v>
      </c>
      <c r="GM148" s="107">
        <f t="shared" si="4349"/>
        <v>0</v>
      </c>
      <c r="GN148" s="107">
        <f t="shared" si="4350"/>
        <v>0</v>
      </c>
      <c r="GO148" s="107">
        <f t="shared" si="4351"/>
        <v>0</v>
      </c>
      <c r="GP148" s="107"/>
      <c r="GQ148" s="107"/>
      <c r="GR148" s="243"/>
      <c r="GS148" s="86"/>
    </row>
    <row r="149" spans="2:201" hidden="1" x14ac:dyDescent="0.2">
      <c r="B149" s="110"/>
      <c r="C149" s="111"/>
      <c r="D149" s="112"/>
      <c r="E149" s="132" t="s">
        <v>68</v>
      </c>
      <c r="F149" s="134">
        <v>37</v>
      </c>
      <c r="G149" s="135">
        <v>336113.92629999999</v>
      </c>
      <c r="H149" s="115">
        <v>3</v>
      </c>
      <c r="I149" s="115">
        <v>1008341.7789</v>
      </c>
      <c r="J149" s="115">
        <f t="shared" si="223"/>
        <v>0.5</v>
      </c>
      <c r="K149" s="115">
        <f t="shared" si="224"/>
        <v>168056.96315</v>
      </c>
      <c r="L149" s="115">
        <f>SUM(L150:L151)</f>
        <v>0</v>
      </c>
      <c r="M149" s="115">
        <f t="shared" ref="M149:Q149" si="4352">SUM(M150:M151)</f>
        <v>0</v>
      </c>
      <c r="N149" s="115">
        <f t="shared" si="4352"/>
        <v>0</v>
      </c>
      <c r="O149" s="115">
        <f t="shared" si="4352"/>
        <v>0</v>
      </c>
      <c r="P149" s="115">
        <f t="shared" si="4352"/>
        <v>0</v>
      </c>
      <c r="Q149" s="115">
        <f t="shared" si="4352"/>
        <v>0</v>
      </c>
      <c r="R149" s="131">
        <f t="shared" si="4284"/>
        <v>-0.5</v>
      </c>
      <c r="S149" s="131">
        <f t="shared" si="4285"/>
        <v>-168056.96315</v>
      </c>
      <c r="T149" s="115"/>
      <c r="U149" s="115">
        <v>0</v>
      </c>
      <c r="V149" s="115">
        <f t="shared" si="226"/>
        <v>0</v>
      </c>
      <c r="W149" s="115">
        <f t="shared" si="227"/>
        <v>0</v>
      </c>
      <c r="X149" s="115">
        <f>SUM(X150:X151)</f>
        <v>0</v>
      </c>
      <c r="Y149" s="115">
        <f t="shared" ref="Y149" si="4353">SUM(Y150:Y151)</f>
        <v>0</v>
      </c>
      <c r="Z149" s="115">
        <f t="shared" ref="Z149" si="4354">SUM(Z150:Z151)</f>
        <v>0</v>
      </c>
      <c r="AA149" s="115">
        <f t="shared" ref="AA149" si="4355">SUM(AA150:AA151)</f>
        <v>0</v>
      </c>
      <c r="AB149" s="115">
        <f t="shared" ref="AB149" si="4356">SUM(AB150:AB151)</f>
        <v>0</v>
      </c>
      <c r="AC149" s="115">
        <f t="shared" ref="AC149" si="4357">SUM(AC150:AC151)</f>
        <v>0</v>
      </c>
      <c r="AD149" s="131">
        <f t="shared" si="4288"/>
        <v>0</v>
      </c>
      <c r="AE149" s="131">
        <f t="shared" si="4289"/>
        <v>0</v>
      </c>
      <c r="AF149" s="115">
        <f>VLOOKUP($E149,'ВМП план'!$B$8:$AL$43,12,0)</f>
        <v>0</v>
      </c>
      <c r="AG149" s="115">
        <f>VLOOKUP($E149,'ВМП план'!$B$8:$AL$43,13,0)</f>
        <v>0</v>
      </c>
      <c r="AH149" s="115">
        <f t="shared" si="233"/>
        <v>0</v>
      </c>
      <c r="AI149" s="115">
        <f t="shared" si="234"/>
        <v>0</v>
      </c>
      <c r="AJ149" s="115">
        <f>SUM(AJ150:AJ151)</f>
        <v>0</v>
      </c>
      <c r="AK149" s="115">
        <f t="shared" ref="AK149" si="4358">SUM(AK150:AK151)</f>
        <v>0</v>
      </c>
      <c r="AL149" s="115">
        <f t="shared" ref="AL149" si="4359">SUM(AL150:AL151)</f>
        <v>0</v>
      </c>
      <c r="AM149" s="115">
        <f t="shared" ref="AM149" si="4360">SUM(AM150:AM151)</f>
        <v>0</v>
      </c>
      <c r="AN149" s="115">
        <f t="shared" ref="AN149" si="4361">SUM(AN150:AN151)</f>
        <v>0</v>
      </c>
      <c r="AO149" s="115">
        <f t="shared" ref="AO149" si="4362">SUM(AO150:AO151)</f>
        <v>0</v>
      </c>
      <c r="AP149" s="131">
        <f t="shared" si="4292"/>
        <v>0</v>
      </c>
      <c r="AQ149" s="131">
        <f t="shared" si="4293"/>
        <v>0</v>
      </c>
      <c r="AR149" s="115"/>
      <c r="AS149" s="115"/>
      <c r="AT149" s="115">
        <f t="shared" si="240"/>
        <v>0</v>
      </c>
      <c r="AU149" s="115">
        <f t="shared" si="241"/>
        <v>0</v>
      </c>
      <c r="AV149" s="115">
        <f>SUM(AV150:AV151)</f>
        <v>0</v>
      </c>
      <c r="AW149" s="115">
        <f t="shared" ref="AW149" si="4363">SUM(AW150:AW151)</f>
        <v>0</v>
      </c>
      <c r="AX149" s="115">
        <f t="shared" ref="AX149" si="4364">SUM(AX150:AX151)</f>
        <v>0</v>
      </c>
      <c r="AY149" s="115">
        <f t="shared" ref="AY149" si="4365">SUM(AY150:AY151)</f>
        <v>0</v>
      </c>
      <c r="AZ149" s="115">
        <f t="shared" ref="AZ149" si="4366">SUM(AZ150:AZ151)</f>
        <v>0</v>
      </c>
      <c r="BA149" s="115">
        <f t="shared" ref="BA149" si="4367">SUM(BA150:BA151)</f>
        <v>0</v>
      </c>
      <c r="BB149" s="131">
        <f t="shared" si="4296"/>
        <v>0</v>
      </c>
      <c r="BC149" s="131">
        <f t="shared" si="4297"/>
        <v>0</v>
      </c>
      <c r="BD149" s="115">
        <v>2</v>
      </c>
      <c r="BE149" s="115">
        <v>672227.85259999998</v>
      </c>
      <c r="BF149" s="115">
        <f t="shared" si="247"/>
        <v>0.33333333333333331</v>
      </c>
      <c r="BG149" s="115">
        <f t="shared" si="248"/>
        <v>112037.97543333333</v>
      </c>
      <c r="BH149" s="115">
        <f>SUM(BH150:BH151)</f>
        <v>0</v>
      </c>
      <c r="BI149" s="115">
        <f t="shared" ref="BI149" si="4368">SUM(BI150:BI151)</f>
        <v>0</v>
      </c>
      <c r="BJ149" s="115">
        <f t="shared" ref="BJ149" si="4369">SUM(BJ150:BJ151)</f>
        <v>0</v>
      </c>
      <c r="BK149" s="115">
        <f t="shared" ref="BK149" si="4370">SUM(BK150:BK151)</f>
        <v>0</v>
      </c>
      <c r="BL149" s="115">
        <f t="shared" ref="BL149" si="4371">SUM(BL150:BL151)</f>
        <v>0</v>
      </c>
      <c r="BM149" s="115">
        <f t="shared" ref="BM149" si="4372">SUM(BM150:BM151)</f>
        <v>0</v>
      </c>
      <c r="BN149" s="131">
        <f t="shared" si="4300"/>
        <v>-0.33333333333333331</v>
      </c>
      <c r="BO149" s="131">
        <f t="shared" si="4301"/>
        <v>-112037.97543333333</v>
      </c>
      <c r="BP149" s="115"/>
      <c r="BQ149" s="115"/>
      <c r="BR149" s="115">
        <f t="shared" si="254"/>
        <v>0</v>
      </c>
      <c r="BS149" s="115">
        <f t="shared" si="255"/>
        <v>0</v>
      </c>
      <c r="BT149" s="115">
        <f>SUM(BT150:BT151)</f>
        <v>0</v>
      </c>
      <c r="BU149" s="115">
        <f t="shared" ref="BU149" si="4373">SUM(BU150:BU151)</f>
        <v>0</v>
      </c>
      <c r="BV149" s="115">
        <f t="shared" ref="BV149" si="4374">SUM(BV150:BV151)</f>
        <v>0</v>
      </c>
      <c r="BW149" s="115">
        <f t="shared" ref="BW149" si="4375">SUM(BW150:BW151)</f>
        <v>0</v>
      </c>
      <c r="BX149" s="115">
        <f t="shared" ref="BX149" si="4376">SUM(BX150:BX151)</f>
        <v>0</v>
      </c>
      <c r="BY149" s="115">
        <f t="shared" ref="BY149" si="4377">SUM(BY150:BY151)</f>
        <v>0</v>
      </c>
      <c r="BZ149" s="131">
        <f t="shared" si="4304"/>
        <v>0</v>
      </c>
      <c r="CA149" s="131">
        <f t="shared" si="4305"/>
        <v>0</v>
      </c>
      <c r="CB149" s="115"/>
      <c r="CC149" s="115"/>
      <c r="CD149" s="115">
        <f t="shared" si="261"/>
        <v>0</v>
      </c>
      <c r="CE149" s="115">
        <f t="shared" si="262"/>
        <v>0</v>
      </c>
      <c r="CF149" s="115">
        <f>SUM(CF150:CF151)</f>
        <v>0</v>
      </c>
      <c r="CG149" s="115">
        <f t="shared" ref="CG149" si="4378">SUM(CG150:CG151)</f>
        <v>0</v>
      </c>
      <c r="CH149" s="115">
        <f t="shared" ref="CH149" si="4379">SUM(CH150:CH151)</f>
        <v>0</v>
      </c>
      <c r="CI149" s="115">
        <f t="shared" ref="CI149" si="4380">SUM(CI150:CI151)</f>
        <v>0</v>
      </c>
      <c r="CJ149" s="115">
        <f t="shared" ref="CJ149" si="4381">SUM(CJ150:CJ151)</f>
        <v>0</v>
      </c>
      <c r="CK149" s="115">
        <f t="shared" ref="CK149" si="4382">SUM(CK150:CK151)</f>
        <v>0</v>
      </c>
      <c r="CL149" s="131">
        <f t="shared" si="4308"/>
        <v>0</v>
      </c>
      <c r="CM149" s="131">
        <f t="shared" si="4309"/>
        <v>0</v>
      </c>
      <c r="CN149" s="115"/>
      <c r="CO149" s="115"/>
      <c r="CP149" s="115">
        <f t="shared" si="268"/>
        <v>0</v>
      </c>
      <c r="CQ149" s="115">
        <f t="shared" si="269"/>
        <v>0</v>
      </c>
      <c r="CR149" s="115">
        <f>SUM(CR150:CR151)</f>
        <v>0</v>
      </c>
      <c r="CS149" s="115">
        <f t="shared" ref="CS149" si="4383">SUM(CS150:CS151)</f>
        <v>0</v>
      </c>
      <c r="CT149" s="115">
        <f t="shared" ref="CT149" si="4384">SUM(CT150:CT151)</f>
        <v>0</v>
      </c>
      <c r="CU149" s="115">
        <f t="shared" ref="CU149" si="4385">SUM(CU150:CU151)</f>
        <v>0</v>
      </c>
      <c r="CV149" s="115">
        <f t="shared" ref="CV149" si="4386">SUM(CV150:CV151)</f>
        <v>0</v>
      </c>
      <c r="CW149" s="115">
        <f t="shared" ref="CW149" si="4387">SUM(CW150:CW151)</f>
        <v>0</v>
      </c>
      <c r="CX149" s="131">
        <f t="shared" si="4312"/>
        <v>0</v>
      </c>
      <c r="CY149" s="131">
        <f t="shared" si="4313"/>
        <v>0</v>
      </c>
      <c r="CZ149" s="115"/>
      <c r="DA149" s="115"/>
      <c r="DB149" s="115">
        <f t="shared" si="275"/>
        <v>0</v>
      </c>
      <c r="DC149" s="115">
        <f t="shared" si="276"/>
        <v>0</v>
      </c>
      <c r="DD149" s="115">
        <f>SUM(DD150:DD151)</f>
        <v>0</v>
      </c>
      <c r="DE149" s="115">
        <f t="shared" ref="DE149" si="4388">SUM(DE150:DE151)</f>
        <v>0</v>
      </c>
      <c r="DF149" s="115">
        <f t="shared" ref="DF149" si="4389">SUM(DF150:DF151)</f>
        <v>0</v>
      </c>
      <c r="DG149" s="115">
        <f t="shared" ref="DG149" si="4390">SUM(DG150:DG151)</f>
        <v>0</v>
      </c>
      <c r="DH149" s="115">
        <f t="shared" ref="DH149" si="4391">SUM(DH150:DH151)</f>
        <v>0</v>
      </c>
      <c r="DI149" s="115">
        <f t="shared" ref="DI149" si="4392">SUM(DI150:DI151)</f>
        <v>0</v>
      </c>
      <c r="DJ149" s="131">
        <f t="shared" si="4316"/>
        <v>0</v>
      </c>
      <c r="DK149" s="131">
        <f t="shared" si="4317"/>
        <v>0</v>
      </c>
      <c r="DL149" s="115"/>
      <c r="DM149" s="115"/>
      <c r="DN149" s="115">
        <f t="shared" si="282"/>
        <v>0</v>
      </c>
      <c r="DO149" s="115">
        <f t="shared" si="283"/>
        <v>0</v>
      </c>
      <c r="DP149" s="115">
        <f>SUM(DP150:DP151)</f>
        <v>0</v>
      </c>
      <c r="DQ149" s="115">
        <f t="shared" ref="DQ149" si="4393">SUM(DQ150:DQ151)</f>
        <v>0</v>
      </c>
      <c r="DR149" s="115">
        <f t="shared" ref="DR149" si="4394">SUM(DR150:DR151)</f>
        <v>0</v>
      </c>
      <c r="DS149" s="115">
        <f t="shared" ref="DS149" si="4395">SUM(DS150:DS151)</f>
        <v>0</v>
      </c>
      <c r="DT149" s="115">
        <f t="shared" ref="DT149" si="4396">SUM(DT150:DT151)</f>
        <v>0</v>
      </c>
      <c r="DU149" s="115">
        <f t="shared" ref="DU149" si="4397">SUM(DU150:DU151)</f>
        <v>0</v>
      </c>
      <c r="DV149" s="131">
        <f t="shared" si="4320"/>
        <v>0</v>
      </c>
      <c r="DW149" s="131">
        <f t="shared" si="4321"/>
        <v>0</v>
      </c>
      <c r="DX149" s="115"/>
      <c r="DY149" s="115">
        <v>0</v>
      </c>
      <c r="DZ149" s="115">
        <f t="shared" si="289"/>
        <v>0</v>
      </c>
      <c r="EA149" s="115">
        <f t="shared" si="290"/>
        <v>0</v>
      </c>
      <c r="EB149" s="115">
        <f>SUM(EB150:EB151)</f>
        <v>0</v>
      </c>
      <c r="EC149" s="115">
        <f t="shared" ref="EC149" si="4398">SUM(EC150:EC151)</f>
        <v>0</v>
      </c>
      <c r="ED149" s="115">
        <f t="shared" ref="ED149" si="4399">SUM(ED150:ED151)</f>
        <v>0</v>
      </c>
      <c r="EE149" s="115">
        <f t="shared" ref="EE149" si="4400">SUM(EE150:EE151)</f>
        <v>0</v>
      </c>
      <c r="EF149" s="115">
        <f t="shared" ref="EF149" si="4401">SUM(EF150:EF151)</f>
        <v>0</v>
      </c>
      <c r="EG149" s="115">
        <f t="shared" ref="EG149" si="4402">SUM(EG150:EG151)</f>
        <v>0</v>
      </c>
      <c r="EH149" s="131">
        <f t="shared" si="4324"/>
        <v>0</v>
      </c>
      <c r="EI149" s="131">
        <f t="shared" si="4325"/>
        <v>0</v>
      </c>
      <c r="EJ149" s="115"/>
      <c r="EK149" s="115">
        <v>0</v>
      </c>
      <c r="EL149" s="115">
        <f t="shared" si="296"/>
        <v>0</v>
      </c>
      <c r="EM149" s="115">
        <f t="shared" si="297"/>
        <v>0</v>
      </c>
      <c r="EN149" s="115">
        <f>SUM(EN150:EN151)</f>
        <v>0</v>
      </c>
      <c r="EO149" s="115">
        <f t="shared" ref="EO149" si="4403">SUM(EO150:EO151)</f>
        <v>0</v>
      </c>
      <c r="EP149" s="115">
        <f t="shared" ref="EP149" si="4404">SUM(EP150:EP151)</f>
        <v>0</v>
      </c>
      <c r="EQ149" s="115">
        <f t="shared" ref="EQ149" si="4405">SUM(EQ150:EQ151)</f>
        <v>0</v>
      </c>
      <c r="ER149" s="115">
        <f t="shared" ref="ER149" si="4406">SUM(ER150:ER151)</f>
        <v>0</v>
      </c>
      <c r="ES149" s="115">
        <f t="shared" ref="ES149" si="4407">SUM(ES150:ES151)</f>
        <v>0</v>
      </c>
      <c r="ET149" s="131">
        <f t="shared" si="4328"/>
        <v>0</v>
      </c>
      <c r="EU149" s="131">
        <f t="shared" si="4329"/>
        <v>0</v>
      </c>
      <c r="EV149" s="115"/>
      <c r="EW149" s="115"/>
      <c r="EX149" s="115">
        <f t="shared" si="303"/>
        <v>0</v>
      </c>
      <c r="EY149" s="115">
        <f t="shared" si="304"/>
        <v>0</v>
      </c>
      <c r="EZ149" s="115">
        <f>SUM(EZ150:EZ151)</f>
        <v>0</v>
      </c>
      <c r="FA149" s="115">
        <f t="shared" ref="FA149" si="4408">SUM(FA150:FA151)</f>
        <v>0</v>
      </c>
      <c r="FB149" s="115">
        <f t="shared" ref="FB149" si="4409">SUM(FB150:FB151)</f>
        <v>0</v>
      </c>
      <c r="FC149" s="115">
        <f t="shared" ref="FC149" si="4410">SUM(FC150:FC151)</f>
        <v>0</v>
      </c>
      <c r="FD149" s="115">
        <f t="shared" ref="FD149" si="4411">SUM(FD150:FD151)</f>
        <v>0</v>
      </c>
      <c r="FE149" s="115">
        <f t="shared" ref="FE149" si="4412">SUM(FE150:FE151)</f>
        <v>0</v>
      </c>
      <c r="FF149" s="131">
        <f t="shared" si="4332"/>
        <v>0</v>
      </c>
      <c r="FG149" s="131">
        <f t="shared" si="4333"/>
        <v>0</v>
      </c>
      <c r="FH149" s="115"/>
      <c r="FI149" s="115"/>
      <c r="FJ149" s="115">
        <f t="shared" si="310"/>
        <v>0</v>
      </c>
      <c r="FK149" s="115">
        <f t="shared" si="311"/>
        <v>0</v>
      </c>
      <c r="FL149" s="115">
        <f>SUM(FL150:FL151)</f>
        <v>0</v>
      </c>
      <c r="FM149" s="115">
        <f t="shared" ref="FM149" si="4413">SUM(FM150:FM151)</f>
        <v>0</v>
      </c>
      <c r="FN149" s="115">
        <f t="shared" ref="FN149" si="4414">SUM(FN150:FN151)</f>
        <v>0</v>
      </c>
      <c r="FO149" s="115">
        <f t="shared" ref="FO149" si="4415">SUM(FO150:FO151)</f>
        <v>0</v>
      </c>
      <c r="FP149" s="115">
        <f t="shared" ref="FP149" si="4416">SUM(FP150:FP151)</f>
        <v>0</v>
      </c>
      <c r="FQ149" s="115">
        <f t="shared" ref="FQ149" si="4417">SUM(FQ150:FQ151)</f>
        <v>0</v>
      </c>
      <c r="FR149" s="131">
        <f t="shared" si="4336"/>
        <v>0</v>
      </c>
      <c r="FS149" s="131">
        <f t="shared" si="4337"/>
        <v>0</v>
      </c>
      <c r="FT149" s="115"/>
      <c r="FU149" s="115"/>
      <c r="FV149" s="115">
        <f t="shared" si="317"/>
        <v>0</v>
      </c>
      <c r="FW149" s="115">
        <f t="shared" si="318"/>
        <v>0</v>
      </c>
      <c r="FX149" s="115">
        <f>SUM(FX150:FX151)</f>
        <v>0</v>
      </c>
      <c r="FY149" s="115">
        <f t="shared" ref="FY149" si="4418">SUM(FY150:FY151)</f>
        <v>0</v>
      </c>
      <c r="FZ149" s="115">
        <f t="shared" ref="FZ149" si="4419">SUM(FZ150:FZ151)</f>
        <v>0</v>
      </c>
      <c r="GA149" s="115">
        <f t="shared" ref="GA149" si="4420">SUM(GA150:GA151)</f>
        <v>0</v>
      </c>
      <c r="GB149" s="115">
        <f t="shared" ref="GB149" si="4421">SUM(GB150:GB151)</f>
        <v>0</v>
      </c>
      <c r="GC149" s="115">
        <f t="shared" ref="GC149" si="4422">SUM(GC150:GC151)</f>
        <v>0</v>
      </c>
      <c r="GD149" s="131">
        <f t="shared" si="4340"/>
        <v>0</v>
      </c>
      <c r="GE149" s="131">
        <f t="shared" si="4341"/>
        <v>0</v>
      </c>
      <c r="GF149" s="115">
        <f>H149+T149+AF149+AR149+BD149+BP149+CB149+CN149+CZ149+DL149+DX149+EJ149+EV149+FH149+FT149</f>
        <v>5</v>
      </c>
      <c r="GG149" s="115">
        <f>I149+U149+AG149+AS149+BE149+BQ149+CC149+CO149+DA149+DM149+DY149+EK149+EW149+FI149+FU149</f>
        <v>1680569.6315000001</v>
      </c>
      <c r="GH149" s="115">
        <v>1</v>
      </c>
      <c r="GI149" s="115">
        <f>K149+W149+AI149+AU149+BG149+BS149+CE149+CQ149+DC149+DO149+EA149+EM149+EY149+FK149+FW149</f>
        <v>280094.93858333334</v>
      </c>
      <c r="GJ149" s="115">
        <f>SUM(GJ150:GJ151)</f>
        <v>0</v>
      </c>
      <c r="GK149" s="115">
        <f t="shared" ref="GK149" si="4423">SUM(GK150:GK151)</f>
        <v>0</v>
      </c>
      <c r="GL149" s="115">
        <f t="shared" ref="GL149" si="4424">SUM(GL150:GL151)</f>
        <v>0</v>
      </c>
      <c r="GM149" s="115">
        <f t="shared" ref="GM149" si="4425">SUM(GM150:GM151)</f>
        <v>0</v>
      </c>
      <c r="GN149" s="115">
        <f t="shared" ref="GN149" si="4426">SUM(GN150:GN151)</f>
        <v>0</v>
      </c>
      <c r="GO149" s="115">
        <f t="shared" ref="GO149" si="4427">SUM(GO150:GO151)</f>
        <v>0</v>
      </c>
      <c r="GP149" s="115">
        <f t="shared" si="4084"/>
        <v>-1</v>
      </c>
      <c r="GQ149" s="115">
        <f t="shared" si="4085"/>
        <v>-280094.93858333334</v>
      </c>
      <c r="GR149" s="243"/>
      <c r="GS149" s="86"/>
    </row>
    <row r="150" spans="2:201" hidden="1" x14ac:dyDescent="0.2">
      <c r="B150" s="86"/>
      <c r="C150" s="89"/>
      <c r="D150" s="90"/>
      <c r="E150" s="93"/>
      <c r="F150" s="94"/>
      <c r="G150" s="106"/>
      <c r="H150" s="107"/>
      <c r="I150" s="107"/>
      <c r="J150" s="107"/>
      <c r="K150" s="107"/>
      <c r="L150" s="107"/>
      <c r="M150" s="107"/>
      <c r="N150" s="107"/>
      <c r="O150" s="107"/>
      <c r="P150" s="107">
        <f>SUM(L150+N150)</f>
        <v>0</v>
      </c>
      <c r="Q150" s="107">
        <f>SUM(M150+O150)</f>
        <v>0</v>
      </c>
      <c r="R150" s="108">
        <f t="shared" si="4284"/>
        <v>0</v>
      </c>
      <c r="S150" s="108">
        <f t="shared" si="4285"/>
        <v>0</v>
      </c>
      <c r="T150" s="107"/>
      <c r="U150" s="107"/>
      <c r="V150" s="107"/>
      <c r="W150" s="107"/>
      <c r="X150" s="107"/>
      <c r="Y150" s="107"/>
      <c r="Z150" s="107"/>
      <c r="AA150" s="107"/>
      <c r="AB150" s="107">
        <f>SUM(X150+Z150)</f>
        <v>0</v>
      </c>
      <c r="AC150" s="107">
        <f>SUM(Y150+AA150)</f>
        <v>0</v>
      </c>
      <c r="AD150" s="108">
        <f t="shared" si="4288"/>
        <v>0</v>
      </c>
      <c r="AE150" s="108">
        <f t="shared" si="4289"/>
        <v>0</v>
      </c>
      <c r="AF150" s="107"/>
      <c r="AG150" s="107"/>
      <c r="AH150" s="107"/>
      <c r="AI150" s="107"/>
      <c r="AJ150" s="107"/>
      <c r="AK150" s="107"/>
      <c r="AL150" s="107"/>
      <c r="AM150" s="107"/>
      <c r="AN150" s="107">
        <f t="shared" ref="AN150:AN151" si="4428">SUM(AJ150+AL150)</f>
        <v>0</v>
      </c>
      <c r="AO150" s="107">
        <f t="shared" ref="AO150:AO151" si="4429">SUM(AK150+AM150)</f>
        <v>0</v>
      </c>
      <c r="AP150" s="108">
        <f t="shared" si="4292"/>
        <v>0</v>
      </c>
      <c r="AQ150" s="108">
        <f t="shared" si="4293"/>
        <v>0</v>
      </c>
      <c r="AR150" s="107"/>
      <c r="AS150" s="107"/>
      <c r="AT150" s="107"/>
      <c r="AU150" s="107"/>
      <c r="AV150" s="107"/>
      <c r="AW150" s="107"/>
      <c r="AX150" s="107"/>
      <c r="AY150" s="107"/>
      <c r="AZ150" s="107">
        <f t="shared" ref="AZ150:AZ151" si="4430">SUM(AV150+AX150)</f>
        <v>0</v>
      </c>
      <c r="BA150" s="107">
        <f t="shared" ref="BA150:BA151" si="4431">SUM(AW150+AY150)</f>
        <v>0</v>
      </c>
      <c r="BB150" s="108">
        <f t="shared" si="4296"/>
        <v>0</v>
      </c>
      <c r="BC150" s="108">
        <f t="shared" si="4297"/>
        <v>0</v>
      </c>
      <c r="BD150" s="107"/>
      <c r="BE150" s="107"/>
      <c r="BF150" s="107"/>
      <c r="BG150" s="107"/>
      <c r="BH150" s="107"/>
      <c r="BI150" s="107"/>
      <c r="BJ150" s="107"/>
      <c r="BK150" s="107"/>
      <c r="BL150" s="107">
        <f>SUM(BH150+BJ150)</f>
        <v>0</v>
      </c>
      <c r="BM150" s="107">
        <f>SUM(BI150+BK150)</f>
        <v>0</v>
      </c>
      <c r="BN150" s="108">
        <f t="shared" si="4300"/>
        <v>0</v>
      </c>
      <c r="BO150" s="108">
        <f t="shared" si="4301"/>
        <v>0</v>
      </c>
      <c r="BP150" s="107"/>
      <c r="BQ150" s="107"/>
      <c r="BR150" s="107"/>
      <c r="BS150" s="107"/>
      <c r="BT150" s="107"/>
      <c r="BU150" s="107"/>
      <c r="BV150" s="107"/>
      <c r="BW150" s="107"/>
      <c r="BX150" s="107">
        <f>SUM(BT150+BV150)</f>
        <v>0</v>
      </c>
      <c r="BY150" s="107">
        <f>SUM(BU150+BW150)</f>
        <v>0</v>
      </c>
      <c r="BZ150" s="108">
        <f t="shared" si="4304"/>
        <v>0</v>
      </c>
      <c r="CA150" s="108">
        <f t="shared" si="4305"/>
        <v>0</v>
      </c>
      <c r="CB150" s="107"/>
      <c r="CC150" s="107"/>
      <c r="CD150" s="107"/>
      <c r="CE150" s="107"/>
      <c r="CF150" s="107"/>
      <c r="CG150" s="107"/>
      <c r="CH150" s="107"/>
      <c r="CI150" s="107"/>
      <c r="CJ150" s="107">
        <f>SUM(CF150+CH150)</f>
        <v>0</v>
      </c>
      <c r="CK150" s="107">
        <f>SUM(CG150+CI150)</f>
        <v>0</v>
      </c>
      <c r="CL150" s="108">
        <f t="shared" si="4308"/>
        <v>0</v>
      </c>
      <c r="CM150" s="108">
        <f t="shared" si="4309"/>
        <v>0</v>
      </c>
      <c r="CN150" s="107"/>
      <c r="CO150" s="107"/>
      <c r="CP150" s="107"/>
      <c r="CQ150" s="107"/>
      <c r="CR150" s="107"/>
      <c r="CS150" s="107"/>
      <c r="CT150" s="107"/>
      <c r="CU150" s="107"/>
      <c r="CV150" s="107">
        <f>SUM(CR150+CT150)</f>
        <v>0</v>
      </c>
      <c r="CW150" s="107">
        <f>SUM(CS150+CU150)</f>
        <v>0</v>
      </c>
      <c r="CX150" s="108">
        <f t="shared" si="4312"/>
        <v>0</v>
      </c>
      <c r="CY150" s="108">
        <f t="shared" si="4313"/>
        <v>0</v>
      </c>
      <c r="CZ150" s="107"/>
      <c r="DA150" s="107"/>
      <c r="DB150" s="107"/>
      <c r="DC150" s="107"/>
      <c r="DD150" s="107"/>
      <c r="DE150" s="107"/>
      <c r="DF150" s="107"/>
      <c r="DG150" s="107"/>
      <c r="DH150" s="107">
        <f>SUM(DD150+DF150)</f>
        <v>0</v>
      </c>
      <c r="DI150" s="107">
        <f>SUM(DE150+DG150)</f>
        <v>0</v>
      </c>
      <c r="DJ150" s="108">
        <f t="shared" si="4316"/>
        <v>0</v>
      </c>
      <c r="DK150" s="108">
        <f t="shared" si="4317"/>
        <v>0</v>
      </c>
      <c r="DL150" s="107"/>
      <c r="DM150" s="107"/>
      <c r="DN150" s="107"/>
      <c r="DO150" s="107"/>
      <c r="DP150" s="107"/>
      <c r="DQ150" s="107"/>
      <c r="DR150" s="107"/>
      <c r="DS150" s="107"/>
      <c r="DT150" s="107">
        <f>SUM(DP150+DR150)</f>
        <v>0</v>
      </c>
      <c r="DU150" s="107">
        <f>SUM(DQ150+DS150)</f>
        <v>0</v>
      </c>
      <c r="DV150" s="108">
        <f t="shared" si="4320"/>
        <v>0</v>
      </c>
      <c r="DW150" s="108">
        <f t="shared" si="4321"/>
        <v>0</v>
      </c>
      <c r="DX150" s="107"/>
      <c r="DY150" s="107"/>
      <c r="DZ150" s="107"/>
      <c r="EA150" s="107"/>
      <c r="EB150" s="107"/>
      <c r="EC150" s="107"/>
      <c r="ED150" s="107"/>
      <c r="EE150" s="107"/>
      <c r="EF150" s="107">
        <f>SUM(EB150+ED150)</f>
        <v>0</v>
      </c>
      <c r="EG150" s="107">
        <f>SUM(EC150+EE150)</f>
        <v>0</v>
      </c>
      <c r="EH150" s="108">
        <f t="shared" si="4324"/>
        <v>0</v>
      </c>
      <c r="EI150" s="108">
        <f t="shared" si="4325"/>
        <v>0</v>
      </c>
      <c r="EJ150" s="107"/>
      <c r="EK150" s="107"/>
      <c r="EL150" s="107"/>
      <c r="EM150" s="107"/>
      <c r="EN150" s="107"/>
      <c r="EO150" s="107"/>
      <c r="EP150" s="107"/>
      <c r="EQ150" s="107"/>
      <c r="ER150" s="107">
        <f>SUM(EN150+EP150)</f>
        <v>0</v>
      </c>
      <c r="ES150" s="107">
        <f>SUM(EO150+EQ150)</f>
        <v>0</v>
      </c>
      <c r="ET150" s="108">
        <f t="shared" si="4328"/>
        <v>0</v>
      </c>
      <c r="EU150" s="108">
        <f t="shared" si="4329"/>
        <v>0</v>
      </c>
      <c r="EV150" s="107"/>
      <c r="EW150" s="107"/>
      <c r="EX150" s="107"/>
      <c r="EY150" s="107"/>
      <c r="EZ150" s="107"/>
      <c r="FA150" s="107"/>
      <c r="FB150" s="107"/>
      <c r="FC150" s="107"/>
      <c r="FD150" s="107">
        <f>SUM(EZ150+FB150)</f>
        <v>0</v>
      </c>
      <c r="FE150" s="107">
        <f>SUM(FA150+FC150)</f>
        <v>0</v>
      </c>
      <c r="FF150" s="108">
        <f t="shared" si="4332"/>
        <v>0</v>
      </c>
      <c r="FG150" s="108">
        <f t="shared" si="4333"/>
        <v>0</v>
      </c>
      <c r="FH150" s="107"/>
      <c r="FI150" s="107"/>
      <c r="FJ150" s="107"/>
      <c r="FK150" s="107"/>
      <c r="FL150" s="107"/>
      <c r="FM150" s="107"/>
      <c r="FN150" s="107"/>
      <c r="FO150" s="107"/>
      <c r="FP150" s="107">
        <f>SUM(FL150+FN150)</f>
        <v>0</v>
      </c>
      <c r="FQ150" s="107">
        <f>SUM(FM150+FO150)</f>
        <v>0</v>
      </c>
      <c r="FR150" s="108">
        <f t="shared" si="4336"/>
        <v>0</v>
      </c>
      <c r="FS150" s="108">
        <f t="shared" si="4337"/>
        <v>0</v>
      </c>
      <c r="FT150" s="107"/>
      <c r="FU150" s="107"/>
      <c r="FV150" s="107"/>
      <c r="FW150" s="107"/>
      <c r="FX150" s="107"/>
      <c r="FY150" s="107"/>
      <c r="FZ150" s="107"/>
      <c r="GA150" s="107"/>
      <c r="GB150" s="107">
        <f>SUM(FX150+FZ150)</f>
        <v>0</v>
      </c>
      <c r="GC150" s="107">
        <f>SUM(FY150+GA150)</f>
        <v>0</v>
      </c>
      <c r="GD150" s="108">
        <f t="shared" si="4340"/>
        <v>0</v>
      </c>
      <c r="GE150" s="108">
        <f t="shared" si="4341"/>
        <v>0</v>
      </c>
      <c r="GF150" s="107">
        <f t="shared" ref="GF150:GF151" si="4432">SUM(H150,T150,AF150,AR150,BD150,BP150,CB150,CN150,CZ150,DL150,DX150,EJ150,EV150)</f>
        <v>0</v>
      </c>
      <c r="GG150" s="107">
        <f t="shared" ref="GG150:GG151" si="4433">SUM(I150,U150,AG150,AS150,BE150,BQ150,CC150,CO150,DA150,DM150,DY150,EK150,EW150)</f>
        <v>0</v>
      </c>
      <c r="GH150" s="107">
        <f t="shared" ref="GH150:GH151" si="4434">SUM(J150,V150,AH150,AT150,BF150,BR150,CD150,CP150,DB150,DN150,DZ150,EL150,EX150)</f>
        <v>0</v>
      </c>
      <c r="GI150" s="107">
        <f t="shared" ref="GI150:GI151" si="4435">SUM(K150,W150,AI150,AU150,BG150,BS150,CE150,CQ150,DC150,DO150,EA150,EM150,EY150)</f>
        <v>0</v>
      </c>
      <c r="GJ150" s="107">
        <f t="shared" ref="GJ150:GJ151" si="4436">SUM(L150,X150,AJ150,AV150,BH150,BT150,CF150,CR150,DD150,DP150,EB150,EN150,EZ150)</f>
        <v>0</v>
      </c>
      <c r="GK150" s="107">
        <f t="shared" ref="GK150:GK151" si="4437">SUM(M150,Y150,AK150,AW150,BI150,BU150,CG150,CS150,DE150,DQ150,EC150,EO150,FA150)</f>
        <v>0</v>
      </c>
      <c r="GL150" s="107">
        <f t="shared" ref="GL150:GL151" si="4438">SUM(N150,Z150,AL150,AX150,BJ150,BV150,CH150,CT150,DF150,DR150,ED150,EP150,FB150)</f>
        <v>0</v>
      </c>
      <c r="GM150" s="107">
        <f t="shared" ref="GM150:GM151" si="4439">SUM(O150,AA150,AM150,AY150,BK150,BW150,CI150,CU150,DG150,DS150,EE150,EQ150,FC150)</f>
        <v>0</v>
      </c>
      <c r="GN150" s="107">
        <f t="shared" ref="GN150:GN151" si="4440">SUM(P150,AB150,AN150,AZ150,BL150,BX150,CJ150,CV150,DH150,DT150,EF150,ER150,FD150)</f>
        <v>0</v>
      </c>
      <c r="GO150" s="107">
        <f t="shared" ref="GO150:GO151" si="4441">SUM(Q150,AC150,AO150,BA150,BM150,BY150,CK150,CW150,DI150,DU150,EG150,ES150,FE150)</f>
        <v>0</v>
      </c>
      <c r="GP150" s="107"/>
      <c r="GQ150" s="107"/>
      <c r="GR150" s="243"/>
      <c r="GS150" s="86"/>
    </row>
    <row r="151" spans="2:201" hidden="1" x14ac:dyDescent="0.2">
      <c r="B151" s="86"/>
      <c r="C151" s="89"/>
      <c r="D151" s="90"/>
      <c r="E151" s="93"/>
      <c r="F151" s="94"/>
      <c r="G151" s="106"/>
      <c r="H151" s="107"/>
      <c r="I151" s="107"/>
      <c r="J151" s="107"/>
      <c r="K151" s="107"/>
      <c r="L151" s="107"/>
      <c r="M151" s="107"/>
      <c r="N151" s="107"/>
      <c r="O151" s="107"/>
      <c r="P151" s="107"/>
      <c r="Q151" s="107"/>
      <c r="R151" s="108"/>
      <c r="S151" s="108"/>
      <c r="T151" s="107"/>
      <c r="U151" s="107"/>
      <c r="V151" s="107"/>
      <c r="W151" s="107"/>
      <c r="X151" s="107"/>
      <c r="Y151" s="107"/>
      <c r="Z151" s="107"/>
      <c r="AA151" s="107"/>
      <c r="AB151" s="107"/>
      <c r="AC151" s="107"/>
      <c r="AD151" s="108"/>
      <c r="AE151" s="108"/>
      <c r="AF151" s="107"/>
      <c r="AG151" s="107"/>
      <c r="AH151" s="107"/>
      <c r="AI151" s="107"/>
      <c r="AJ151" s="107"/>
      <c r="AK151" s="107"/>
      <c r="AL151" s="107"/>
      <c r="AM151" s="107"/>
      <c r="AN151" s="107">
        <f t="shared" si="4428"/>
        <v>0</v>
      </c>
      <c r="AO151" s="107">
        <f t="shared" si="4429"/>
        <v>0</v>
      </c>
      <c r="AP151" s="108"/>
      <c r="AQ151" s="108"/>
      <c r="AR151" s="107"/>
      <c r="AS151" s="107"/>
      <c r="AT151" s="107"/>
      <c r="AU151" s="107"/>
      <c r="AV151" s="107"/>
      <c r="AW151" s="107"/>
      <c r="AX151" s="107"/>
      <c r="AY151" s="107"/>
      <c r="AZ151" s="107">
        <f t="shared" si="4430"/>
        <v>0</v>
      </c>
      <c r="BA151" s="107">
        <f t="shared" si="4431"/>
        <v>0</v>
      </c>
      <c r="BB151" s="108"/>
      <c r="BC151" s="108"/>
      <c r="BD151" s="107"/>
      <c r="BE151" s="107"/>
      <c r="BF151" s="107"/>
      <c r="BG151" s="107"/>
      <c r="BH151" s="107"/>
      <c r="BI151" s="107"/>
      <c r="BJ151" s="107"/>
      <c r="BK151" s="107"/>
      <c r="BL151" s="107"/>
      <c r="BM151" s="107"/>
      <c r="BN151" s="108"/>
      <c r="BO151" s="108"/>
      <c r="BP151" s="107"/>
      <c r="BQ151" s="107"/>
      <c r="BR151" s="107"/>
      <c r="BS151" s="107"/>
      <c r="BT151" s="107"/>
      <c r="BU151" s="107"/>
      <c r="BV151" s="107"/>
      <c r="BW151" s="107"/>
      <c r="BX151" s="107"/>
      <c r="BY151" s="107"/>
      <c r="BZ151" s="108"/>
      <c r="CA151" s="108"/>
      <c r="CB151" s="107"/>
      <c r="CC151" s="107"/>
      <c r="CD151" s="107"/>
      <c r="CE151" s="107"/>
      <c r="CF151" s="107"/>
      <c r="CG151" s="107"/>
      <c r="CH151" s="107"/>
      <c r="CI151" s="107"/>
      <c r="CJ151" s="107"/>
      <c r="CK151" s="107"/>
      <c r="CL151" s="108"/>
      <c r="CM151" s="108"/>
      <c r="CN151" s="107"/>
      <c r="CO151" s="107"/>
      <c r="CP151" s="107"/>
      <c r="CQ151" s="107"/>
      <c r="CR151" s="107"/>
      <c r="CS151" s="107"/>
      <c r="CT151" s="107"/>
      <c r="CU151" s="107"/>
      <c r="CV151" s="107"/>
      <c r="CW151" s="107"/>
      <c r="CX151" s="108"/>
      <c r="CY151" s="108"/>
      <c r="CZ151" s="107"/>
      <c r="DA151" s="107"/>
      <c r="DB151" s="107"/>
      <c r="DC151" s="107"/>
      <c r="DD151" s="107"/>
      <c r="DE151" s="107"/>
      <c r="DF151" s="107"/>
      <c r="DG151" s="107"/>
      <c r="DH151" s="107"/>
      <c r="DI151" s="107"/>
      <c r="DJ151" s="108"/>
      <c r="DK151" s="108"/>
      <c r="DL151" s="107"/>
      <c r="DM151" s="107"/>
      <c r="DN151" s="107"/>
      <c r="DO151" s="107"/>
      <c r="DP151" s="107"/>
      <c r="DQ151" s="107"/>
      <c r="DR151" s="107"/>
      <c r="DS151" s="107"/>
      <c r="DT151" s="107"/>
      <c r="DU151" s="107"/>
      <c r="DV151" s="108"/>
      <c r="DW151" s="108"/>
      <c r="DX151" s="107"/>
      <c r="DY151" s="107"/>
      <c r="DZ151" s="107"/>
      <c r="EA151" s="107"/>
      <c r="EB151" s="107"/>
      <c r="EC151" s="107"/>
      <c r="ED151" s="107"/>
      <c r="EE151" s="107"/>
      <c r="EF151" s="107"/>
      <c r="EG151" s="107"/>
      <c r="EH151" s="108"/>
      <c r="EI151" s="108"/>
      <c r="EJ151" s="107"/>
      <c r="EK151" s="107"/>
      <c r="EL151" s="107"/>
      <c r="EM151" s="107"/>
      <c r="EN151" s="107"/>
      <c r="EO151" s="107"/>
      <c r="EP151" s="107"/>
      <c r="EQ151" s="107"/>
      <c r="ER151" s="107"/>
      <c r="ES151" s="107"/>
      <c r="ET151" s="108"/>
      <c r="EU151" s="108"/>
      <c r="EV151" s="107"/>
      <c r="EW151" s="107"/>
      <c r="EX151" s="107"/>
      <c r="EY151" s="107"/>
      <c r="EZ151" s="107"/>
      <c r="FA151" s="107"/>
      <c r="FB151" s="107"/>
      <c r="FC151" s="107"/>
      <c r="FD151" s="107"/>
      <c r="FE151" s="107"/>
      <c r="FF151" s="108"/>
      <c r="FG151" s="108"/>
      <c r="FH151" s="107"/>
      <c r="FI151" s="107"/>
      <c r="FJ151" s="107"/>
      <c r="FK151" s="107"/>
      <c r="FL151" s="107"/>
      <c r="FM151" s="107"/>
      <c r="FN151" s="107"/>
      <c r="FO151" s="107"/>
      <c r="FP151" s="107"/>
      <c r="FQ151" s="107"/>
      <c r="FR151" s="108"/>
      <c r="FS151" s="108"/>
      <c r="FT151" s="107"/>
      <c r="FU151" s="107"/>
      <c r="FV151" s="107"/>
      <c r="FW151" s="107"/>
      <c r="FX151" s="107"/>
      <c r="FY151" s="107"/>
      <c r="FZ151" s="107"/>
      <c r="GA151" s="107"/>
      <c r="GB151" s="107"/>
      <c r="GC151" s="107"/>
      <c r="GD151" s="108"/>
      <c r="GE151" s="108"/>
      <c r="GF151" s="107">
        <f t="shared" si="4432"/>
        <v>0</v>
      </c>
      <c r="GG151" s="107">
        <f t="shared" si="4433"/>
        <v>0</v>
      </c>
      <c r="GH151" s="107">
        <f t="shared" si="4434"/>
        <v>0</v>
      </c>
      <c r="GI151" s="107">
        <f t="shared" si="4435"/>
        <v>0</v>
      </c>
      <c r="GJ151" s="107">
        <f t="shared" si="4436"/>
        <v>0</v>
      </c>
      <c r="GK151" s="107">
        <f t="shared" si="4437"/>
        <v>0</v>
      </c>
      <c r="GL151" s="107">
        <f t="shared" si="4438"/>
        <v>0</v>
      </c>
      <c r="GM151" s="107">
        <f t="shared" si="4439"/>
        <v>0</v>
      </c>
      <c r="GN151" s="107">
        <f t="shared" si="4440"/>
        <v>0</v>
      </c>
      <c r="GO151" s="107">
        <f t="shared" si="4441"/>
        <v>0</v>
      </c>
      <c r="GP151" s="107"/>
      <c r="GQ151" s="107"/>
      <c r="GR151" s="243"/>
      <c r="GS151" s="86"/>
    </row>
    <row r="152" spans="2:201" hidden="1" x14ac:dyDescent="0.2">
      <c r="B152" s="110"/>
      <c r="C152" s="111"/>
      <c r="D152" s="112"/>
      <c r="E152" s="113" t="s">
        <v>69</v>
      </c>
      <c r="F152" s="117"/>
      <c r="G152" s="114"/>
      <c r="H152" s="115">
        <f>SUM(H153:H158)</f>
        <v>35</v>
      </c>
      <c r="I152" s="115">
        <f t="shared" ref="I152:BS152" si="4442">SUM(I153:I158)</f>
        <v>3447978.3170000003</v>
      </c>
      <c r="J152" s="115">
        <f t="shared" si="4442"/>
        <v>5.833333333333333</v>
      </c>
      <c r="K152" s="115">
        <f t="shared" si="4442"/>
        <v>574663.05283333338</v>
      </c>
      <c r="L152" s="115">
        <f>SUM(L153,L158)</f>
        <v>0</v>
      </c>
      <c r="M152" s="115">
        <f t="shared" ref="M152:Q152" si="4443">SUM(M153,M158)</f>
        <v>0</v>
      </c>
      <c r="N152" s="115">
        <f t="shared" si="4443"/>
        <v>0</v>
      </c>
      <c r="O152" s="115">
        <f t="shared" si="4443"/>
        <v>0</v>
      </c>
      <c r="P152" s="115">
        <f t="shared" si="4443"/>
        <v>0</v>
      </c>
      <c r="Q152" s="115">
        <f t="shared" si="4443"/>
        <v>0</v>
      </c>
      <c r="R152" s="108">
        <f t="shared" si="4284"/>
        <v>-5.833333333333333</v>
      </c>
      <c r="S152" s="108">
        <f t="shared" si="4285"/>
        <v>-574663.05283333338</v>
      </c>
      <c r="T152" s="115">
        <f t="shared" si="4442"/>
        <v>0</v>
      </c>
      <c r="U152" s="115">
        <f t="shared" si="4442"/>
        <v>0</v>
      </c>
      <c r="V152" s="115">
        <f t="shared" si="4442"/>
        <v>0</v>
      </c>
      <c r="W152" s="115">
        <f t="shared" si="4442"/>
        <v>0</v>
      </c>
      <c r="X152" s="115">
        <f>SUM(X153,X158)</f>
        <v>0</v>
      </c>
      <c r="Y152" s="115">
        <f t="shared" ref="Y152" si="4444">SUM(Y153,Y158)</f>
        <v>0</v>
      </c>
      <c r="Z152" s="115">
        <f t="shared" ref="Z152" si="4445">SUM(Z153,Z158)</f>
        <v>0</v>
      </c>
      <c r="AA152" s="115">
        <f t="shared" ref="AA152" si="4446">SUM(AA153,AA158)</f>
        <v>0</v>
      </c>
      <c r="AB152" s="115">
        <f t="shared" ref="AB152" si="4447">SUM(AB153,AB158)</f>
        <v>0</v>
      </c>
      <c r="AC152" s="115">
        <f t="shared" ref="AC152" si="4448">SUM(AC153,AC158)</f>
        <v>0</v>
      </c>
      <c r="AD152" s="108">
        <f t="shared" ref="AD152:AD173" si="4449">SUM(X152-V152)</f>
        <v>0</v>
      </c>
      <c r="AE152" s="108">
        <f t="shared" ref="AE152:AE173" si="4450">SUM(Y152-W152)</f>
        <v>0</v>
      </c>
      <c r="AF152" s="115">
        <f t="shared" si="4442"/>
        <v>0</v>
      </c>
      <c r="AG152" s="115">
        <f t="shared" si="4442"/>
        <v>0</v>
      </c>
      <c r="AH152" s="115">
        <f t="shared" si="4442"/>
        <v>0</v>
      </c>
      <c r="AI152" s="115">
        <f t="shared" si="4442"/>
        <v>0</v>
      </c>
      <c r="AJ152" s="115">
        <f>SUM(AJ153,AJ158)</f>
        <v>0</v>
      </c>
      <c r="AK152" s="115">
        <f t="shared" ref="AK152" si="4451">SUM(AK153,AK158)</f>
        <v>0</v>
      </c>
      <c r="AL152" s="115">
        <f t="shared" ref="AL152" si="4452">SUM(AL153,AL158)</f>
        <v>0</v>
      </c>
      <c r="AM152" s="115">
        <f t="shared" ref="AM152" si="4453">SUM(AM153,AM158)</f>
        <v>0</v>
      </c>
      <c r="AN152" s="115">
        <f t="shared" ref="AN152" si="4454">SUM(AN153,AN158)</f>
        <v>0</v>
      </c>
      <c r="AO152" s="115">
        <f t="shared" ref="AO152" si="4455">SUM(AO153,AO158)</f>
        <v>0</v>
      </c>
      <c r="AP152" s="108">
        <f t="shared" ref="AP152:AP173" si="4456">SUM(AJ152-AH152)</f>
        <v>0</v>
      </c>
      <c r="AQ152" s="108">
        <f t="shared" ref="AQ152:AQ173" si="4457">SUM(AK152-AI152)</f>
        <v>0</v>
      </c>
      <c r="AR152" s="115">
        <f t="shared" si="4442"/>
        <v>0</v>
      </c>
      <c r="AS152" s="115">
        <f t="shared" si="4442"/>
        <v>0</v>
      </c>
      <c r="AT152" s="115">
        <f t="shared" si="4442"/>
        <v>0</v>
      </c>
      <c r="AU152" s="115">
        <f t="shared" si="4442"/>
        <v>0</v>
      </c>
      <c r="AV152" s="115">
        <f>SUM(AV153,AV158)</f>
        <v>0</v>
      </c>
      <c r="AW152" s="115">
        <f t="shared" ref="AW152" si="4458">SUM(AW153,AW158)</f>
        <v>0</v>
      </c>
      <c r="AX152" s="115">
        <f t="shared" ref="AX152" si="4459">SUM(AX153,AX158)</f>
        <v>0</v>
      </c>
      <c r="AY152" s="115">
        <f t="shared" ref="AY152" si="4460">SUM(AY153,AY158)</f>
        <v>0</v>
      </c>
      <c r="AZ152" s="115">
        <f t="shared" ref="AZ152" si="4461">SUM(AZ153,AZ158)</f>
        <v>0</v>
      </c>
      <c r="BA152" s="115">
        <f t="shared" ref="BA152" si="4462">SUM(BA153,BA158)</f>
        <v>0</v>
      </c>
      <c r="BB152" s="108">
        <f t="shared" ref="BB152:BB173" si="4463">SUM(AV152-AT152)</f>
        <v>0</v>
      </c>
      <c r="BC152" s="108">
        <f t="shared" ref="BC152:BC173" si="4464">SUM(AW152-AU152)</f>
        <v>0</v>
      </c>
      <c r="BD152" s="115">
        <f t="shared" si="4442"/>
        <v>35</v>
      </c>
      <c r="BE152" s="115">
        <f t="shared" si="4442"/>
        <v>3447978.3170000003</v>
      </c>
      <c r="BF152" s="115">
        <f t="shared" si="4442"/>
        <v>5.833333333333333</v>
      </c>
      <c r="BG152" s="115">
        <f t="shared" si="4442"/>
        <v>574663.05283333338</v>
      </c>
      <c r="BH152" s="115">
        <f>SUM(BH153,BH158)</f>
        <v>8</v>
      </c>
      <c r="BI152" s="115">
        <f t="shared" ref="BI152" si="4465">SUM(BI153,BI158)</f>
        <v>788109.3600000001</v>
      </c>
      <c r="BJ152" s="115">
        <f t="shared" ref="BJ152" si="4466">SUM(BJ153,BJ158)</f>
        <v>2</v>
      </c>
      <c r="BK152" s="115">
        <f t="shared" ref="BK152" si="4467">SUM(BK153,BK158)</f>
        <v>197027.34</v>
      </c>
      <c r="BL152" s="115">
        <f t="shared" ref="BL152" si="4468">SUM(BL153,BL158)</f>
        <v>10</v>
      </c>
      <c r="BM152" s="115">
        <f t="shared" ref="BM152" si="4469">SUM(BM153,BM158)</f>
        <v>985136.70000000007</v>
      </c>
      <c r="BN152" s="108">
        <f t="shared" ref="BN152:BN173" si="4470">SUM(BH152-BF152)</f>
        <v>2.166666666666667</v>
      </c>
      <c r="BO152" s="108">
        <f t="shared" ref="BO152:BO173" si="4471">SUM(BI152-BG152)</f>
        <v>213446.30716666672</v>
      </c>
      <c r="BP152" s="115">
        <f t="shared" si="4442"/>
        <v>0</v>
      </c>
      <c r="BQ152" s="115">
        <f t="shared" si="4442"/>
        <v>0</v>
      </c>
      <c r="BR152" s="115">
        <f t="shared" si="4442"/>
        <v>0</v>
      </c>
      <c r="BS152" s="115">
        <f t="shared" si="4442"/>
        <v>0</v>
      </c>
      <c r="BT152" s="115">
        <f>SUM(BT153,BT158)</f>
        <v>0</v>
      </c>
      <c r="BU152" s="115">
        <f t="shared" ref="BU152" si="4472">SUM(BU153,BU158)</f>
        <v>0</v>
      </c>
      <c r="BV152" s="115">
        <f t="shared" ref="BV152" si="4473">SUM(BV153,BV158)</f>
        <v>0</v>
      </c>
      <c r="BW152" s="115">
        <f t="shared" ref="BW152" si="4474">SUM(BW153,BW158)</f>
        <v>0</v>
      </c>
      <c r="BX152" s="115">
        <f t="shared" ref="BX152" si="4475">SUM(BX153,BX158)</f>
        <v>0</v>
      </c>
      <c r="BY152" s="115">
        <f t="shared" ref="BY152" si="4476">SUM(BY153,BY158)</f>
        <v>0</v>
      </c>
      <c r="BZ152" s="108">
        <f t="shared" ref="BZ152:BZ173" si="4477">SUM(BT152-BR152)</f>
        <v>0</v>
      </c>
      <c r="CA152" s="108">
        <f t="shared" ref="CA152:CA173" si="4478">SUM(BU152-BS152)</f>
        <v>0</v>
      </c>
      <c r="CB152" s="115">
        <f t="shared" ref="CB152:EA152" si="4479">SUM(CB153:CB158)</f>
        <v>0</v>
      </c>
      <c r="CC152" s="115">
        <f t="shared" si="4479"/>
        <v>0</v>
      </c>
      <c r="CD152" s="115">
        <f t="shared" si="4479"/>
        <v>0</v>
      </c>
      <c r="CE152" s="115">
        <f t="shared" si="4479"/>
        <v>0</v>
      </c>
      <c r="CF152" s="115">
        <f>SUM(CF153,CF158)</f>
        <v>0</v>
      </c>
      <c r="CG152" s="115">
        <f t="shared" ref="CG152" si="4480">SUM(CG153,CG158)</f>
        <v>0</v>
      </c>
      <c r="CH152" s="115">
        <f t="shared" ref="CH152" si="4481">SUM(CH153,CH158)</f>
        <v>0</v>
      </c>
      <c r="CI152" s="115">
        <f t="shared" ref="CI152" si="4482">SUM(CI153,CI158)</f>
        <v>0</v>
      </c>
      <c r="CJ152" s="115">
        <f t="shared" ref="CJ152" si="4483">SUM(CJ153,CJ158)</f>
        <v>0</v>
      </c>
      <c r="CK152" s="115">
        <f t="shared" ref="CK152" si="4484">SUM(CK153,CK158)</f>
        <v>0</v>
      </c>
      <c r="CL152" s="108">
        <f t="shared" ref="CL152:CL173" si="4485">SUM(CF152-CD152)</f>
        <v>0</v>
      </c>
      <c r="CM152" s="108">
        <f t="shared" ref="CM152:CM173" si="4486">SUM(CG152-CE152)</f>
        <v>0</v>
      </c>
      <c r="CN152" s="115">
        <f t="shared" si="4479"/>
        <v>0</v>
      </c>
      <c r="CO152" s="115">
        <f t="shared" si="4479"/>
        <v>0</v>
      </c>
      <c r="CP152" s="115">
        <f t="shared" si="4479"/>
        <v>0</v>
      </c>
      <c r="CQ152" s="115">
        <f t="shared" si="4479"/>
        <v>0</v>
      </c>
      <c r="CR152" s="115">
        <f>SUM(CR153,CR158)</f>
        <v>0</v>
      </c>
      <c r="CS152" s="115">
        <f t="shared" ref="CS152" si="4487">SUM(CS153,CS158)</f>
        <v>0</v>
      </c>
      <c r="CT152" s="115">
        <f t="shared" ref="CT152" si="4488">SUM(CT153,CT158)</f>
        <v>0</v>
      </c>
      <c r="CU152" s="115">
        <f t="shared" ref="CU152" si="4489">SUM(CU153,CU158)</f>
        <v>0</v>
      </c>
      <c r="CV152" s="115">
        <f t="shared" ref="CV152" si="4490">SUM(CV153,CV158)</f>
        <v>0</v>
      </c>
      <c r="CW152" s="115">
        <f t="shared" ref="CW152" si="4491">SUM(CW153,CW158)</f>
        <v>0</v>
      </c>
      <c r="CX152" s="108">
        <f t="shared" ref="CX152:CX173" si="4492">SUM(CR152-CP152)</f>
        <v>0</v>
      </c>
      <c r="CY152" s="108">
        <f t="shared" ref="CY152:CY173" si="4493">SUM(CS152-CQ152)</f>
        <v>0</v>
      </c>
      <c r="CZ152" s="115">
        <f t="shared" si="4479"/>
        <v>0</v>
      </c>
      <c r="DA152" s="115">
        <f t="shared" si="4479"/>
        <v>0</v>
      </c>
      <c r="DB152" s="115">
        <f t="shared" si="4479"/>
        <v>0</v>
      </c>
      <c r="DC152" s="115">
        <f t="shared" si="4479"/>
        <v>0</v>
      </c>
      <c r="DD152" s="115">
        <f>SUM(DD153,DD158)</f>
        <v>0</v>
      </c>
      <c r="DE152" s="115">
        <f t="shared" ref="DE152" si="4494">SUM(DE153,DE158)</f>
        <v>0</v>
      </c>
      <c r="DF152" s="115">
        <f t="shared" ref="DF152" si="4495">SUM(DF153,DF158)</f>
        <v>0</v>
      </c>
      <c r="DG152" s="115">
        <f t="shared" ref="DG152" si="4496">SUM(DG153,DG158)</f>
        <v>0</v>
      </c>
      <c r="DH152" s="115">
        <f t="shared" ref="DH152" si="4497">SUM(DH153,DH158)</f>
        <v>0</v>
      </c>
      <c r="DI152" s="115">
        <f t="shared" ref="DI152" si="4498">SUM(DI153,DI158)</f>
        <v>0</v>
      </c>
      <c r="DJ152" s="108">
        <f t="shared" ref="DJ152:DJ173" si="4499">SUM(DD152-DB152)</f>
        <v>0</v>
      </c>
      <c r="DK152" s="108">
        <f t="shared" ref="DK152:DK173" si="4500">SUM(DE152-DC152)</f>
        <v>0</v>
      </c>
      <c r="DL152" s="115">
        <f t="shared" si="4479"/>
        <v>0</v>
      </c>
      <c r="DM152" s="115">
        <f t="shared" si="4479"/>
        <v>0</v>
      </c>
      <c r="DN152" s="115">
        <f t="shared" si="4479"/>
        <v>0</v>
      </c>
      <c r="DO152" s="115">
        <f t="shared" si="4479"/>
        <v>0</v>
      </c>
      <c r="DP152" s="115">
        <f>SUM(DP153,DP158)</f>
        <v>0</v>
      </c>
      <c r="DQ152" s="115">
        <f t="shared" ref="DQ152" si="4501">SUM(DQ153,DQ158)</f>
        <v>0</v>
      </c>
      <c r="DR152" s="115">
        <f t="shared" ref="DR152" si="4502">SUM(DR153,DR158)</f>
        <v>0</v>
      </c>
      <c r="DS152" s="115">
        <f t="shared" ref="DS152" si="4503">SUM(DS153,DS158)</f>
        <v>0</v>
      </c>
      <c r="DT152" s="115">
        <f t="shared" ref="DT152" si="4504">SUM(DT153,DT158)</f>
        <v>0</v>
      </c>
      <c r="DU152" s="115">
        <f t="shared" ref="DU152" si="4505">SUM(DU153,DU158)</f>
        <v>0</v>
      </c>
      <c r="DV152" s="108">
        <f t="shared" ref="DV152:DV173" si="4506">SUM(DP152-DN152)</f>
        <v>0</v>
      </c>
      <c r="DW152" s="108">
        <f t="shared" ref="DW152:DW173" si="4507">SUM(DQ152-DO152)</f>
        <v>0</v>
      </c>
      <c r="DX152" s="115">
        <f t="shared" si="4479"/>
        <v>31</v>
      </c>
      <c r="DY152" s="115">
        <f t="shared" si="4479"/>
        <v>3191566.7164000003</v>
      </c>
      <c r="DZ152" s="115">
        <f t="shared" si="4479"/>
        <v>5.166666666666667</v>
      </c>
      <c r="EA152" s="115">
        <f t="shared" si="4479"/>
        <v>531927.78606666671</v>
      </c>
      <c r="EB152" s="115">
        <f>SUM(EB153,EB158)</f>
        <v>10</v>
      </c>
      <c r="EC152" s="115">
        <f t="shared" ref="EC152" si="4508">SUM(EC153,EC158)</f>
        <v>985136.70000000007</v>
      </c>
      <c r="ED152" s="115">
        <f t="shared" ref="ED152" si="4509">SUM(ED153,ED158)</f>
        <v>0</v>
      </c>
      <c r="EE152" s="115">
        <f t="shared" ref="EE152" si="4510">SUM(EE153,EE158)</f>
        <v>0</v>
      </c>
      <c r="EF152" s="115">
        <f t="shared" ref="EF152" si="4511">SUM(EF153,EF158)</f>
        <v>10</v>
      </c>
      <c r="EG152" s="115">
        <f t="shared" ref="EG152" si="4512">SUM(EG153,EG158)</f>
        <v>985136.70000000007</v>
      </c>
      <c r="EH152" s="108">
        <f t="shared" ref="EH152:EH173" si="4513">SUM(EB152-DZ152)</f>
        <v>4.833333333333333</v>
      </c>
      <c r="EI152" s="108">
        <f t="shared" ref="EI152:EI173" si="4514">SUM(EC152-EA152)</f>
        <v>453208.91393333336</v>
      </c>
      <c r="EJ152" s="115">
        <f t="shared" ref="EJ152:GQ152" si="4515">SUM(EJ153:EJ158)</f>
        <v>54</v>
      </c>
      <c r="EK152" s="115">
        <f t="shared" si="4515"/>
        <v>5686786.1459999997</v>
      </c>
      <c r="EL152" s="115">
        <f t="shared" si="4515"/>
        <v>9</v>
      </c>
      <c r="EM152" s="115">
        <f t="shared" si="4515"/>
        <v>947797.69100000011</v>
      </c>
      <c r="EN152" s="115">
        <f>SUM(EN153,EN158)</f>
        <v>7</v>
      </c>
      <c r="EO152" s="115">
        <f t="shared" ref="EO152" si="4516">SUM(EO153,EO158)</f>
        <v>781357.73</v>
      </c>
      <c r="EP152" s="115">
        <f t="shared" ref="EP152" si="4517">SUM(EP153,EP158)</f>
        <v>0</v>
      </c>
      <c r="EQ152" s="115">
        <f t="shared" ref="EQ152" si="4518">SUM(EQ153,EQ158)</f>
        <v>0</v>
      </c>
      <c r="ER152" s="115">
        <f t="shared" ref="ER152" si="4519">SUM(ER153,ER158)</f>
        <v>7</v>
      </c>
      <c r="ES152" s="115">
        <f t="shared" ref="ES152" si="4520">SUM(ES153,ES158)</f>
        <v>781357.73</v>
      </c>
      <c r="ET152" s="108">
        <f t="shared" ref="ET152:ET173" si="4521">SUM(EN152-EL152)</f>
        <v>-2</v>
      </c>
      <c r="EU152" s="108">
        <f t="shared" ref="EU152:EU173" si="4522">SUM(EO152-EM152)</f>
        <v>-166439.96100000013</v>
      </c>
      <c r="EV152" s="115">
        <f t="shared" si="4515"/>
        <v>0</v>
      </c>
      <c r="EW152" s="115">
        <f t="shared" si="4515"/>
        <v>0</v>
      </c>
      <c r="EX152" s="115">
        <f t="shared" si="4515"/>
        <v>0</v>
      </c>
      <c r="EY152" s="115">
        <f t="shared" si="4515"/>
        <v>0</v>
      </c>
      <c r="EZ152" s="115">
        <f>SUM(EZ153,EZ158)</f>
        <v>0</v>
      </c>
      <c r="FA152" s="115">
        <f t="shared" ref="FA152" si="4523">SUM(FA153,FA158)</f>
        <v>0</v>
      </c>
      <c r="FB152" s="115">
        <f t="shared" ref="FB152" si="4524">SUM(FB153,FB158)</f>
        <v>0</v>
      </c>
      <c r="FC152" s="115">
        <f t="shared" ref="FC152" si="4525">SUM(FC153,FC158)</f>
        <v>0</v>
      </c>
      <c r="FD152" s="115">
        <f t="shared" ref="FD152" si="4526">SUM(FD153,FD158)</f>
        <v>0</v>
      </c>
      <c r="FE152" s="115">
        <f t="shared" ref="FE152" si="4527">SUM(FE153,FE158)</f>
        <v>0</v>
      </c>
      <c r="FF152" s="108">
        <f t="shared" ref="FF152:FF173" si="4528">SUM(EZ152-EX152)</f>
        <v>0</v>
      </c>
      <c r="FG152" s="108">
        <f t="shared" ref="FG152:FG173" si="4529">SUM(FA152-EY152)</f>
        <v>0</v>
      </c>
      <c r="FH152" s="115">
        <f t="shared" si="4515"/>
        <v>0</v>
      </c>
      <c r="FI152" s="115">
        <f t="shared" si="4515"/>
        <v>0</v>
      </c>
      <c r="FJ152" s="115">
        <f t="shared" si="4515"/>
        <v>0</v>
      </c>
      <c r="FK152" s="115">
        <f t="shared" si="4515"/>
        <v>0</v>
      </c>
      <c r="FL152" s="115">
        <f>SUM(FL153,FL158)</f>
        <v>0</v>
      </c>
      <c r="FM152" s="115">
        <f t="shared" ref="FM152" si="4530">SUM(FM153,FM158)</f>
        <v>0</v>
      </c>
      <c r="FN152" s="115">
        <f t="shared" ref="FN152" si="4531">SUM(FN153,FN158)</f>
        <v>0</v>
      </c>
      <c r="FO152" s="115">
        <f t="shared" ref="FO152" si="4532">SUM(FO153,FO158)</f>
        <v>0</v>
      </c>
      <c r="FP152" s="115">
        <f t="shared" ref="FP152" si="4533">SUM(FP153,FP158)</f>
        <v>0</v>
      </c>
      <c r="FQ152" s="115">
        <f t="shared" ref="FQ152" si="4534">SUM(FQ153,FQ158)</f>
        <v>0</v>
      </c>
      <c r="FR152" s="108">
        <f t="shared" ref="FR152:FR173" si="4535">SUM(FL152-FJ152)</f>
        <v>0</v>
      </c>
      <c r="FS152" s="108">
        <f t="shared" ref="FS152:FS173" si="4536">SUM(FM152-FK152)</f>
        <v>0</v>
      </c>
      <c r="FT152" s="115">
        <f t="shared" si="4515"/>
        <v>0</v>
      </c>
      <c r="FU152" s="115">
        <f t="shared" si="4515"/>
        <v>0</v>
      </c>
      <c r="FV152" s="115">
        <f t="shared" si="4515"/>
        <v>0</v>
      </c>
      <c r="FW152" s="115">
        <f t="shared" si="4515"/>
        <v>0</v>
      </c>
      <c r="FX152" s="115">
        <f>SUM(FX153,FX158)</f>
        <v>0</v>
      </c>
      <c r="FY152" s="115">
        <f t="shared" ref="FY152" si="4537">SUM(FY153,FY158)</f>
        <v>0</v>
      </c>
      <c r="FZ152" s="115">
        <f t="shared" ref="FZ152" si="4538">SUM(FZ153,FZ158)</f>
        <v>0</v>
      </c>
      <c r="GA152" s="115">
        <f t="shared" ref="GA152" si="4539">SUM(GA153,GA158)</f>
        <v>0</v>
      </c>
      <c r="GB152" s="115">
        <f t="shared" ref="GB152" si="4540">SUM(GB153,GB158)</f>
        <v>0</v>
      </c>
      <c r="GC152" s="115">
        <f t="shared" ref="GC152" si="4541">SUM(GC153,GC158)</f>
        <v>0</v>
      </c>
      <c r="GD152" s="108">
        <f t="shared" ref="GD152:GD173" si="4542">SUM(FX152-FV152)</f>
        <v>0</v>
      </c>
      <c r="GE152" s="108">
        <f t="shared" ref="GE152:GE173" si="4543">SUM(FY152-FW152)</f>
        <v>0</v>
      </c>
      <c r="GF152" s="115">
        <f>SUM(GF153,GF158)</f>
        <v>155</v>
      </c>
      <c r="GG152" s="115">
        <f t="shared" ref="GG152:GO152" si="4544">SUM(GG153,GG158)</f>
        <v>15774309.496400002</v>
      </c>
      <c r="GH152" s="115">
        <f t="shared" si="4544"/>
        <v>25.833333333333332</v>
      </c>
      <c r="GI152" s="115">
        <f t="shared" si="4544"/>
        <v>2629051.5827333336</v>
      </c>
      <c r="GJ152" s="115">
        <f t="shared" si="4544"/>
        <v>25</v>
      </c>
      <c r="GK152" s="115">
        <f t="shared" si="4544"/>
        <v>2554603.79</v>
      </c>
      <c r="GL152" s="115">
        <f t="shared" si="4544"/>
        <v>2</v>
      </c>
      <c r="GM152" s="115">
        <f t="shared" si="4544"/>
        <v>197027.34</v>
      </c>
      <c r="GN152" s="115">
        <f t="shared" si="4544"/>
        <v>27</v>
      </c>
      <c r="GO152" s="115">
        <f t="shared" si="4544"/>
        <v>2751631.13</v>
      </c>
      <c r="GP152" s="115">
        <f t="shared" si="4515"/>
        <v>-0.83333333333333326</v>
      </c>
      <c r="GQ152" s="115">
        <f t="shared" si="4515"/>
        <v>-74447.792733333597</v>
      </c>
      <c r="GR152" s="243"/>
      <c r="GS152" s="86"/>
    </row>
    <row r="153" spans="2:201" hidden="1" x14ac:dyDescent="0.2">
      <c r="B153" s="110"/>
      <c r="C153" s="116"/>
      <c r="D153" s="117"/>
      <c r="E153" s="132" t="s">
        <v>70</v>
      </c>
      <c r="F153" s="134">
        <v>38</v>
      </c>
      <c r="G153" s="135">
        <v>98513.666200000007</v>
      </c>
      <c r="H153" s="115">
        <v>35</v>
      </c>
      <c r="I153" s="115">
        <v>3447978.3170000003</v>
      </c>
      <c r="J153" s="115">
        <f t="shared" si="223"/>
        <v>5.833333333333333</v>
      </c>
      <c r="K153" s="115">
        <f t="shared" si="224"/>
        <v>574663.05283333338</v>
      </c>
      <c r="L153" s="115">
        <f>SUM(L154:L157)</f>
        <v>0</v>
      </c>
      <c r="M153" s="115">
        <f t="shared" ref="M153:Q153" si="4545">SUM(M154:M157)</f>
        <v>0</v>
      </c>
      <c r="N153" s="115">
        <f t="shared" si="4545"/>
        <v>0</v>
      </c>
      <c r="O153" s="115">
        <f t="shared" si="4545"/>
        <v>0</v>
      </c>
      <c r="P153" s="115">
        <f t="shared" si="4545"/>
        <v>0</v>
      </c>
      <c r="Q153" s="115">
        <f t="shared" si="4545"/>
        <v>0</v>
      </c>
      <c r="R153" s="131">
        <f t="shared" si="4284"/>
        <v>-5.833333333333333</v>
      </c>
      <c r="S153" s="131">
        <f t="shared" si="4285"/>
        <v>-574663.05283333338</v>
      </c>
      <c r="T153" s="115"/>
      <c r="U153" s="115">
        <v>0</v>
      </c>
      <c r="V153" s="115">
        <f t="shared" si="226"/>
        <v>0</v>
      </c>
      <c r="W153" s="115">
        <f t="shared" si="227"/>
        <v>0</v>
      </c>
      <c r="X153" s="115">
        <f>SUM(X154:X157)</f>
        <v>0</v>
      </c>
      <c r="Y153" s="115">
        <f t="shared" ref="Y153" si="4546">SUM(Y154:Y157)</f>
        <v>0</v>
      </c>
      <c r="Z153" s="115">
        <f t="shared" ref="Z153" si="4547">SUM(Z154:Z157)</f>
        <v>0</v>
      </c>
      <c r="AA153" s="115">
        <f t="shared" ref="AA153" si="4548">SUM(AA154:AA157)</f>
        <v>0</v>
      </c>
      <c r="AB153" s="115">
        <f t="shared" ref="AB153" si="4549">SUM(AB154:AB157)</f>
        <v>0</v>
      </c>
      <c r="AC153" s="115">
        <f t="shared" ref="AC153" si="4550">SUM(AC154:AC157)</f>
        <v>0</v>
      </c>
      <c r="AD153" s="131">
        <f t="shared" si="4449"/>
        <v>0</v>
      </c>
      <c r="AE153" s="131">
        <f t="shared" si="4450"/>
        <v>0</v>
      </c>
      <c r="AF153" s="115">
        <f>VLOOKUP($E153,'ВМП план'!$B$8:$AL$43,12,0)</f>
        <v>0</v>
      </c>
      <c r="AG153" s="115">
        <f>VLOOKUP($E153,'ВМП план'!$B$8:$AL$43,13,0)</f>
        <v>0</v>
      </c>
      <c r="AH153" s="115">
        <f t="shared" si="233"/>
        <v>0</v>
      </c>
      <c r="AI153" s="115">
        <f t="shared" si="234"/>
        <v>0</v>
      </c>
      <c r="AJ153" s="115">
        <f>SUM(AJ154:AJ157)</f>
        <v>0</v>
      </c>
      <c r="AK153" s="115">
        <f t="shared" ref="AK153" si="4551">SUM(AK154:AK157)</f>
        <v>0</v>
      </c>
      <c r="AL153" s="115">
        <f t="shared" ref="AL153" si="4552">SUM(AL154:AL157)</f>
        <v>0</v>
      </c>
      <c r="AM153" s="115">
        <f t="shared" ref="AM153" si="4553">SUM(AM154:AM157)</f>
        <v>0</v>
      </c>
      <c r="AN153" s="115">
        <f t="shared" ref="AN153" si="4554">SUM(AN154:AN157)</f>
        <v>0</v>
      </c>
      <c r="AO153" s="115">
        <f t="shared" ref="AO153" si="4555">SUM(AO154:AO157)</f>
        <v>0</v>
      </c>
      <c r="AP153" s="131">
        <f t="shared" si="4456"/>
        <v>0</v>
      </c>
      <c r="AQ153" s="131">
        <f t="shared" si="4457"/>
        <v>0</v>
      </c>
      <c r="AR153" s="115"/>
      <c r="AS153" s="115"/>
      <c r="AT153" s="115">
        <f t="shared" si="240"/>
        <v>0</v>
      </c>
      <c r="AU153" s="115">
        <f t="shared" si="241"/>
        <v>0</v>
      </c>
      <c r="AV153" s="115">
        <f>SUM(AV154:AV157)</f>
        <v>0</v>
      </c>
      <c r="AW153" s="115">
        <f t="shared" ref="AW153" si="4556">SUM(AW154:AW157)</f>
        <v>0</v>
      </c>
      <c r="AX153" s="115">
        <f t="shared" ref="AX153" si="4557">SUM(AX154:AX157)</f>
        <v>0</v>
      </c>
      <c r="AY153" s="115">
        <f t="shared" ref="AY153" si="4558">SUM(AY154:AY157)</f>
        <v>0</v>
      </c>
      <c r="AZ153" s="115">
        <f t="shared" ref="AZ153" si="4559">SUM(AZ154:AZ157)</f>
        <v>0</v>
      </c>
      <c r="BA153" s="115">
        <f t="shared" ref="BA153" si="4560">SUM(BA154:BA157)</f>
        <v>0</v>
      </c>
      <c r="BB153" s="131">
        <f t="shared" si="4463"/>
        <v>0</v>
      </c>
      <c r="BC153" s="131">
        <f t="shared" si="4464"/>
        <v>0</v>
      </c>
      <c r="BD153" s="115">
        <v>35</v>
      </c>
      <c r="BE153" s="115">
        <v>3447978.3170000003</v>
      </c>
      <c r="BF153" s="115">
        <f t="shared" si="247"/>
        <v>5.833333333333333</v>
      </c>
      <c r="BG153" s="115">
        <f t="shared" si="248"/>
        <v>574663.05283333338</v>
      </c>
      <c r="BH153" s="115">
        <f>SUM(BH154:BH157)</f>
        <v>8</v>
      </c>
      <c r="BI153" s="115">
        <f t="shared" ref="BI153" si="4561">SUM(BI154:BI157)</f>
        <v>788109.3600000001</v>
      </c>
      <c r="BJ153" s="115">
        <f t="shared" ref="BJ153" si="4562">SUM(BJ154:BJ157)</f>
        <v>2</v>
      </c>
      <c r="BK153" s="115">
        <f t="shared" ref="BK153" si="4563">SUM(BK154:BK157)</f>
        <v>197027.34</v>
      </c>
      <c r="BL153" s="115">
        <f t="shared" ref="BL153" si="4564">SUM(BL154:BL157)</f>
        <v>10</v>
      </c>
      <c r="BM153" s="115">
        <f t="shared" ref="BM153" si="4565">SUM(BM154:BM157)</f>
        <v>985136.70000000007</v>
      </c>
      <c r="BN153" s="131">
        <f t="shared" si="4470"/>
        <v>2.166666666666667</v>
      </c>
      <c r="BO153" s="131">
        <f t="shared" si="4471"/>
        <v>213446.30716666672</v>
      </c>
      <c r="BP153" s="115"/>
      <c r="BQ153" s="115"/>
      <c r="BR153" s="115">
        <f t="shared" si="254"/>
        <v>0</v>
      </c>
      <c r="BS153" s="115">
        <f t="shared" si="255"/>
        <v>0</v>
      </c>
      <c r="BT153" s="115">
        <f>SUM(BT154:BT157)</f>
        <v>0</v>
      </c>
      <c r="BU153" s="115">
        <f t="shared" ref="BU153" si="4566">SUM(BU154:BU157)</f>
        <v>0</v>
      </c>
      <c r="BV153" s="115">
        <f t="shared" ref="BV153" si="4567">SUM(BV154:BV157)</f>
        <v>0</v>
      </c>
      <c r="BW153" s="115">
        <f t="shared" ref="BW153" si="4568">SUM(BW154:BW157)</f>
        <v>0</v>
      </c>
      <c r="BX153" s="115">
        <f t="shared" ref="BX153" si="4569">SUM(BX154:BX157)</f>
        <v>0</v>
      </c>
      <c r="BY153" s="115">
        <f t="shared" ref="BY153" si="4570">SUM(BY154:BY157)</f>
        <v>0</v>
      </c>
      <c r="BZ153" s="131">
        <f t="shared" si="4477"/>
        <v>0</v>
      </c>
      <c r="CA153" s="131">
        <f t="shared" si="4478"/>
        <v>0</v>
      </c>
      <c r="CB153" s="115"/>
      <c r="CC153" s="115"/>
      <c r="CD153" s="115">
        <f t="shared" si="261"/>
        <v>0</v>
      </c>
      <c r="CE153" s="115">
        <f t="shared" si="262"/>
        <v>0</v>
      </c>
      <c r="CF153" s="115">
        <f>SUM(CF154:CF157)</f>
        <v>0</v>
      </c>
      <c r="CG153" s="115">
        <f t="shared" ref="CG153" si="4571">SUM(CG154:CG157)</f>
        <v>0</v>
      </c>
      <c r="CH153" s="115">
        <f t="shared" ref="CH153" si="4572">SUM(CH154:CH157)</f>
        <v>0</v>
      </c>
      <c r="CI153" s="115">
        <f t="shared" ref="CI153" si="4573">SUM(CI154:CI157)</f>
        <v>0</v>
      </c>
      <c r="CJ153" s="115">
        <f t="shared" ref="CJ153" si="4574">SUM(CJ154:CJ157)</f>
        <v>0</v>
      </c>
      <c r="CK153" s="115">
        <f t="shared" ref="CK153" si="4575">SUM(CK154:CK157)</f>
        <v>0</v>
      </c>
      <c r="CL153" s="131">
        <f t="shared" si="4485"/>
        <v>0</v>
      </c>
      <c r="CM153" s="131">
        <f t="shared" si="4486"/>
        <v>0</v>
      </c>
      <c r="CN153" s="115"/>
      <c r="CO153" s="115"/>
      <c r="CP153" s="115">
        <f t="shared" si="268"/>
        <v>0</v>
      </c>
      <c r="CQ153" s="115">
        <f t="shared" si="269"/>
        <v>0</v>
      </c>
      <c r="CR153" s="115">
        <f>SUM(CR154:CR157)</f>
        <v>0</v>
      </c>
      <c r="CS153" s="115">
        <f t="shared" ref="CS153" si="4576">SUM(CS154:CS157)</f>
        <v>0</v>
      </c>
      <c r="CT153" s="115">
        <f t="shared" ref="CT153" si="4577">SUM(CT154:CT157)</f>
        <v>0</v>
      </c>
      <c r="CU153" s="115">
        <f t="shared" ref="CU153" si="4578">SUM(CU154:CU157)</f>
        <v>0</v>
      </c>
      <c r="CV153" s="115">
        <f t="shared" ref="CV153" si="4579">SUM(CV154:CV157)</f>
        <v>0</v>
      </c>
      <c r="CW153" s="115">
        <f t="shared" ref="CW153" si="4580">SUM(CW154:CW157)</f>
        <v>0</v>
      </c>
      <c r="CX153" s="131">
        <f t="shared" si="4492"/>
        <v>0</v>
      </c>
      <c r="CY153" s="131">
        <f t="shared" si="4493"/>
        <v>0</v>
      </c>
      <c r="CZ153" s="115"/>
      <c r="DA153" s="115"/>
      <c r="DB153" s="115">
        <f t="shared" si="275"/>
        <v>0</v>
      </c>
      <c r="DC153" s="115">
        <f t="shared" si="276"/>
        <v>0</v>
      </c>
      <c r="DD153" s="115">
        <f>SUM(DD154:DD157)</f>
        <v>0</v>
      </c>
      <c r="DE153" s="115">
        <f t="shared" ref="DE153" si="4581">SUM(DE154:DE157)</f>
        <v>0</v>
      </c>
      <c r="DF153" s="115">
        <f t="shared" ref="DF153" si="4582">SUM(DF154:DF157)</f>
        <v>0</v>
      </c>
      <c r="DG153" s="115">
        <f t="shared" ref="DG153" si="4583">SUM(DG154:DG157)</f>
        <v>0</v>
      </c>
      <c r="DH153" s="115">
        <f t="shared" ref="DH153" si="4584">SUM(DH154:DH157)</f>
        <v>0</v>
      </c>
      <c r="DI153" s="115">
        <f t="shared" ref="DI153" si="4585">SUM(DI154:DI157)</f>
        <v>0</v>
      </c>
      <c r="DJ153" s="131">
        <f t="shared" si="4499"/>
        <v>0</v>
      </c>
      <c r="DK153" s="131">
        <f t="shared" si="4500"/>
        <v>0</v>
      </c>
      <c r="DL153" s="115"/>
      <c r="DM153" s="115"/>
      <c r="DN153" s="115">
        <f t="shared" si="282"/>
        <v>0</v>
      </c>
      <c r="DO153" s="115">
        <f t="shared" si="283"/>
        <v>0</v>
      </c>
      <c r="DP153" s="115">
        <f>SUM(DP154:DP157)</f>
        <v>0</v>
      </c>
      <c r="DQ153" s="115">
        <f t="shared" ref="DQ153" si="4586">SUM(DQ154:DQ157)</f>
        <v>0</v>
      </c>
      <c r="DR153" s="115">
        <f t="shared" ref="DR153" si="4587">SUM(DR154:DR157)</f>
        <v>0</v>
      </c>
      <c r="DS153" s="115">
        <f t="shared" ref="DS153" si="4588">SUM(DS154:DS157)</f>
        <v>0</v>
      </c>
      <c r="DT153" s="115">
        <f t="shared" ref="DT153" si="4589">SUM(DT154:DT157)</f>
        <v>0</v>
      </c>
      <c r="DU153" s="115">
        <f t="shared" ref="DU153" si="4590">SUM(DU154:DU157)</f>
        <v>0</v>
      </c>
      <c r="DV153" s="131">
        <f t="shared" si="4506"/>
        <v>0</v>
      </c>
      <c r="DW153" s="131">
        <f t="shared" si="4507"/>
        <v>0</v>
      </c>
      <c r="DX153" s="115">
        <v>28</v>
      </c>
      <c r="DY153" s="115">
        <v>2758382.6536000003</v>
      </c>
      <c r="DZ153" s="115">
        <f t="shared" si="289"/>
        <v>4.666666666666667</v>
      </c>
      <c r="EA153" s="115">
        <f t="shared" si="290"/>
        <v>459730.44226666674</v>
      </c>
      <c r="EB153" s="115">
        <f>SUM(EB154:EB157)</f>
        <v>10</v>
      </c>
      <c r="EC153" s="115">
        <f t="shared" ref="EC153" si="4591">SUM(EC154:EC157)</f>
        <v>985136.70000000007</v>
      </c>
      <c r="ED153" s="115">
        <f t="shared" ref="ED153" si="4592">SUM(ED154:ED157)</f>
        <v>0</v>
      </c>
      <c r="EE153" s="115">
        <f t="shared" ref="EE153" si="4593">SUM(EE154:EE157)</f>
        <v>0</v>
      </c>
      <c r="EF153" s="115">
        <f t="shared" ref="EF153" si="4594">SUM(EF154:EF157)</f>
        <v>10</v>
      </c>
      <c r="EG153" s="115">
        <f t="shared" ref="EG153" si="4595">SUM(EG154:EG157)</f>
        <v>985136.70000000007</v>
      </c>
      <c r="EH153" s="131">
        <f t="shared" si="4513"/>
        <v>5.333333333333333</v>
      </c>
      <c r="EI153" s="131">
        <f t="shared" si="4514"/>
        <v>525406.25773333339</v>
      </c>
      <c r="EJ153" s="115">
        <v>46</v>
      </c>
      <c r="EK153" s="115">
        <v>4531628.6452000001</v>
      </c>
      <c r="EL153" s="115">
        <f t="shared" si="296"/>
        <v>7.666666666666667</v>
      </c>
      <c r="EM153" s="115">
        <f t="shared" si="297"/>
        <v>755271.44086666673</v>
      </c>
      <c r="EN153" s="115">
        <f>SUM(EN154:EN157)</f>
        <v>5</v>
      </c>
      <c r="EO153" s="115">
        <f t="shared" ref="EO153" si="4596">SUM(EO154:EO157)</f>
        <v>492568.35</v>
      </c>
      <c r="EP153" s="115">
        <f t="shared" ref="EP153" si="4597">SUM(EP154:EP157)</f>
        <v>0</v>
      </c>
      <c r="EQ153" s="115">
        <f t="shared" ref="EQ153" si="4598">SUM(EQ154:EQ157)</f>
        <v>0</v>
      </c>
      <c r="ER153" s="115">
        <f t="shared" ref="ER153" si="4599">SUM(ER154:ER157)</f>
        <v>5</v>
      </c>
      <c r="ES153" s="115">
        <f t="shared" ref="ES153" si="4600">SUM(ES154:ES157)</f>
        <v>492568.35</v>
      </c>
      <c r="ET153" s="131">
        <f t="shared" si="4521"/>
        <v>-2.666666666666667</v>
      </c>
      <c r="EU153" s="131">
        <f t="shared" si="4522"/>
        <v>-262703.09086666675</v>
      </c>
      <c r="EV153" s="115"/>
      <c r="EW153" s="115"/>
      <c r="EX153" s="115">
        <f t="shared" si="303"/>
        <v>0</v>
      </c>
      <c r="EY153" s="115">
        <f t="shared" si="304"/>
        <v>0</v>
      </c>
      <c r="EZ153" s="115">
        <f>SUM(EZ154:EZ157)</f>
        <v>0</v>
      </c>
      <c r="FA153" s="115">
        <f t="shared" ref="FA153" si="4601">SUM(FA154:FA157)</f>
        <v>0</v>
      </c>
      <c r="FB153" s="115">
        <f t="shared" ref="FB153" si="4602">SUM(FB154:FB157)</f>
        <v>0</v>
      </c>
      <c r="FC153" s="115">
        <f t="shared" ref="FC153" si="4603">SUM(FC154:FC157)</f>
        <v>0</v>
      </c>
      <c r="FD153" s="115">
        <f t="shared" ref="FD153" si="4604">SUM(FD154:FD157)</f>
        <v>0</v>
      </c>
      <c r="FE153" s="115">
        <f t="shared" ref="FE153" si="4605">SUM(FE154:FE157)</f>
        <v>0</v>
      </c>
      <c r="FF153" s="131">
        <f t="shared" si="4528"/>
        <v>0</v>
      </c>
      <c r="FG153" s="131">
        <f t="shared" si="4529"/>
        <v>0</v>
      </c>
      <c r="FH153" s="115"/>
      <c r="FI153" s="115"/>
      <c r="FJ153" s="115">
        <f t="shared" si="310"/>
        <v>0</v>
      </c>
      <c r="FK153" s="115">
        <f t="shared" si="311"/>
        <v>0</v>
      </c>
      <c r="FL153" s="115">
        <f>SUM(FL154:FL157)</f>
        <v>0</v>
      </c>
      <c r="FM153" s="115">
        <f t="shared" ref="FM153" si="4606">SUM(FM154:FM157)</f>
        <v>0</v>
      </c>
      <c r="FN153" s="115">
        <f t="shared" ref="FN153" si="4607">SUM(FN154:FN157)</f>
        <v>0</v>
      </c>
      <c r="FO153" s="115">
        <f t="shared" ref="FO153" si="4608">SUM(FO154:FO157)</f>
        <v>0</v>
      </c>
      <c r="FP153" s="115">
        <f t="shared" ref="FP153" si="4609">SUM(FP154:FP157)</f>
        <v>0</v>
      </c>
      <c r="FQ153" s="115">
        <f t="shared" ref="FQ153" si="4610">SUM(FQ154:FQ157)</f>
        <v>0</v>
      </c>
      <c r="FR153" s="131">
        <f t="shared" si="4535"/>
        <v>0</v>
      </c>
      <c r="FS153" s="131">
        <f t="shared" si="4536"/>
        <v>0</v>
      </c>
      <c r="FT153" s="115"/>
      <c r="FU153" s="115"/>
      <c r="FV153" s="115">
        <f t="shared" si="317"/>
        <v>0</v>
      </c>
      <c r="FW153" s="115">
        <f t="shared" si="318"/>
        <v>0</v>
      </c>
      <c r="FX153" s="115">
        <f>SUM(FX154:FX157)</f>
        <v>0</v>
      </c>
      <c r="FY153" s="115">
        <f t="shared" ref="FY153" si="4611">SUM(FY154:FY157)</f>
        <v>0</v>
      </c>
      <c r="FZ153" s="115">
        <f t="shared" ref="FZ153" si="4612">SUM(FZ154:FZ157)</f>
        <v>0</v>
      </c>
      <c r="GA153" s="115">
        <f t="shared" ref="GA153" si="4613">SUM(GA154:GA157)</f>
        <v>0</v>
      </c>
      <c r="GB153" s="115">
        <f t="shared" ref="GB153" si="4614">SUM(GB154:GB157)</f>
        <v>0</v>
      </c>
      <c r="GC153" s="115">
        <f t="shared" ref="GC153" si="4615">SUM(GC154:GC157)</f>
        <v>0</v>
      </c>
      <c r="GD153" s="131">
        <f t="shared" si="4542"/>
        <v>0</v>
      </c>
      <c r="GE153" s="131">
        <f t="shared" si="4543"/>
        <v>0</v>
      </c>
      <c r="GF153" s="115">
        <f t="shared" ref="GF153:GI158" si="4616">H153+T153+AF153+AR153+BD153+BP153+CB153+CN153+CZ153+DL153+DX153+EJ153+EV153+FH153+FT153</f>
        <v>144</v>
      </c>
      <c r="GG153" s="115">
        <f t="shared" si="4616"/>
        <v>14185967.932800002</v>
      </c>
      <c r="GH153" s="115">
        <f t="shared" si="4616"/>
        <v>24</v>
      </c>
      <c r="GI153" s="115">
        <f t="shared" si="4616"/>
        <v>2364327.9888000004</v>
      </c>
      <c r="GJ153" s="115">
        <f>SUM(GJ154:GJ157)</f>
        <v>23</v>
      </c>
      <c r="GK153" s="115">
        <f t="shared" ref="GK153" si="4617">SUM(GK154:GK157)</f>
        <v>2265814.41</v>
      </c>
      <c r="GL153" s="115">
        <f t="shared" ref="GL153" si="4618">SUM(GL154:GL157)</f>
        <v>2</v>
      </c>
      <c r="GM153" s="115">
        <f t="shared" ref="GM153" si="4619">SUM(GM154:GM157)</f>
        <v>197027.34</v>
      </c>
      <c r="GN153" s="115">
        <f t="shared" ref="GN153" si="4620">SUM(GN154:GN157)</f>
        <v>25</v>
      </c>
      <c r="GO153" s="115">
        <f t="shared" ref="GO153" si="4621">SUM(GO154:GO157)</f>
        <v>2462841.75</v>
      </c>
      <c r="GP153" s="115">
        <f t="shared" ref="GP153:GP158" si="4622">SUM(GJ153-GH153)</f>
        <v>-1</v>
      </c>
      <c r="GQ153" s="115">
        <f t="shared" ref="GQ153:GQ158" si="4623">SUM(GK153-GI153)</f>
        <v>-98513.57880000025</v>
      </c>
      <c r="GR153" s="243"/>
      <c r="GS153" s="86"/>
    </row>
    <row r="154" spans="2:201" ht="36" hidden="1" x14ac:dyDescent="0.2">
      <c r="B154" s="86" t="s">
        <v>237</v>
      </c>
      <c r="C154" s="87" t="s">
        <v>238</v>
      </c>
      <c r="D154" s="94">
        <v>432</v>
      </c>
      <c r="E154" s="94" t="s">
        <v>239</v>
      </c>
      <c r="F154" s="94">
        <v>38</v>
      </c>
      <c r="G154" s="106">
        <v>98513.666200000007</v>
      </c>
      <c r="H154" s="107"/>
      <c r="I154" s="107"/>
      <c r="J154" s="107"/>
      <c r="K154" s="107"/>
      <c r="L154" s="107">
        <f>VLOOKUP($D154,'факт '!$D$7:$AO$73,3,0)</f>
        <v>0</v>
      </c>
      <c r="M154" s="107">
        <f>VLOOKUP($D154,'факт '!$D$7:$AO$73,4,0)</f>
        <v>0</v>
      </c>
      <c r="N154" s="107"/>
      <c r="O154" s="107"/>
      <c r="P154" s="107">
        <f t="shared" ref="P154:P160" si="4624">SUM(L154+N154)</f>
        <v>0</v>
      </c>
      <c r="Q154" s="107">
        <f t="shared" ref="Q154:Q160" si="4625">SUM(M154+O154)</f>
        <v>0</v>
      </c>
      <c r="R154" s="108">
        <f t="shared" si="4284"/>
        <v>0</v>
      </c>
      <c r="S154" s="108">
        <f t="shared" si="4285"/>
        <v>0</v>
      </c>
      <c r="T154" s="107"/>
      <c r="U154" s="107"/>
      <c r="V154" s="107"/>
      <c r="W154" s="107"/>
      <c r="X154" s="107">
        <f>VLOOKUP($D154,'факт '!$D$7:$AO$73,7,0)</f>
        <v>0</v>
      </c>
      <c r="Y154" s="107">
        <f>VLOOKUP($D154,'факт '!$D$7:$AO$73,8,0)</f>
        <v>0</v>
      </c>
      <c r="Z154" s="107">
        <f>VLOOKUP($D154,'факт '!$D$7:$AO$73,9,0)</f>
        <v>0</v>
      </c>
      <c r="AA154" s="107">
        <f>VLOOKUP($D154,'факт '!$D$7:$AO$73,10,0)</f>
        <v>0</v>
      </c>
      <c r="AB154" s="107">
        <f t="shared" ref="AB154:AB157" si="4626">SUM(X154+Z154)</f>
        <v>0</v>
      </c>
      <c r="AC154" s="107">
        <f t="shared" ref="AC154:AC157" si="4627">SUM(Y154+AA154)</f>
        <v>0</v>
      </c>
      <c r="AD154" s="108">
        <f t="shared" si="4449"/>
        <v>0</v>
      </c>
      <c r="AE154" s="108">
        <f t="shared" si="4450"/>
        <v>0</v>
      </c>
      <c r="AF154" s="107"/>
      <c r="AG154" s="107"/>
      <c r="AH154" s="107"/>
      <c r="AI154" s="107"/>
      <c r="AJ154" s="107">
        <f>VLOOKUP($D154,'факт '!$D$7:$AO$73,5,0)</f>
        <v>0</v>
      </c>
      <c r="AK154" s="107">
        <f>VLOOKUP($D154,'факт '!$D$7:$AO$73,6,0)</f>
        <v>0</v>
      </c>
      <c r="AL154" s="107"/>
      <c r="AM154" s="107"/>
      <c r="AN154" s="107">
        <f t="shared" ref="AN154:AN157" si="4628">SUM(AJ154+AL154)</f>
        <v>0</v>
      </c>
      <c r="AO154" s="107">
        <f t="shared" ref="AO154:AO157" si="4629">SUM(AK154+AM154)</f>
        <v>0</v>
      </c>
      <c r="AP154" s="108">
        <f t="shared" si="4456"/>
        <v>0</v>
      </c>
      <c r="AQ154" s="108">
        <f t="shared" si="4457"/>
        <v>0</v>
      </c>
      <c r="AR154" s="107"/>
      <c r="AS154" s="107"/>
      <c r="AT154" s="107"/>
      <c r="AU154" s="107"/>
      <c r="AV154" s="107">
        <f>VLOOKUP($D154,'факт '!$D$7:$AO$73,11,0)</f>
        <v>0</v>
      </c>
      <c r="AW154" s="107">
        <f>VLOOKUP($D154,'факт '!$D$7:$AO$73,12,0)</f>
        <v>0</v>
      </c>
      <c r="AX154" s="107"/>
      <c r="AY154" s="107"/>
      <c r="AZ154" s="107">
        <f t="shared" ref="AZ154:AZ157" si="4630">SUM(AV154+AX154)</f>
        <v>0</v>
      </c>
      <c r="BA154" s="107">
        <f t="shared" ref="BA154:BA157" si="4631">SUM(AW154+AY154)</f>
        <v>0</v>
      </c>
      <c r="BB154" s="108">
        <f t="shared" si="4463"/>
        <v>0</v>
      </c>
      <c r="BC154" s="108">
        <f t="shared" si="4464"/>
        <v>0</v>
      </c>
      <c r="BD154" s="107"/>
      <c r="BE154" s="107"/>
      <c r="BF154" s="107"/>
      <c r="BG154" s="107"/>
      <c r="BH154" s="107">
        <f>VLOOKUP($D154,'факт '!$D$7:$AO$73,15,0)</f>
        <v>0</v>
      </c>
      <c r="BI154" s="107">
        <f>VLOOKUP($D154,'факт '!$D$7:$AO$73,16,0)</f>
        <v>0</v>
      </c>
      <c r="BJ154" s="107">
        <f>VLOOKUP($D154,'факт '!$D$7:$AO$73,17,0)</f>
        <v>0</v>
      </c>
      <c r="BK154" s="107">
        <f>VLOOKUP($D154,'факт '!$D$7:$AO$73,18,0)</f>
        <v>0</v>
      </c>
      <c r="BL154" s="107">
        <f t="shared" ref="BL154:BL157" si="4632">SUM(BH154+BJ154)</f>
        <v>0</v>
      </c>
      <c r="BM154" s="107">
        <f t="shared" ref="BM154:BM157" si="4633">SUM(BI154+BK154)</f>
        <v>0</v>
      </c>
      <c r="BN154" s="108">
        <f t="shared" si="4470"/>
        <v>0</v>
      </c>
      <c r="BO154" s="108">
        <f t="shared" si="4471"/>
        <v>0</v>
      </c>
      <c r="BP154" s="107"/>
      <c r="BQ154" s="107"/>
      <c r="BR154" s="107"/>
      <c r="BS154" s="107"/>
      <c r="BT154" s="107">
        <f>VLOOKUP($D154,'факт '!$D$7:$AO$73,19,0)</f>
        <v>0</v>
      </c>
      <c r="BU154" s="107">
        <f>VLOOKUP($D154,'факт '!$D$7:$AO$73,20,0)</f>
        <v>0</v>
      </c>
      <c r="BV154" s="107">
        <f>VLOOKUP($D154,'факт '!$D$7:$AO$73,21,0)</f>
        <v>0</v>
      </c>
      <c r="BW154" s="107">
        <f>VLOOKUP($D154,'факт '!$D$7:$AO$73,22,0)</f>
        <v>0</v>
      </c>
      <c r="BX154" s="107">
        <f t="shared" ref="BX154:BX157" si="4634">SUM(BT154+BV154)</f>
        <v>0</v>
      </c>
      <c r="BY154" s="107">
        <f t="shared" ref="BY154:BY157" si="4635">SUM(BU154+BW154)</f>
        <v>0</v>
      </c>
      <c r="BZ154" s="108">
        <f t="shared" si="4477"/>
        <v>0</v>
      </c>
      <c r="CA154" s="108">
        <f t="shared" si="4478"/>
        <v>0</v>
      </c>
      <c r="CB154" s="107"/>
      <c r="CC154" s="107"/>
      <c r="CD154" s="107"/>
      <c r="CE154" s="107"/>
      <c r="CF154" s="107">
        <f>VLOOKUP($D154,'факт '!$D$7:$AO$73,23,0)</f>
        <v>0</v>
      </c>
      <c r="CG154" s="107">
        <f>VLOOKUP($D154,'факт '!$D$7:$AO$73,24,0)</f>
        <v>0</v>
      </c>
      <c r="CH154" s="107">
        <f>VLOOKUP($D154,'факт '!$D$7:$AO$73,25,0)</f>
        <v>0</v>
      </c>
      <c r="CI154" s="107">
        <f>VLOOKUP($D154,'факт '!$D$7:$AO$73,26,0)</f>
        <v>0</v>
      </c>
      <c r="CJ154" s="107">
        <f t="shared" ref="CJ154:CJ157" si="4636">SUM(CF154+CH154)</f>
        <v>0</v>
      </c>
      <c r="CK154" s="107">
        <f t="shared" ref="CK154:CK157" si="4637">SUM(CG154+CI154)</f>
        <v>0</v>
      </c>
      <c r="CL154" s="108">
        <f t="shared" si="4485"/>
        <v>0</v>
      </c>
      <c r="CM154" s="108">
        <f t="shared" si="4486"/>
        <v>0</v>
      </c>
      <c r="CN154" s="107"/>
      <c r="CO154" s="107"/>
      <c r="CP154" s="107"/>
      <c r="CQ154" s="107"/>
      <c r="CR154" s="107">
        <f>VLOOKUP($D154,'факт '!$D$7:$AO$73,27,0)</f>
        <v>0</v>
      </c>
      <c r="CS154" s="107">
        <f>VLOOKUP($D154,'факт '!$D$7:$AO$73,28,0)</f>
        <v>0</v>
      </c>
      <c r="CT154" s="107">
        <f>VLOOKUP($D154,'факт '!$D$7:$AO$73,29,0)</f>
        <v>0</v>
      </c>
      <c r="CU154" s="107">
        <f>VLOOKUP($D154,'факт '!$D$7:$AO$73,30,0)</f>
        <v>0</v>
      </c>
      <c r="CV154" s="107">
        <f t="shared" ref="CV154:CV157" si="4638">SUM(CR154+CT154)</f>
        <v>0</v>
      </c>
      <c r="CW154" s="107">
        <f t="shared" ref="CW154:CW157" si="4639">SUM(CS154+CU154)</f>
        <v>0</v>
      </c>
      <c r="CX154" s="108">
        <f t="shared" si="4492"/>
        <v>0</v>
      </c>
      <c r="CY154" s="108">
        <f t="shared" si="4493"/>
        <v>0</v>
      </c>
      <c r="CZ154" s="107"/>
      <c r="DA154" s="107"/>
      <c r="DB154" s="107"/>
      <c r="DC154" s="107"/>
      <c r="DD154" s="107">
        <f>VLOOKUP($D154,'факт '!$D$7:$AO$73,31,0)</f>
        <v>0</v>
      </c>
      <c r="DE154" s="107">
        <f>VLOOKUP($D154,'факт '!$D$7:$AO$73,32,0)</f>
        <v>0</v>
      </c>
      <c r="DF154" s="107"/>
      <c r="DG154" s="107"/>
      <c r="DH154" s="107">
        <f t="shared" ref="DH154:DH157" si="4640">SUM(DD154+DF154)</f>
        <v>0</v>
      </c>
      <c r="DI154" s="107">
        <f t="shared" ref="DI154:DI157" si="4641">SUM(DE154+DG154)</f>
        <v>0</v>
      </c>
      <c r="DJ154" s="108">
        <f t="shared" si="4499"/>
        <v>0</v>
      </c>
      <c r="DK154" s="108">
        <f t="shared" si="4500"/>
        <v>0</v>
      </c>
      <c r="DL154" s="107"/>
      <c r="DM154" s="107"/>
      <c r="DN154" s="107"/>
      <c r="DO154" s="107"/>
      <c r="DP154" s="107">
        <f>VLOOKUP($D154,'факт '!$D$7:$AO$73,13,0)</f>
        <v>0</v>
      </c>
      <c r="DQ154" s="107">
        <f>VLOOKUP($D154,'факт '!$D$7:$AO$73,14,0)</f>
        <v>0</v>
      </c>
      <c r="DR154" s="107"/>
      <c r="DS154" s="107"/>
      <c r="DT154" s="107">
        <f t="shared" ref="DT154:DT157" si="4642">SUM(DP154+DR154)</f>
        <v>0</v>
      </c>
      <c r="DU154" s="107">
        <f t="shared" ref="DU154:DU157" si="4643">SUM(DQ154+DS154)</f>
        <v>0</v>
      </c>
      <c r="DV154" s="108">
        <f t="shared" si="4506"/>
        <v>0</v>
      </c>
      <c r="DW154" s="108">
        <f t="shared" si="4507"/>
        <v>0</v>
      </c>
      <c r="DX154" s="107"/>
      <c r="DY154" s="107"/>
      <c r="DZ154" s="107"/>
      <c r="EA154" s="107"/>
      <c r="EB154" s="107">
        <f>VLOOKUP($D154,'факт '!$D$7:$AO$73,33,0)</f>
        <v>4</v>
      </c>
      <c r="EC154" s="107">
        <f>VLOOKUP($D154,'факт '!$D$7:$AO$73,34,0)</f>
        <v>394054.68</v>
      </c>
      <c r="ED154" s="107"/>
      <c r="EE154" s="107"/>
      <c r="EF154" s="107">
        <f t="shared" ref="EF154:EF157" si="4644">SUM(EB154+ED154)</f>
        <v>4</v>
      </c>
      <c r="EG154" s="107">
        <f t="shared" ref="EG154:EG157" si="4645">SUM(EC154+EE154)</f>
        <v>394054.68</v>
      </c>
      <c r="EH154" s="108">
        <f t="shared" si="4513"/>
        <v>4</v>
      </c>
      <c r="EI154" s="108">
        <f t="shared" si="4514"/>
        <v>394054.68</v>
      </c>
      <c r="EJ154" s="107"/>
      <c r="EK154" s="107"/>
      <c r="EL154" s="107"/>
      <c r="EM154" s="107"/>
      <c r="EN154" s="107">
        <f>VLOOKUP($D154,'факт '!$D$7:$AO$73,35,0)</f>
        <v>0</v>
      </c>
      <c r="EO154" s="107">
        <f>VLOOKUP($D154,'факт '!$D$7:$AO$73,36,0)</f>
        <v>0</v>
      </c>
      <c r="EP154" s="107">
        <f>VLOOKUP($D154,'факт '!$D$7:$AO$73,37,0)</f>
        <v>0</v>
      </c>
      <c r="EQ154" s="107">
        <f>VLOOKUP($D154,'факт '!$D$7:$AO$73,38,0)</f>
        <v>0</v>
      </c>
      <c r="ER154" s="107">
        <f t="shared" ref="ER154:ER157" si="4646">SUM(EN154+EP154)</f>
        <v>0</v>
      </c>
      <c r="ES154" s="107">
        <f t="shared" ref="ES154:ES157" si="4647">SUM(EO154+EQ154)</f>
        <v>0</v>
      </c>
      <c r="ET154" s="108">
        <f t="shared" si="4521"/>
        <v>0</v>
      </c>
      <c r="EU154" s="108">
        <f t="shared" si="4522"/>
        <v>0</v>
      </c>
      <c r="EV154" s="107"/>
      <c r="EW154" s="107"/>
      <c r="EX154" s="107"/>
      <c r="EY154" s="107"/>
      <c r="EZ154" s="107"/>
      <c r="FA154" s="107"/>
      <c r="FB154" s="107"/>
      <c r="FC154" s="107"/>
      <c r="FD154" s="107">
        <f t="shared" ref="FD154:FD157" si="4648">SUM(EZ154+FB154)</f>
        <v>0</v>
      </c>
      <c r="FE154" s="107">
        <f t="shared" ref="FE154:FE157" si="4649">SUM(FA154+FC154)</f>
        <v>0</v>
      </c>
      <c r="FF154" s="108">
        <f t="shared" si="4528"/>
        <v>0</v>
      </c>
      <c r="FG154" s="108">
        <f t="shared" si="4529"/>
        <v>0</v>
      </c>
      <c r="FH154" s="107"/>
      <c r="FI154" s="107"/>
      <c r="FJ154" s="107"/>
      <c r="FK154" s="107"/>
      <c r="FL154" s="107"/>
      <c r="FM154" s="107"/>
      <c r="FN154" s="107"/>
      <c r="FO154" s="107"/>
      <c r="FP154" s="107">
        <f t="shared" ref="FP154:FP157" si="4650">SUM(FL154+FN154)</f>
        <v>0</v>
      </c>
      <c r="FQ154" s="107">
        <f t="shared" ref="FQ154:FQ157" si="4651">SUM(FM154+FO154)</f>
        <v>0</v>
      </c>
      <c r="FR154" s="108">
        <f t="shared" si="4535"/>
        <v>0</v>
      </c>
      <c r="FS154" s="108">
        <f t="shared" si="4536"/>
        <v>0</v>
      </c>
      <c r="FT154" s="107"/>
      <c r="FU154" s="107"/>
      <c r="FV154" s="107"/>
      <c r="FW154" s="107"/>
      <c r="FX154" s="107"/>
      <c r="FY154" s="107"/>
      <c r="FZ154" s="107"/>
      <c r="GA154" s="107"/>
      <c r="GB154" s="107">
        <f t="shared" ref="GB154:GB157" si="4652">SUM(FX154+FZ154)</f>
        <v>0</v>
      </c>
      <c r="GC154" s="107">
        <f t="shared" ref="GC154:GC157" si="4653">SUM(FY154+GA154)</f>
        <v>0</v>
      </c>
      <c r="GD154" s="108">
        <f t="shared" si="4542"/>
        <v>0</v>
      </c>
      <c r="GE154" s="108">
        <f t="shared" si="4543"/>
        <v>0</v>
      </c>
      <c r="GF154" s="107">
        <f t="shared" ref="GF154:GF157" si="4654">SUM(H154,T154,AF154,AR154,BD154,BP154,CB154,CN154,CZ154,DL154,DX154,EJ154,EV154)</f>
        <v>0</v>
      </c>
      <c r="GG154" s="107">
        <f t="shared" ref="GG154:GG157" si="4655">SUM(I154,U154,AG154,AS154,BE154,BQ154,CC154,CO154,DA154,DM154,DY154,EK154,EW154)</f>
        <v>0</v>
      </c>
      <c r="GH154" s="107">
        <f t="shared" ref="GH154:GH157" si="4656">SUM(J154,V154,AH154,AT154,BF154,BR154,CD154,CP154,DB154,DN154,DZ154,EL154,EX154)</f>
        <v>0</v>
      </c>
      <c r="GI154" s="107">
        <f t="shared" ref="GI154:GI157" si="4657">SUM(K154,W154,AI154,AU154,BG154,BS154,CE154,CQ154,DC154,DO154,EA154,EM154,EY154)</f>
        <v>0</v>
      </c>
      <c r="GJ154" s="107">
        <f t="shared" ref="GJ154:GJ157" si="4658">SUM(L154,X154,AJ154,AV154,BH154,BT154,CF154,CR154,DD154,DP154,EB154,EN154,EZ154)</f>
        <v>4</v>
      </c>
      <c r="GK154" s="107">
        <f t="shared" ref="GK154:GK157" si="4659">SUM(M154,Y154,AK154,AW154,BI154,BU154,CG154,CS154,DE154,DQ154,EC154,EO154,FA154)</f>
        <v>394054.68</v>
      </c>
      <c r="GL154" s="107">
        <f t="shared" ref="GL154:GL157" si="4660">SUM(N154,Z154,AL154,AX154,BJ154,BV154,CH154,CT154,DF154,DR154,ED154,EP154,FB154)</f>
        <v>0</v>
      </c>
      <c r="GM154" s="107">
        <f t="shared" ref="GM154:GM157" si="4661">SUM(O154,AA154,AM154,AY154,BK154,BW154,CI154,CU154,DG154,DS154,EE154,EQ154,FC154)</f>
        <v>0</v>
      </c>
      <c r="GN154" s="107">
        <f t="shared" ref="GN154:GN157" si="4662">SUM(P154,AB154,AN154,AZ154,BL154,BX154,CJ154,CV154,DH154,DT154,EF154,ER154,FD154)</f>
        <v>4</v>
      </c>
      <c r="GO154" s="107">
        <f t="shared" ref="GO154:GO157" si="4663">SUM(Q154,AC154,AO154,BA154,BM154,BY154,CK154,CW154,DI154,DU154,EG154,ES154,FE154)</f>
        <v>394054.68</v>
      </c>
      <c r="GP154" s="107"/>
      <c r="GQ154" s="107"/>
      <c r="GR154" s="243"/>
      <c r="GS154" s="86"/>
    </row>
    <row r="155" spans="2:201" ht="36" hidden="1" x14ac:dyDescent="0.2">
      <c r="B155" s="86" t="s">
        <v>237</v>
      </c>
      <c r="C155" s="87" t="s">
        <v>238</v>
      </c>
      <c r="D155" s="94">
        <v>435</v>
      </c>
      <c r="E155" s="94" t="s">
        <v>240</v>
      </c>
      <c r="F155" s="94">
        <v>38</v>
      </c>
      <c r="G155" s="106">
        <v>98513.666200000007</v>
      </c>
      <c r="H155" s="107"/>
      <c r="I155" s="107"/>
      <c r="J155" s="107"/>
      <c r="K155" s="107"/>
      <c r="L155" s="107">
        <f>VLOOKUP($D155,'факт '!$D$7:$AO$73,3,0)</f>
        <v>0</v>
      </c>
      <c r="M155" s="107">
        <f>VLOOKUP($D155,'факт '!$D$7:$AO$73,4,0)</f>
        <v>0</v>
      </c>
      <c r="N155" s="107"/>
      <c r="O155" s="107"/>
      <c r="P155" s="107">
        <f t="shared" si="4624"/>
        <v>0</v>
      </c>
      <c r="Q155" s="107">
        <f t="shared" si="4625"/>
        <v>0</v>
      </c>
      <c r="R155" s="108">
        <f t="shared" si="4284"/>
        <v>0</v>
      </c>
      <c r="S155" s="108">
        <f t="shared" si="4285"/>
        <v>0</v>
      </c>
      <c r="T155" s="107"/>
      <c r="U155" s="107"/>
      <c r="V155" s="107"/>
      <c r="W155" s="107"/>
      <c r="X155" s="107">
        <f>VLOOKUP($D155,'факт '!$D$7:$AO$73,7,0)</f>
        <v>0</v>
      </c>
      <c r="Y155" s="107">
        <f>VLOOKUP($D155,'факт '!$D$7:$AO$73,8,0)</f>
        <v>0</v>
      </c>
      <c r="Z155" s="107">
        <f>VLOOKUP($D155,'факт '!$D$7:$AO$73,9,0)</f>
        <v>0</v>
      </c>
      <c r="AA155" s="107">
        <f>VLOOKUP($D155,'факт '!$D$7:$AO$73,10,0)</f>
        <v>0</v>
      </c>
      <c r="AB155" s="107">
        <f t="shared" si="4626"/>
        <v>0</v>
      </c>
      <c r="AC155" s="107">
        <f t="shared" si="4627"/>
        <v>0</v>
      </c>
      <c r="AD155" s="108">
        <f t="shared" si="4449"/>
        <v>0</v>
      </c>
      <c r="AE155" s="108">
        <f t="shared" si="4450"/>
        <v>0</v>
      </c>
      <c r="AF155" s="107"/>
      <c r="AG155" s="107"/>
      <c r="AH155" s="107"/>
      <c r="AI155" s="107"/>
      <c r="AJ155" s="107">
        <f>VLOOKUP($D155,'факт '!$D$7:$AO$73,5,0)</f>
        <v>0</v>
      </c>
      <c r="AK155" s="107">
        <f>VLOOKUP($D155,'факт '!$D$7:$AO$73,6,0)</f>
        <v>0</v>
      </c>
      <c r="AL155" s="107"/>
      <c r="AM155" s="107"/>
      <c r="AN155" s="107">
        <f t="shared" si="4628"/>
        <v>0</v>
      </c>
      <c r="AO155" s="107">
        <f t="shared" si="4629"/>
        <v>0</v>
      </c>
      <c r="AP155" s="108">
        <f t="shared" si="4456"/>
        <v>0</v>
      </c>
      <c r="AQ155" s="108">
        <f t="shared" si="4457"/>
        <v>0</v>
      </c>
      <c r="AR155" s="107"/>
      <c r="AS155" s="107"/>
      <c r="AT155" s="107"/>
      <c r="AU155" s="107"/>
      <c r="AV155" s="107">
        <f>VLOOKUP($D155,'факт '!$D$7:$AO$73,11,0)</f>
        <v>0</v>
      </c>
      <c r="AW155" s="107">
        <f>VLOOKUP($D155,'факт '!$D$7:$AO$73,12,0)</f>
        <v>0</v>
      </c>
      <c r="AX155" s="107"/>
      <c r="AY155" s="107"/>
      <c r="AZ155" s="107">
        <f t="shared" si="4630"/>
        <v>0</v>
      </c>
      <c r="BA155" s="107">
        <f t="shared" si="4631"/>
        <v>0</v>
      </c>
      <c r="BB155" s="108">
        <f t="shared" si="4463"/>
        <v>0</v>
      </c>
      <c r="BC155" s="108">
        <f t="shared" si="4464"/>
        <v>0</v>
      </c>
      <c r="BD155" s="107"/>
      <c r="BE155" s="107"/>
      <c r="BF155" s="107"/>
      <c r="BG155" s="107"/>
      <c r="BH155" s="107">
        <f>VLOOKUP($D155,'факт '!$D$7:$AO$73,15,0)</f>
        <v>8</v>
      </c>
      <c r="BI155" s="107">
        <f>VLOOKUP($D155,'факт '!$D$7:$AO$73,16,0)</f>
        <v>788109.3600000001</v>
      </c>
      <c r="BJ155" s="107">
        <f>VLOOKUP($D155,'факт '!$D$7:$AO$73,17,0)</f>
        <v>2</v>
      </c>
      <c r="BK155" s="107">
        <f>VLOOKUP($D155,'факт '!$D$7:$AO$73,18,0)</f>
        <v>197027.34</v>
      </c>
      <c r="BL155" s="107">
        <f t="shared" si="4632"/>
        <v>10</v>
      </c>
      <c r="BM155" s="107">
        <f t="shared" si="4633"/>
        <v>985136.70000000007</v>
      </c>
      <c r="BN155" s="108">
        <f t="shared" si="4470"/>
        <v>8</v>
      </c>
      <c r="BO155" s="108">
        <f t="shared" si="4471"/>
        <v>788109.3600000001</v>
      </c>
      <c r="BP155" s="107"/>
      <c r="BQ155" s="107"/>
      <c r="BR155" s="107"/>
      <c r="BS155" s="107"/>
      <c r="BT155" s="107">
        <f>VLOOKUP($D155,'факт '!$D$7:$AO$73,19,0)</f>
        <v>0</v>
      </c>
      <c r="BU155" s="107">
        <f>VLOOKUP($D155,'факт '!$D$7:$AO$73,20,0)</f>
        <v>0</v>
      </c>
      <c r="BV155" s="107">
        <f>VLOOKUP($D155,'факт '!$D$7:$AO$73,21,0)</f>
        <v>0</v>
      </c>
      <c r="BW155" s="107">
        <f>VLOOKUP($D155,'факт '!$D$7:$AO$73,22,0)</f>
        <v>0</v>
      </c>
      <c r="BX155" s="107">
        <f t="shared" si="4634"/>
        <v>0</v>
      </c>
      <c r="BY155" s="107">
        <f t="shared" si="4635"/>
        <v>0</v>
      </c>
      <c r="BZ155" s="108">
        <f t="shared" si="4477"/>
        <v>0</v>
      </c>
      <c r="CA155" s="108">
        <f t="shared" si="4478"/>
        <v>0</v>
      </c>
      <c r="CB155" s="107"/>
      <c r="CC155" s="107"/>
      <c r="CD155" s="107"/>
      <c r="CE155" s="107"/>
      <c r="CF155" s="107">
        <f>VLOOKUP($D155,'факт '!$D$7:$AO$73,23,0)</f>
        <v>0</v>
      </c>
      <c r="CG155" s="107">
        <f>VLOOKUP($D155,'факт '!$D$7:$AO$73,24,0)</f>
        <v>0</v>
      </c>
      <c r="CH155" s="107">
        <f>VLOOKUP($D155,'факт '!$D$7:$AO$73,25,0)</f>
        <v>0</v>
      </c>
      <c r="CI155" s="107">
        <f>VLOOKUP($D155,'факт '!$D$7:$AO$73,26,0)</f>
        <v>0</v>
      </c>
      <c r="CJ155" s="107">
        <f t="shared" si="4636"/>
        <v>0</v>
      </c>
      <c r="CK155" s="107">
        <f t="shared" si="4637"/>
        <v>0</v>
      </c>
      <c r="CL155" s="108">
        <f t="shared" si="4485"/>
        <v>0</v>
      </c>
      <c r="CM155" s="108">
        <f t="shared" si="4486"/>
        <v>0</v>
      </c>
      <c r="CN155" s="107"/>
      <c r="CO155" s="107"/>
      <c r="CP155" s="107"/>
      <c r="CQ155" s="107"/>
      <c r="CR155" s="107">
        <f>VLOOKUP($D155,'факт '!$D$7:$AO$73,27,0)</f>
        <v>0</v>
      </c>
      <c r="CS155" s="107">
        <f>VLOOKUP($D155,'факт '!$D$7:$AO$73,28,0)</f>
        <v>0</v>
      </c>
      <c r="CT155" s="107">
        <f>VLOOKUP($D155,'факт '!$D$7:$AO$73,29,0)</f>
        <v>0</v>
      </c>
      <c r="CU155" s="107">
        <f>VLOOKUP($D155,'факт '!$D$7:$AO$73,30,0)</f>
        <v>0</v>
      </c>
      <c r="CV155" s="107">
        <f t="shared" si="4638"/>
        <v>0</v>
      </c>
      <c r="CW155" s="107">
        <f t="shared" si="4639"/>
        <v>0</v>
      </c>
      <c r="CX155" s="108">
        <f t="shared" si="4492"/>
        <v>0</v>
      </c>
      <c r="CY155" s="108">
        <f t="shared" si="4493"/>
        <v>0</v>
      </c>
      <c r="CZ155" s="107"/>
      <c r="DA155" s="107"/>
      <c r="DB155" s="107"/>
      <c r="DC155" s="107"/>
      <c r="DD155" s="107">
        <f>VLOOKUP($D155,'факт '!$D$7:$AO$73,31,0)</f>
        <v>0</v>
      </c>
      <c r="DE155" s="107">
        <f>VLOOKUP($D155,'факт '!$D$7:$AO$73,32,0)</f>
        <v>0</v>
      </c>
      <c r="DF155" s="107"/>
      <c r="DG155" s="107"/>
      <c r="DH155" s="107">
        <f t="shared" si="4640"/>
        <v>0</v>
      </c>
      <c r="DI155" s="107">
        <f t="shared" si="4641"/>
        <v>0</v>
      </c>
      <c r="DJ155" s="108">
        <f t="shared" si="4499"/>
        <v>0</v>
      </c>
      <c r="DK155" s="108">
        <f t="shared" si="4500"/>
        <v>0</v>
      </c>
      <c r="DL155" s="107"/>
      <c r="DM155" s="107"/>
      <c r="DN155" s="107"/>
      <c r="DO155" s="107"/>
      <c r="DP155" s="107">
        <f>VLOOKUP($D155,'факт '!$D$7:$AO$73,13,0)</f>
        <v>0</v>
      </c>
      <c r="DQ155" s="107">
        <f>VLOOKUP($D155,'факт '!$D$7:$AO$73,14,0)</f>
        <v>0</v>
      </c>
      <c r="DR155" s="107"/>
      <c r="DS155" s="107"/>
      <c r="DT155" s="107">
        <f t="shared" si="4642"/>
        <v>0</v>
      </c>
      <c r="DU155" s="107">
        <f t="shared" si="4643"/>
        <v>0</v>
      </c>
      <c r="DV155" s="108">
        <f t="shared" si="4506"/>
        <v>0</v>
      </c>
      <c r="DW155" s="108">
        <f t="shared" si="4507"/>
        <v>0</v>
      </c>
      <c r="DX155" s="107"/>
      <c r="DY155" s="107"/>
      <c r="DZ155" s="107"/>
      <c r="EA155" s="107"/>
      <c r="EB155" s="107">
        <f>VLOOKUP($D155,'факт '!$D$7:$AO$73,33,0)</f>
        <v>5</v>
      </c>
      <c r="EC155" s="107">
        <f>VLOOKUP($D155,'факт '!$D$7:$AO$73,34,0)</f>
        <v>492568.35</v>
      </c>
      <c r="ED155" s="107"/>
      <c r="EE155" s="107"/>
      <c r="EF155" s="107">
        <f t="shared" si="4644"/>
        <v>5</v>
      </c>
      <c r="EG155" s="107">
        <f t="shared" si="4645"/>
        <v>492568.35</v>
      </c>
      <c r="EH155" s="108">
        <f t="shared" si="4513"/>
        <v>5</v>
      </c>
      <c r="EI155" s="108">
        <f t="shared" si="4514"/>
        <v>492568.35</v>
      </c>
      <c r="EJ155" s="107"/>
      <c r="EK155" s="107"/>
      <c r="EL155" s="107"/>
      <c r="EM155" s="107"/>
      <c r="EN155" s="107">
        <f>VLOOKUP($D155,'факт '!$D$7:$AO$73,35,0)</f>
        <v>0</v>
      </c>
      <c r="EO155" s="107">
        <f>VLOOKUP($D155,'факт '!$D$7:$AO$73,36,0)</f>
        <v>0</v>
      </c>
      <c r="EP155" s="107">
        <f>VLOOKUP($D155,'факт '!$D$7:$AO$73,37,0)</f>
        <v>0</v>
      </c>
      <c r="EQ155" s="107">
        <f>VLOOKUP($D155,'факт '!$D$7:$AO$73,38,0)</f>
        <v>0</v>
      </c>
      <c r="ER155" s="107">
        <f t="shared" si="4646"/>
        <v>0</v>
      </c>
      <c r="ES155" s="107">
        <f t="shared" si="4647"/>
        <v>0</v>
      </c>
      <c r="ET155" s="108">
        <f t="shared" si="4521"/>
        <v>0</v>
      </c>
      <c r="EU155" s="108">
        <f t="shared" si="4522"/>
        <v>0</v>
      </c>
      <c r="EV155" s="107"/>
      <c r="EW155" s="107"/>
      <c r="EX155" s="107"/>
      <c r="EY155" s="107"/>
      <c r="EZ155" s="107"/>
      <c r="FA155" s="107"/>
      <c r="FB155" s="107"/>
      <c r="FC155" s="107"/>
      <c r="FD155" s="107">
        <f t="shared" si="4648"/>
        <v>0</v>
      </c>
      <c r="FE155" s="107">
        <f t="shared" si="4649"/>
        <v>0</v>
      </c>
      <c r="FF155" s="108">
        <f t="shared" si="4528"/>
        <v>0</v>
      </c>
      <c r="FG155" s="108">
        <f t="shared" si="4529"/>
        <v>0</v>
      </c>
      <c r="FH155" s="107"/>
      <c r="FI155" s="107"/>
      <c r="FJ155" s="107"/>
      <c r="FK155" s="107"/>
      <c r="FL155" s="107"/>
      <c r="FM155" s="107"/>
      <c r="FN155" s="107"/>
      <c r="FO155" s="107"/>
      <c r="FP155" s="107">
        <f t="shared" si="4650"/>
        <v>0</v>
      </c>
      <c r="FQ155" s="107">
        <f t="shared" si="4651"/>
        <v>0</v>
      </c>
      <c r="FR155" s="108">
        <f t="shared" si="4535"/>
        <v>0</v>
      </c>
      <c r="FS155" s="108">
        <f t="shared" si="4536"/>
        <v>0</v>
      </c>
      <c r="FT155" s="107"/>
      <c r="FU155" s="107"/>
      <c r="FV155" s="107"/>
      <c r="FW155" s="107"/>
      <c r="FX155" s="107"/>
      <c r="FY155" s="107"/>
      <c r="FZ155" s="107"/>
      <c r="GA155" s="107"/>
      <c r="GB155" s="107">
        <f t="shared" si="4652"/>
        <v>0</v>
      </c>
      <c r="GC155" s="107">
        <f t="shared" si="4653"/>
        <v>0</v>
      </c>
      <c r="GD155" s="108">
        <f t="shared" si="4542"/>
        <v>0</v>
      </c>
      <c r="GE155" s="108">
        <f t="shared" si="4543"/>
        <v>0</v>
      </c>
      <c r="GF155" s="107">
        <f t="shared" si="4654"/>
        <v>0</v>
      </c>
      <c r="GG155" s="107">
        <f t="shared" si="4655"/>
        <v>0</v>
      </c>
      <c r="GH155" s="107">
        <f t="shared" si="4656"/>
        <v>0</v>
      </c>
      <c r="GI155" s="107">
        <f t="shared" si="4657"/>
        <v>0</v>
      </c>
      <c r="GJ155" s="107">
        <f t="shared" si="4658"/>
        <v>13</v>
      </c>
      <c r="GK155" s="107">
        <f t="shared" si="4659"/>
        <v>1280677.71</v>
      </c>
      <c r="GL155" s="107">
        <f t="shared" si="4660"/>
        <v>2</v>
      </c>
      <c r="GM155" s="107">
        <f t="shared" si="4661"/>
        <v>197027.34</v>
      </c>
      <c r="GN155" s="107">
        <f t="shared" si="4662"/>
        <v>15</v>
      </c>
      <c r="GO155" s="107">
        <f t="shared" si="4663"/>
        <v>1477705.05</v>
      </c>
      <c r="GP155" s="107"/>
      <c r="GQ155" s="107"/>
      <c r="GR155" s="243"/>
      <c r="GS155" s="86"/>
    </row>
    <row r="156" spans="2:201" ht="48" hidden="1" x14ac:dyDescent="0.2">
      <c r="B156" s="86" t="s">
        <v>241</v>
      </c>
      <c r="C156" s="87" t="s">
        <v>242</v>
      </c>
      <c r="D156" s="94">
        <v>439</v>
      </c>
      <c r="E156" s="94" t="s">
        <v>243</v>
      </c>
      <c r="F156" s="94">
        <v>38</v>
      </c>
      <c r="G156" s="106">
        <v>98513.666200000007</v>
      </c>
      <c r="H156" s="107"/>
      <c r="I156" s="107"/>
      <c r="J156" s="107"/>
      <c r="K156" s="107"/>
      <c r="L156" s="107">
        <f>VLOOKUP($D156,'факт '!$D$7:$AO$73,3,0)</f>
        <v>0</v>
      </c>
      <c r="M156" s="107">
        <f>VLOOKUP($D156,'факт '!$D$7:$AO$73,4,0)</f>
        <v>0</v>
      </c>
      <c r="N156" s="107"/>
      <c r="O156" s="107"/>
      <c r="P156" s="107">
        <f t="shared" si="4624"/>
        <v>0</v>
      </c>
      <c r="Q156" s="107">
        <f t="shared" si="4625"/>
        <v>0</v>
      </c>
      <c r="R156" s="108">
        <f t="shared" si="4284"/>
        <v>0</v>
      </c>
      <c r="S156" s="108">
        <f t="shared" si="4285"/>
        <v>0</v>
      </c>
      <c r="T156" s="107"/>
      <c r="U156" s="107"/>
      <c r="V156" s="107"/>
      <c r="W156" s="107"/>
      <c r="X156" s="107">
        <f>VLOOKUP($D156,'факт '!$D$7:$AO$73,7,0)</f>
        <v>0</v>
      </c>
      <c r="Y156" s="107">
        <f>VLOOKUP($D156,'факт '!$D$7:$AO$73,8,0)</f>
        <v>0</v>
      </c>
      <c r="Z156" s="107">
        <f>VLOOKUP($D156,'факт '!$D$7:$AO$73,9,0)</f>
        <v>0</v>
      </c>
      <c r="AA156" s="107">
        <f>VLOOKUP($D156,'факт '!$D$7:$AO$73,10,0)</f>
        <v>0</v>
      </c>
      <c r="AB156" s="107">
        <f t="shared" si="4626"/>
        <v>0</v>
      </c>
      <c r="AC156" s="107">
        <f t="shared" si="4627"/>
        <v>0</v>
      </c>
      <c r="AD156" s="108">
        <f t="shared" si="4449"/>
        <v>0</v>
      </c>
      <c r="AE156" s="108">
        <f t="shared" si="4450"/>
        <v>0</v>
      </c>
      <c r="AF156" s="107"/>
      <c r="AG156" s="107"/>
      <c r="AH156" s="107"/>
      <c r="AI156" s="107"/>
      <c r="AJ156" s="107">
        <f>VLOOKUP($D156,'факт '!$D$7:$AO$73,5,0)</f>
        <v>0</v>
      </c>
      <c r="AK156" s="107">
        <f>VLOOKUP($D156,'факт '!$D$7:$AO$73,6,0)</f>
        <v>0</v>
      </c>
      <c r="AL156" s="107"/>
      <c r="AM156" s="107"/>
      <c r="AN156" s="107">
        <f t="shared" si="4628"/>
        <v>0</v>
      </c>
      <c r="AO156" s="107">
        <f t="shared" si="4629"/>
        <v>0</v>
      </c>
      <c r="AP156" s="108">
        <f t="shared" si="4456"/>
        <v>0</v>
      </c>
      <c r="AQ156" s="108">
        <f t="shared" si="4457"/>
        <v>0</v>
      </c>
      <c r="AR156" s="107"/>
      <c r="AS156" s="107"/>
      <c r="AT156" s="107"/>
      <c r="AU156" s="107"/>
      <c r="AV156" s="107">
        <f>VLOOKUP($D156,'факт '!$D$7:$AO$73,11,0)</f>
        <v>0</v>
      </c>
      <c r="AW156" s="107">
        <f>VLOOKUP($D156,'факт '!$D$7:$AO$73,12,0)</f>
        <v>0</v>
      </c>
      <c r="AX156" s="107"/>
      <c r="AY156" s="107"/>
      <c r="AZ156" s="107">
        <f t="shared" si="4630"/>
        <v>0</v>
      </c>
      <c r="BA156" s="107">
        <f t="shared" si="4631"/>
        <v>0</v>
      </c>
      <c r="BB156" s="108">
        <f t="shared" si="4463"/>
        <v>0</v>
      </c>
      <c r="BC156" s="108">
        <f t="shared" si="4464"/>
        <v>0</v>
      </c>
      <c r="BD156" s="107"/>
      <c r="BE156" s="107"/>
      <c r="BF156" s="107"/>
      <c r="BG156" s="107"/>
      <c r="BH156" s="107">
        <f>VLOOKUP($D156,'факт '!$D$7:$AO$73,15,0)</f>
        <v>0</v>
      </c>
      <c r="BI156" s="107">
        <f>VLOOKUP($D156,'факт '!$D$7:$AO$73,16,0)</f>
        <v>0</v>
      </c>
      <c r="BJ156" s="107">
        <f>VLOOKUP($D156,'факт '!$D$7:$AO$73,17,0)</f>
        <v>0</v>
      </c>
      <c r="BK156" s="107">
        <f>VLOOKUP($D156,'факт '!$D$7:$AO$73,18,0)</f>
        <v>0</v>
      </c>
      <c r="BL156" s="107">
        <f t="shared" si="4632"/>
        <v>0</v>
      </c>
      <c r="BM156" s="107">
        <f t="shared" si="4633"/>
        <v>0</v>
      </c>
      <c r="BN156" s="108">
        <f t="shared" si="4470"/>
        <v>0</v>
      </c>
      <c r="BO156" s="108">
        <f t="shared" si="4471"/>
        <v>0</v>
      </c>
      <c r="BP156" s="107"/>
      <c r="BQ156" s="107"/>
      <c r="BR156" s="107"/>
      <c r="BS156" s="107"/>
      <c r="BT156" s="107">
        <f>VLOOKUP($D156,'факт '!$D$7:$AO$73,19,0)</f>
        <v>0</v>
      </c>
      <c r="BU156" s="107">
        <f>VLOOKUP($D156,'факт '!$D$7:$AO$73,20,0)</f>
        <v>0</v>
      </c>
      <c r="BV156" s="107">
        <f>VLOOKUP($D156,'факт '!$D$7:$AO$73,21,0)</f>
        <v>0</v>
      </c>
      <c r="BW156" s="107">
        <f>VLOOKUP($D156,'факт '!$D$7:$AO$73,22,0)</f>
        <v>0</v>
      </c>
      <c r="BX156" s="107">
        <f t="shared" si="4634"/>
        <v>0</v>
      </c>
      <c r="BY156" s="107">
        <f t="shared" si="4635"/>
        <v>0</v>
      </c>
      <c r="BZ156" s="108">
        <f t="shared" si="4477"/>
        <v>0</v>
      </c>
      <c r="CA156" s="108">
        <f t="shared" si="4478"/>
        <v>0</v>
      </c>
      <c r="CB156" s="107"/>
      <c r="CC156" s="107"/>
      <c r="CD156" s="107"/>
      <c r="CE156" s="107"/>
      <c r="CF156" s="107">
        <f>VLOOKUP($D156,'факт '!$D$7:$AO$73,23,0)</f>
        <v>0</v>
      </c>
      <c r="CG156" s="107">
        <f>VLOOKUP($D156,'факт '!$D$7:$AO$73,24,0)</f>
        <v>0</v>
      </c>
      <c r="CH156" s="107">
        <f>VLOOKUP($D156,'факт '!$D$7:$AO$73,25,0)</f>
        <v>0</v>
      </c>
      <c r="CI156" s="107">
        <f>VLOOKUP($D156,'факт '!$D$7:$AO$73,26,0)</f>
        <v>0</v>
      </c>
      <c r="CJ156" s="107">
        <f t="shared" si="4636"/>
        <v>0</v>
      </c>
      <c r="CK156" s="107">
        <f t="shared" si="4637"/>
        <v>0</v>
      </c>
      <c r="CL156" s="108">
        <f t="shared" si="4485"/>
        <v>0</v>
      </c>
      <c r="CM156" s="108">
        <f t="shared" si="4486"/>
        <v>0</v>
      </c>
      <c r="CN156" s="107"/>
      <c r="CO156" s="107"/>
      <c r="CP156" s="107"/>
      <c r="CQ156" s="107"/>
      <c r="CR156" s="107">
        <f>VLOOKUP($D156,'факт '!$D$7:$AO$73,27,0)</f>
        <v>0</v>
      </c>
      <c r="CS156" s="107">
        <f>VLOOKUP($D156,'факт '!$D$7:$AO$73,28,0)</f>
        <v>0</v>
      </c>
      <c r="CT156" s="107">
        <f>VLOOKUP($D156,'факт '!$D$7:$AO$73,29,0)</f>
        <v>0</v>
      </c>
      <c r="CU156" s="107">
        <f>VLOOKUP($D156,'факт '!$D$7:$AO$73,30,0)</f>
        <v>0</v>
      </c>
      <c r="CV156" s="107">
        <f t="shared" si="4638"/>
        <v>0</v>
      </c>
      <c r="CW156" s="107">
        <f t="shared" si="4639"/>
        <v>0</v>
      </c>
      <c r="CX156" s="108">
        <f t="shared" si="4492"/>
        <v>0</v>
      </c>
      <c r="CY156" s="108">
        <f t="shared" si="4493"/>
        <v>0</v>
      </c>
      <c r="CZ156" s="107"/>
      <c r="DA156" s="107"/>
      <c r="DB156" s="107"/>
      <c r="DC156" s="107"/>
      <c r="DD156" s="107">
        <f>VLOOKUP($D156,'факт '!$D$7:$AO$73,31,0)</f>
        <v>0</v>
      </c>
      <c r="DE156" s="107">
        <f>VLOOKUP($D156,'факт '!$D$7:$AO$73,32,0)</f>
        <v>0</v>
      </c>
      <c r="DF156" s="107"/>
      <c r="DG156" s="107"/>
      <c r="DH156" s="107">
        <f t="shared" si="4640"/>
        <v>0</v>
      </c>
      <c r="DI156" s="107">
        <f t="shared" si="4641"/>
        <v>0</v>
      </c>
      <c r="DJ156" s="108">
        <f t="shared" si="4499"/>
        <v>0</v>
      </c>
      <c r="DK156" s="108">
        <f t="shared" si="4500"/>
        <v>0</v>
      </c>
      <c r="DL156" s="107"/>
      <c r="DM156" s="107"/>
      <c r="DN156" s="107"/>
      <c r="DO156" s="107"/>
      <c r="DP156" s="107">
        <f>VLOOKUP($D156,'факт '!$D$7:$AO$73,13,0)</f>
        <v>0</v>
      </c>
      <c r="DQ156" s="107">
        <f>VLOOKUP($D156,'факт '!$D$7:$AO$73,14,0)</f>
        <v>0</v>
      </c>
      <c r="DR156" s="107"/>
      <c r="DS156" s="107"/>
      <c r="DT156" s="107">
        <f t="shared" si="4642"/>
        <v>0</v>
      </c>
      <c r="DU156" s="107">
        <f t="shared" si="4643"/>
        <v>0</v>
      </c>
      <c r="DV156" s="108">
        <f t="shared" si="4506"/>
        <v>0</v>
      </c>
      <c r="DW156" s="108">
        <f t="shared" si="4507"/>
        <v>0</v>
      </c>
      <c r="DX156" s="107"/>
      <c r="DY156" s="107"/>
      <c r="DZ156" s="107"/>
      <c r="EA156" s="107"/>
      <c r="EB156" s="107">
        <f>VLOOKUP($D156,'факт '!$D$7:$AO$73,33,0)</f>
        <v>1</v>
      </c>
      <c r="EC156" s="107">
        <f>VLOOKUP($D156,'факт '!$D$7:$AO$73,34,0)</f>
        <v>98513.67</v>
      </c>
      <c r="ED156" s="107"/>
      <c r="EE156" s="107"/>
      <c r="EF156" s="107">
        <f t="shared" si="4644"/>
        <v>1</v>
      </c>
      <c r="EG156" s="107">
        <f t="shared" si="4645"/>
        <v>98513.67</v>
      </c>
      <c r="EH156" s="108">
        <f t="shared" si="4513"/>
        <v>1</v>
      </c>
      <c r="EI156" s="108">
        <f t="shared" si="4514"/>
        <v>98513.67</v>
      </c>
      <c r="EJ156" s="107"/>
      <c r="EK156" s="107"/>
      <c r="EL156" s="107"/>
      <c r="EM156" s="107"/>
      <c r="EN156" s="107">
        <f>VLOOKUP($D156,'факт '!$D$7:$AO$73,35,0)</f>
        <v>5</v>
      </c>
      <c r="EO156" s="107">
        <f>VLOOKUP($D156,'факт '!$D$7:$AO$73,36,0)</f>
        <v>492568.35</v>
      </c>
      <c r="EP156" s="107">
        <f>VLOOKUP($D156,'факт '!$D$7:$AO$73,37,0)</f>
        <v>0</v>
      </c>
      <c r="EQ156" s="107">
        <f>VLOOKUP($D156,'факт '!$D$7:$AO$73,38,0)</f>
        <v>0</v>
      </c>
      <c r="ER156" s="107">
        <f t="shared" si="4646"/>
        <v>5</v>
      </c>
      <c r="ES156" s="107">
        <f t="shared" si="4647"/>
        <v>492568.35</v>
      </c>
      <c r="ET156" s="108">
        <f t="shared" si="4521"/>
        <v>5</v>
      </c>
      <c r="EU156" s="108">
        <f t="shared" si="4522"/>
        <v>492568.35</v>
      </c>
      <c r="EV156" s="107"/>
      <c r="EW156" s="107"/>
      <c r="EX156" s="107"/>
      <c r="EY156" s="107"/>
      <c r="EZ156" s="107"/>
      <c r="FA156" s="107"/>
      <c r="FB156" s="107"/>
      <c r="FC156" s="107"/>
      <c r="FD156" s="107">
        <f t="shared" si="4648"/>
        <v>0</v>
      </c>
      <c r="FE156" s="107">
        <f t="shared" si="4649"/>
        <v>0</v>
      </c>
      <c r="FF156" s="108">
        <f t="shared" si="4528"/>
        <v>0</v>
      </c>
      <c r="FG156" s="108">
        <f t="shared" si="4529"/>
        <v>0</v>
      </c>
      <c r="FH156" s="107"/>
      <c r="FI156" s="107"/>
      <c r="FJ156" s="107"/>
      <c r="FK156" s="107"/>
      <c r="FL156" s="107"/>
      <c r="FM156" s="107"/>
      <c r="FN156" s="107"/>
      <c r="FO156" s="107"/>
      <c r="FP156" s="107">
        <f t="shared" si="4650"/>
        <v>0</v>
      </c>
      <c r="FQ156" s="107">
        <f t="shared" si="4651"/>
        <v>0</v>
      </c>
      <c r="FR156" s="108">
        <f t="shared" si="4535"/>
        <v>0</v>
      </c>
      <c r="FS156" s="108">
        <f t="shared" si="4536"/>
        <v>0</v>
      </c>
      <c r="FT156" s="107"/>
      <c r="FU156" s="107"/>
      <c r="FV156" s="107"/>
      <c r="FW156" s="107"/>
      <c r="FX156" s="107"/>
      <c r="FY156" s="107"/>
      <c r="FZ156" s="107"/>
      <c r="GA156" s="107"/>
      <c r="GB156" s="107">
        <f t="shared" si="4652"/>
        <v>0</v>
      </c>
      <c r="GC156" s="107">
        <f t="shared" si="4653"/>
        <v>0</v>
      </c>
      <c r="GD156" s="108">
        <f t="shared" si="4542"/>
        <v>0</v>
      </c>
      <c r="GE156" s="108">
        <f t="shared" si="4543"/>
        <v>0</v>
      </c>
      <c r="GF156" s="107">
        <f t="shared" si="4654"/>
        <v>0</v>
      </c>
      <c r="GG156" s="107">
        <f t="shared" si="4655"/>
        <v>0</v>
      </c>
      <c r="GH156" s="107">
        <f t="shared" si="4656"/>
        <v>0</v>
      </c>
      <c r="GI156" s="107">
        <f t="shared" si="4657"/>
        <v>0</v>
      </c>
      <c r="GJ156" s="107">
        <f t="shared" si="4658"/>
        <v>6</v>
      </c>
      <c r="GK156" s="107">
        <f t="shared" si="4659"/>
        <v>591082.02</v>
      </c>
      <c r="GL156" s="107">
        <f t="shared" si="4660"/>
        <v>0</v>
      </c>
      <c r="GM156" s="107">
        <f t="shared" si="4661"/>
        <v>0</v>
      </c>
      <c r="GN156" s="107">
        <f t="shared" si="4662"/>
        <v>6</v>
      </c>
      <c r="GO156" s="107">
        <f t="shared" si="4663"/>
        <v>591082.02</v>
      </c>
      <c r="GP156" s="107"/>
      <c r="GQ156" s="107"/>
      <c r="GR156" s="243"/>
      <c r="GS156" s="86"/>
    </row>
    <row r="157" spans="2:201" hidden="1" x14ac:dyDescent="0.2">
      <c r="B157" s="86"/>
      <c r="C157" s="87"/>
      <c r="D157" s="94"/>
      <c r="E157" s="94"/>
      <c r="F157" s="94"/>
      <c r="G157" s="106"/>
      <c r="H157" s="107"/>
      <c r="I157" s="107"/>
      <c r="J157" s="107"/>
      <c r="K157" s="107"/>
      <c r="L157" s="107"/>
      <c r="M157" s="107"/>
      <c r="N157" s="107"/>
      <c r="O157" s="107"/>
      <c r="P157" s="107">
        <f t="shared" si="4624"/>
        <v>0</v>
      </c>
      <c r="Q157" s="107">
        <f t="shared" si="4625"/>
        <v>0</v>
      </c>
      <c r="R157" s="108">
        <f t="shared" si="4284"/>
        <v>0</v>
      </c>
      <c r="S157" s="108">
        <f t="shared" si="4285"/>
        <v>0</v>
      </c>
      <c r="T157" s="107"/>
      <c r="U157" s="107"/>
      <c r="V157" s="107"/>
      <c r="W157" s="107"/>
      <c r="X157" s="107"/>
      <c r="Y157" s="107"/>
      <c r="Z157" s="107"/>
      <c r="AA157" s="107"/>
      <c r="AB157" s="107">
        <f t="shared" si="4626"/>
        <v>0</v>
      </c>
      <c r="AC157" s="107">
        <f t="shared" si="4627"/>
        <v>0</v>
      </c>
      <c r="AD157" s="108">
        <f t="shared" si="4449"/>
        <v>0</v>
      </c>
      <c r="AE157" s="108">
        <f t="shared" si="4450"/>
        <v>0</v>
      </c>
      <c r="AF157" s="107"/>
      <c r="AG157" s="107"/>
      <c r="AH157" s="107"/>
      <c r="AI157" s="107"/>
      <c r="AJ157" s="107"/>
      <c r="AK157" s="107"/>
      <c r="AL157" s="107"/>
      <c r="AM157" s="107"/>
      <c r="AN157" s="107">
        <f t="shared" si="4628"/>
        <v>0</v>
      </c>
      <c r="AO157" s="107">
        <f t="shared" si="4629"/>
        <v>0</v>
      </c>
      <c r="AP157" s="108">
        <f t="shared" si="4456"/>
        <v>0</v>
      </c>
      <c r="AQ157" s="108">
        <f t="shared" si="4457"/>
        <v>0</v>
      </c>
      <c r="AR157" s="107"/>
      <c r="AS157" s="107"/>
      <c r="AT157" s="107"/>
      <c r="AU157" s="107"/>
      <c r="AV157" s="107"/>
      <c r="AW157" s="107"/>
      <c r="AX157" s="107"/>
      <c r="AY157" s="107"/>
      <c r="AZ157" s="107">
        <f t="shared" si="4630"/>
        <v>0</v>
      </c>
      <c r="BA157" s="107">
        <f t="shared" si="4631"/>
        <v>0</v>
      </c>
      <c r="BB157" s="108">
        <f t="shared" si="4463"/>
        <v>0</v>
      </c>
      <c r="BC157" s="108">
        <f t="shared" si="4464"/>
        <v>0</v>
      </c>
      <c r="BD157" s="107"/>
      <c r="BE157" s="107"/>
      <c r="BF157" s="107"/>
      <c r="BG157" s="107"/>
      <c r="BH157" s="107"/>
      <c r="BI157" s="107"/>
      <c r="BJ157" s="107"/>
      <c r="BK157" s="107"/>
      <c r="BL157" s="107">
        <f t="shared" si="4632"/>
        <v>0</v>
      </c>
      <c r="BM157" s="107">
        <f t="shared" si="4633"/>
        <v>0</v>
      </c>
      <c r="BN157" s="108">
        <f t="shared" si="4470"/>
        <v>0</v>
      </c>
      <c r="BO157" s="108">
        <f t="shared" si="4471"/>
        <v>0</v>
      </c>
      <c r="BP157" s="107"/>
      <c r="BQ157" s="107"/>
      <c r="BR157" s="107"/>
      <c r="BS157" s="107"/>
      <c r="BT157" s="107"/>
      <c r="BU157" s="107"/>
      <c r="BV157" s="107"/>
      <c r="BW157" s="107"/>
      <c r="BX157" s="107">
        <f t="shared" si="4634"/>
        <v>0</v>
      </c>
      <c r="BY157" s="107">
        <f t="shared" si="4635"/>
        <v>0</v>
      </c>
      <c r="BZ157" s="108">
        <f t="shared" si="4477"/>
        <v>0</v>
      </c>
      <c r="CA157" s="108">
        <f t="shared" si="4478"/>
        <v>0</v>
      </c>
      <c r="CB157" s="107"/>
      <c r="CC157" s="107"/>
      <c r="CD157" s="107"/>
      <c r="CE157" s="107"/>
      <c r="CF157" s="107"/>
      <c r="CG157" s="107"/>
      <c r="CH157" s="107"/>
      <c r="CI157" s="107"/>
      <c r="CJ157" s="107">
        <f t="shared" si="4636"/>
        <v>0</v>
      </c>
      <c r="CK157" s="107">
        <f t="shared" si="4637"/>
        <v>0</v>
      </c>
      <c r="CL157" s="108">
        <f t="shared" si="4485"/>
        <v>0</v>
      </c>
      <c r="CM157" s="108">
        <f t="shared" si="4486"/>
        <v>0</v>
      </c>
      <c r="CN157" s="107"/>
      <c r="CO157" s="107"/>
      <c r="CP157" s="107"/>
      <c r="CQ157" s="107"/>
      <c r="CR157" s="107"/>
      <c r="CS157" s="107"/>
      <c r="CT157" s="107"/>
      <c r="CU157" s="107"/>
      <c r="CV157" s="107">
        <f t="shared" si="4638"/>
        <v>0</v>
      </c>
      <c r="CW157" s="107">
        <f t="shared" si="4639"/>
        <v>0</v>
      </c>
      <c r="CX157" s="108">
        <f t="shared" si="4492"/>
        <v>0</v>
      </c>
      <c r="CY157" s="108">
        <f t="shared" si="4493"/>
        <v>0</v>
      </c>
      <c r="CZ157" s="107"/>
      <c r="DA157" s="107"/>
      <c r="DB157" s="107"/>
      <c r="DC157" s="107"/>
      <c r="DD157" s="107"/>
      <c r="DE157" s="107"/>
      <c r="DF157" s="107"/>
      <c r="DG157" s="107"/>
      <c r="DH157" s="107">
        <f t="shared" si="4640"/>
        <v>0</v>
      </c>
      <c r="DI157" s="107">
        <f t="shared" si="4641"/>
        <v>0</v>
      </c>
      <c r="DJ157" s="108">
        <f t="shared" si="4499"/>
        <v>0</v>
      </c>
      <c r="DK157" s="108">
        <f t="shared" si="4500"/>
        <v>0</v>
      </c>
      <c r="DL157" s="107"/>
      <c r="DM157" s="107"/>
      <c r="DN157" s="107"/>
      <c r="DO157" s="107"/>
      <c r="DP157" s="107"/>
      <c r="DQ157" s="107"/>
      <c r="DR157" s="107"/>
      <c r="DS157" s="107"/>
      <c r="DT157" s="107">
        <f t="shared" si="4642"/>
        <v>0</v>
      </c>
      <c r="DU157" s="107">
        <f t="shared" si="4643"/>
        <v>0</v>
      </c>
      <c r="DV157" s="108">
        <f t="shared" si="4506"/>
        <v>0</v>
      </c>
      <c r="DW157" s="108">
        <f t="shared" si="4507"/>
        <v>0</v>
      </c>
      <c r="DX157" s="107"/>
      <c r="DY157" s="107"/>
      <c r="DZ157" s="107"/>
      <c r="EA157" s="107"/>
      <c r="EB157" s="107"/>
      <c r="EC157" s="107"/>
      <c r="ED157" s="107"/>
      <c r="EE157" s="107"/>
      <c r="EF157" s="107">
        <f t="shared" si="4644"/>
        <v>0</v>
      </c>
      <c r="EG157" s="107">
        <f t="shared" si="4645"/>
        <v>0</v>
      </c>
      <c r="EH157" s="108">
        <f t="shared" si="4513"/>
        <v>0</v>
      </c>
      <c r="EI157" s="108">
        <f t="shared" si="4514"/>
        <v>0</v>
      </c>
      <c r="EJ157" s="107"/>
      <c r="EK157" s="107"/>
      <c r="EL157" s="107"/>
      <c r="EM157" s="107"/>
      <c r="EN157" s="107"/>
      <c r="EO157" s="107"/>
      <c r="EP157" s="107"/>
      <c r="EQ157" s="107"/>
      <c r="ER157" s="107">
        <f t="shared" si="4646"/>
        <v>0</v>
      </c>
      <c r="ES157" s="107">
        <f t="shared" si="4647"/>
        <v>0</v>
      </c>
      <c r="ET157" s="108">
        <f t="shared" si="4521"/>
        <v>0</v>
      </c>
      <c r="EU157" s="108">
        <f t="shared" si="4522"/>
        <v>0</v>
      </c>
      <c r="EV157" s="107"/>
      <c r="EW157" s="107"/>
      <c r="EX157" s="107"/>
      <c r="EY157" s="107"/>
      <c r="EZ157" s="107"/>
      <c r="FA157" s="107"/>
      <c r="FB157" s="107"/>
      <c r="FC157" s="107"/>
      <c r="FD157" s="107">
        <f t="shared" si="4648"/>
        <v>0</v>
      </c>
      <c r="FE157" s="107">
        <f t="shared" si="4649"/>
        <v>0</v>
      </c>
      <c r="FF157" s="108">
        <f t="shared" si="4528"/>
        <v>0</v>
      </c>
      <c r="FG157" s="108">
        <f t="shared" si="4529"/>
        <v>0</v>
      </c>
      <c r="FH157" s="107"/>
      <c r="FI157" s="107"/>
      <c r="FJ157" s="107"/>
      <c r="FK157" s="107"/>
      <c r="FL157" s="107"/>
      <c r="FM157" s="107"/>
      <c r="FN157" s="107"/>
      <c r="FO157" s="107"/>
      <c r="FP157" s="107">
        <f t="shared" si="4650"/>
        <v>0</v>
      </c>
      <c r="FQ157" s="107">
        <f t="shared" si="4651"/>
        <v>0</v>
      </c>
      <c r="FR157" s="108">
        <f t="shared" si="4535"/>
        <v>0</v>
      </c>
      <c r="FS157" s="108">
        <f t="shared" si="4536"/>
        <v>0</v>
      </c>
      <c r="FT157" s="107"/>
      <c r="FU157" s="107"/>
      <c r="FV157" s="107"/>
      <c r="FW157" s="107"/>
      <c r="FX157" s="107"/>
      <c r="FY157" s="107"/>
      <c r="FZ157" s="107"/>
      <c r="GA157" s="107"/>
      <c r="GB157" s="107">
        <f t="shared" si="4652"/>
        <v>0</v>
      </c>
      <c r="GC157" s="107">
        <f t="shared" si="4653"/>
        <v>0</v>
      </c>
      <c r="GD157" s="108">
        <f t="shared" si="4542"/>
        <v>0</v>
      </c>
      <c r="GE157" s="108">
        <f t="shared" si="4543"/>
        <v>0</v>
      </c>
      <c r="GF157" s="107">
        <f t="shared" si="4654"/>
        <v>0</v>
      </c>
      <c r="GG157" s="107">
        <f t="shared" si="4655"/>
        <v>0</v>
      </c>
      <c r="GH157" s="107">
        <f t="shared" si="4656"/>
        <v>0</v>
      </c>
      <c r="GI157" s="107">
        <f t="shared" si="4657"/>
        <v>0</v>
      </c>
      <c r="GJ157" s="107">
        <f t="shared" si="4658"/>
        <v>0</v>
      </c>
      <c r="GK157" s="107">
        <f t="shared" si="4659"/>
        <v>0</v>
      </c>
      <c r="GL157" s="107">
        <f t="shared" si="4660"/>
        <v>0</v>
      </c>
      <c r="GM157" s="107">
        <f t="shared" si="4661"/>
        <v>0</v>
      </c>
      <c r="GN157" s="107">
        <f t="shared" si="4662"/>
        <v>0</v>
      </c>
      <c r="GO157" s="107">
        <f t="shared" si="4663"/>
        <v>0</v>
      </c>
      <c r="GP157" s="107"/>
      <c r="GQ157" s="107"/>
      <c r="GR157" s="243"/>
      <c r="GS157" s="86"/>
    </row>
    <row r="158" spans="2:201" hidden="1" x14ac:dyDescent="0.2">
      <c r="B158" s="110"/>
      <c r="C158" s="111"/>
      <c r="D158" s="112"/>
      <c r="E158" s="132" t="s">
        <v>71</v>
      </c>
      <c r="F158" s="134">
        <v>39</v>
      </c>
      <c r="G158" s="135">
        <v>144394.6876</v>
      </c>
      <c r="H158" s="115"/>
      <c r="I158" s="115">
        <v>0</v>
      </c>
      <c r="J158" s="115">
        <f t="shared" si="223"/>
        <v>0</v>
      </c>
      <c r="K158" s="115">
        <f t="shared" si="224"/>
        <v>0</v>
      </c>
      <c r="L158" s="115">
        <f>SUM(L159:L160)</f>
        <v>0</v>
      </c>
      <c r="M158" s="115">
        <f t="shared" ref="M158:Q158" si="4664">SUM(M159:M160)</f>
        <v>0</v>
      </c>
      <c r="N158" s="115">
        <f t="shared" si="4664"/>
        <v>0</v>
      </c>
      <c r="O158" s="115">
        <f t="shared" si="4664"/>
        <v>0</v>
      </c>
      <c r="P158" s="115">
        <f t="shared" si="4664"/>
        <v>0</v>
      </c>
      <c r="Q158" s="115">
        <f t="shared" si="4664"/>
        <v>0</v>
      </c>
      <c r="R158" s="131">
        <f t="shared" si="4284"/>
        <v>0</v>
      </c>
      <c r="S158" s="131">
        <f t="shared" si="4285"/>
        <v>0</v>
      </c>
      <c r="T158" s="115"/>
      <c r="U158" s="115">
        <v>0</v>
      </c>
      <c r="V158" s="115">
        <f t="shared" si="226"/>
        <v>0</v>
      </c>
      <c r="W158" s="115">
        <f t="shared" si="227"/>
        <v>0</v>
      </c>
      <c r="X158" s="115">
        <f>SUM(X159:X160)</f>
        <v>0</v>
      </c>
      <c r="Y158" s="115">
        <f t="shared" ref="Y158" si="4665">SUM(Y159:Y160)</f>
        <v>0</v>
      </c>
      <c r="Z158" s="115">
        <f t="shared" ref="Z158" si="4666">SUM(Z159:Z160)</f>
        <v>0</v>
      </c>
      <c r="AA158" s="115">
        <f t="shared" ref="AA158" si="4667">SUM(AA159:AA160)</f>
        <v>0</v>
      </c>
      <c r="AB158" s="115">
        <f t="shared" ref="AB158" si="4668">SUM(AB159:AB160)</f>
        <v>0</v>
      </c>
      <c r="AC158" s="115">
        <f t="shared" ref="AC158" si="4669">SUM(AC159:AC160)</f>
        <v>0</v>
      </c>
      <c r="AD158" s="131">
        <f t="shared" si="4449"/>
        <v>0</v>
      </c>
      <c r="AE158" s="131">
        <f t="shared" si="4450"/>
        <v>0</v>
      </c>
      <c r="AF158" s="115">
        <f>VLOOKUP($E158,'ВМП план'!$B$8:$AL$43,12,0)</f>
        <v>0</v>
      </c>
      <c r="AG158" s="115">
        <f>VLOOKUP($E158,'ВМП план'!$B$8:$AL$43,13,0)</f>
        <v>0</v>
      </c>
      <c r="AH158" s="115">
        <f t="shared" si="233"/>
        <v>0</v>
      </c>
      <c r="AI158" s="115">
        <f t="shared" si="234"/>
        <v>0</v>
      </c>
      <c r="AJ158" s="115">
        <f>SUM(AJ159:AJ160)</f>
        <v>0</v>
      </c>
      <c r="AK158" s="115">
        <f t="shared" ref="AK158" si="4670">SUM(AK159:AK160)</f>
        <v>0</v>
      </c>
      <c r="AL158" s="115">
        <f t="shared" ref="AL158" si="4671">SUM(AL159:AL160)</f>
        <v>0</v>
      </c>
      <c r="AM158" s="115">
        <f t="shared" ref="AM158" si="4672">SUM(AM159:AM160)</f>
        <v>0</v>
      </c>
      <c r="AN158" s="115">
        <f t="shared" ref="AN158" si="4673">SUM(AN159:AN160)</f>
        <v>0</v>
      </c>
      <c r="AO158" s="115">
        <f t="shared" ref="AO158" si="4674">SUM(AO159:AO160)</f>
        <v>0</v>
      </c>
      <c r="AP158" s="131">
        <f t="shared" si="4456"/>
        <v>0</v>
      </c>
      <c r="AQ158" s="131">
        <f t="shared" si="4457"/>
        <v>0</v>
      </c>
      <c r="AR158" s="115"/>
      <c r="AS158" s="115"/>
      <c r="AT158" s="115">
        <f t="shared" si="240"/>
        <v>0</v>
      </c>
      <c r="AU158" s="115">
        <f t="shared" si="241"/>
        <v>0</v>
      </c>
      <c r="AV158" s="115">
        <f>SUM(AV159:AV160)</f>
        <v>0</v>
      </c>
      <c r="AW158" s="115">
        <f t="shared" ref="AW158" si="4675">SUM(AW159:AW160)</f>
        <v>0</v>
      </c>
      <c r="AX158" s="115">
        <f t="shared" ref="AX158" si="4676">SUM(AX159:AX160)</f>
        <v>0</v>
      </c>
      <c r="AY158" s="115">
        <f t="shared" ref="AY158" si="4677">SUM(AY159:AY160)</f>
        <v>0</v>
      </c>
      <c r="AZ158" s="115">
        <f t="shared" ref="AZ158" si="4678">SUM(AZ159:AZ160)</f>
        <v>0</v>
      </c>
      <c r="BA158" s="115">
        <f t="shared" ref="BA158" si="4679">SUM(BA159:BA160)</f>
        <v>0</v>
      </c>
      <c r="BB158" s="131">
        <f t="shared" si="4463"/>
        <v>0</v>
      </c>
      <c r="BC158" s="131">
        <f t="shared" si="4464"/>
        <v>0</v>
      </c>
      <c r="BD158" s="115"/>
      <c r="BE158" s="115">
        <v>0</v>
      </c>
      <c r="BF158" s="115">
        <f t="shared" si="247"/>
        <v>0</v>
      </c>
      <c r="BG158" s="115">
        <f t="shared" si="248"/>
        <v>0</v>
      </c>
      <c r="BH158" s="115">
        <f>SUM(BH159:BH160)</f>
        <v>0</v>
      </c>
      <c r="BI158" s="115">
        <f t="shared" ref="BI158" si="4680">SUM(BI159:BI160)</f>
        <v>0</v>
      </c>
      <c r="BJ158" s="115">
        <f t="shared" ref="BJ158" si="4681">SUM(BJ159:BJ160)</f>
        <v>0</v>
      </c>
      <c r="BK158" s="115">
        <f t="shared" ref="BK158" si="4682">SUM(BK159:BK160)</f>
        <v>0</v>
      </c>
      <c r="BL158" s="115">
        <f t="shared" ref="BL158" si="4683">SUM(BL159:BL160)</f>
        <v>0</v>
      </c>
      <c r="BM158" s="115">
        <f t="shared" ref="BM158" si="4684">SUM(BM159:BM160)</f>
        <v>0</v>
      </c>
      <c r="BN158" s="131">
        <f t="shared" si="4470"/>
        <v>0</v>
      </c>
      <c r="BO158" s="131">
        <f t="shared" si="4471"/>
        <v>0</v>
      </c>
      <c r="BP158" s="115"/>
      <c r="BQ158" s="115"/>
      <c r="BR158" s="115">
        <f t="shared" si="254"/>
        <v>0</v>
      </c>
      <c r="BS158" s="115">
        <f t="shared" si="255"/>
        <v>0</v>
      </c>
      <c r="BT158" s="115">
        <f>SUM(BT159:BT160)</f>
        <v>0</v>
      </c>
      <c r="BU158" s="115">
        <f t="shared" ref="BU158" si="4685">SUM(BU159:BU160)</f>
        <v>0</v>
      </c>
      <c r="BV158" s="115">
        <f t="shared" ref="BV158" si="4686">SUM(BV159:BV160)</f>
        <v>0</v>
      </c>
      <c r="BW158" s="115">
        <f t="shared" ref="BW158" si="4687">SUM(BW159:BW160)</f>
        <v>0</v>
      </c>
      <c r="BX158" s="115">
        <f t="shared" ref="BX158" si="4688">SUM(BX159:BX160)</f>
        <v>0</v>
      </c>
      <c r="BY158" s="115">
        <f t="shared" ref="BY158" si="4689">SUM(BY159:BY160)</f>
        <v>0</v>
      </c>
      <c r="BZ158" s="131">
        <f t="shared" si="4477"/>
        <v>0</v>
      </c>
      <c r="CA158" s="131">
        <f t="shared" si="4478"/>
        <v>0</v>
      </c>
      <c r="CB158" s="115"/>
      <c r="CC158" s="115"/>
      <c r="CD158" s="115">
        <f t="shared" si="261"/>
        <v>0</v>
      </c>
      <c r="CE158" s="115">
        <f t="shared" si="262"/>
        <v>0</v>
      </c>
      <c r="CF158" s="115">
        <f>SUM(CF159:CF160)</f>
        <v>0</v>
      </c>
      <c r="CG158" s="115">
        <f t="shared" ref="CG158" si="4690">SUM(CG159:CG160)</f>
        <v>0</v>
      </c>
      <c r="CH158" s="115">
        <f t="shared" ref="CH158" si="4691">SUM(CH159:CH160)</f>
        <v>0</v>
      </c>
      <c r="CI158" s="115">
        <f t="shared" ref="CI158" si="4692">SUM(CI159:CI160)</f>
        <v>0</v>
      </c>
      <c r="CJ158" s="115">
        <f t="shared" ref="CJ158" si="4693">SUM(CJ159:CJ160)</f>
        <v>0</v>
      </c>
      <c r="CK158" s="115">
        <f t="shared" ref="CK158" si="4694">SUM(CK159:CK160)</f>
        <v>0</v>
      </c>
      <c r="CL158" s="131">
        <f t="shared" si="4485"/>
        <v>0</v>
      </c>
      <c r="CM158" s="131">
        <f t="shared" si="4486"/>
        <v>0</v>
      </c>
      <c r="CN158" s="115"/>
      <c r="CO158" s="115"/>
      <c r="CP158" s="115">
        <f t="shared" si="268"/>
        <v>0</v>
      </c>
      <c r="CQ158" s="115">
        <f t="shared" si="269"/>
        <v>0</v>
      </c>
      <c r="CR158" s="115">
        <f>SUM(CR159:CR160)</f>
        <v>0</v>
      </c>
      <c r="CS158" s="115">
        <f t="shared" ref="CS158" si="4695">SUM(CS159:CS160)</f>
        <v>0</v>
      </c>
      <c r="CT158" s="115">
        <f t="shared" ref="CT158" si="4696">SUM(CT159:CT160)</f>
        <v>0</v>
      </c>
      <c r="CU158" s="115">
        <f t="shared" ref="CU158" si="4697">SUM(CU159:CU160)</f>
        <v>0</v>
      </c>
      <c r="CV158" s="115">
        <f t="shared" ref="CV158" si="4698">SUM(CV159:CV160)</f>
        <v>0</v>
      </c>
      <c r="CW158" s="115">
        <f t="shared" ref="CW158" si="4699">SUM(CW159:CW160)</f>
        <v>0</v>
      </c>
      <c r="CX158" s="131">
        <f t="shared" si="4492"/>
        <v>0</v>
      </c>
      <c r="CY158" s="131">
        <f t="shared" si="4493"/>
        <v>0</v>
      </c>
      <c r="CZ158" s="115"/>
      <c r="DA158" s="115"/>
      <c r="DB158" s="115">
        <f t="shared" si="275"/>
        <v>0</v>
      </c>
      <c r="DC158" s="115">
        <f t="shared" si="276"/>
        <v>0</v>
      </c>
      <c r="DD158" s="115">
        <f>SUM(DD159:DD160)</f>
        <v>0</v>
      </c>
      <c r="DE158" s="115">
        <f t="shared" ref="DE158" si="4700">SUM(DE159:DE160)</f>
        <v>0</v>
      </c>
      <c r="DF158" s="115">
        <f t="shared" ref="DF158" si="4701">SUM(DF159:DF160)</f>
        <v>0</v>
      </c>
      <c r="DG158" s="115">
        <f t="shared" ref="DG158" si="4702">SUM(DG159:DG160)</f>
        <v>0</v>
      </c>
      <c r="DH158" s="115">
        <f t="shared" ref="DH158" si="4703">SUM(DH159:DH160)</f>
        <v>0</v>
      </c>
      <c r="DI158" s="115">
        <f t="shared" ref="DI158" si="4704">SUM(DI159:DI160)</f>
        <v>0</v>
      </c>
      <c r="DJ158" s="131">
        <f t="shared" si="4499"/>
        <v>0</v>
      </c>
      <c r="DK158" s="131">
        <f t="shared" si="4500"/>
        <v>0</v>
      </c>
      <c r="DL158" s="115"/>
      <c r="DM158" s="115"/>
      <c r="DN158" s="115">
        <f t="shared" si="282"/>
        <v>0</v>
      </c>
      <c r="DO158" s="115">
        <f t="shared" si="283"/>
        <v>0</v>
      </c>
      <c r="DP158" s="115">
        <f>SUM(DP159:DP160)</f>
        <v>0</v>
      </c>
      <c r="DQ158" s="115">
        <f t="shared" ref="DQ158" si="4705">SUM(DQ159:DQ160)</f>
        <v>0</v>
      </c>
      <c r="DR158" s="115">
        <f t="shared" ref="DR158" si="4706">SUM(DR159:DR160)</f>
        <v>0</v>
      </c>
      <c r="DS158" s="115">
        <f t="shared" ref="DS158" si="4707">SUM(DS159:DS160)</f>
        <v>0</v>
      </c>
      <c r="DT158" s="115">
        <f t="shared" ref="DT158" si="4708">SUM(DT159:DT160)</f>
        <v>0</v>
      </c>
      <c r="DU158" s="115">
        <f t="shared" ref="DU158" si="4709">SUM(DU159:DU160)</f>
        <v>0</v>
      </c>
      <c r="DV158" s="131">
        <f t="shared" si="4506"/>
        <v>0</v>
      </c>
      <c r="DW158" s="131">
        <f t="shared" si="4507"/>
        <v>0</v>
      </c>
      <c r="DX158" s="115">
        <v>3</v>
      </c>
      <c r="DY158" s="115">
        <v>433184.06280000001</v>
      </c>
      <c r="DZ158" s="115">
        <f t="shared" si="289"/>
        <v>0.5</v>
      </c>
      <c r="EA158" s="115">
        <f t="shared" si="290"/>
        <v>72197.343800000002</v>
      </c>
      <c r="EB158" s="115">
        <f>SUM(EB159:EB160)</f>
        <v>0</v>
      </c>
      <c r="EC158" s="115">
        <f t="shared" ref="EC158" si="4710">SUM(EC159:EC160)</f>
        <v>0</v>
      </c>
      <c r="ED158" s="115">
        <f t="shared" ref="ED158" si="4711">SUM(ED159:ED160)</f>
        <v>0</v>
      </c>
      <c r="EE158" s="115">
        <f t="shared" ref="EE158" si="4712">SUM(EE159:EE160)</f>
        <v>0</v>
      </c>
      <c r="EF158" s="115">
        <f t="shared" ref="EF158" si="4713">SUM(EF159:EF160)</f>
        <v>0</v>
      </c>
      <c r="EG158" s="115">
        <f t="shared" ref="EG158" si="4714">SUM(EG159:EG160)</f>
        <v>0</v>
      </c>
      <c r="EH158" s="131">
        <f t="shared" si="4513"/>
        <v>-0.5</v>
      </c>
      <c r="EI158" s="131">
        <f t="shared" si="4514"/>
        <v>-72197.343800000002</v>
      </c>
      <c r="EJ158" s="115">
        <v>8</v>
      </c>
      <c r="EK158" s="115">
        <v>1155157.5008</v>
      </c>
      <c r="EL158" s="115">
        <f t="shared" si="296"/>
        <v>1.3333333333333333</v>
      </c>
      <c r="EM158" s="115">
        <f t="shared" si="297"/>
        <v>192526.25013333335</v>
      </c>
      <c r="EN158" s="115">
        <f>SUM(EN159:EN160)</f>
        <v>2</v>
      </c>
      <c r="EO158" s="115">
        <f t="shared" ref="EO158" si="4715">SUM(EO159:EO160)</f>
        <v>288789.38</v>
      </c>
      <c r="EP158" s="115">
        <f t="shared" ref="EP158" si="4716">SUM(EP159:EP160)</f>
        <v>0</v>
      </c>
      <c r="EQ158" s="115">
        <f t="shared" ref="EQ158" si="4717">SUM(EQ159:EQ160)</f>
        <v>0</v>
      </c>
      <c r="ER158" s="115">
        <f t="shared" ref="ER158" si="4718">SUM(ER159:ER160)</f>
        <v>2</v>
      </c>
      <c r="ES158" s="115">
        <f t="shared" ref="ES158" si="4719">SUM(ES159:ES160)</f>
        <v>288789.38</v>
      </c>
      <c r="ET158" s="131">
        <f t="shared" si="4521"/>
        <v>0.66666666666666674</v>
      </c>
      <c r="EU158" s="131">
        <f t="shared" si="4522"/>
        <v>96263.129866666655</v>
      </c>
      <c r="EV158" s="115"/>
      <c r="EW158" s="115"/>
      <c r="EX158" s="115">
        <f t="shared" si="303"/>
        <v>0</v>
      </c>
      <c r="EY158" s="115">
        <f t="shared" si="304"/>
        <v>0</v>
      </c>
      <c r="EZ158" s="115">
        <f>SUM(EZ159:EZ160)</f>
        <v>0</v>
      </c>
      <c r="FA158" s="115">
        <f t="shared" ref="FA158" si="4720">SUM(FA159:FA160)</f>
        <v>0</v>
      </c>
      <c r="FB158" s="115">
        <f t="shared" ref="FB158" si="4721">SUM(FB159:FB160)</f>
        <v>0</v>
      </c>
      <c r="FC158" s="115">
        <f t="shared" ref="FC158" si="4722">SUM(FC159:FC160)</f>
        <v>0</v>
      </c>
      <c r="FD158" s="115">
        <f t="shared" ref="FD158" si="4723">SUM(FD159:FD160)</f>
        <v>0</v>
      </c>
      <c r="FE158" s="115">
        <f t="shared" ref="FE158" si="4724">SUM(FE159:FE160)</f>
        <v>0</v>
      </c>
      <c r="FF158" s="131">
        <f t="shared" si="4528"/>
        <v>0</v>
      </c>
      <c r="FG158" s="131">
        <f t="shared" si="4529"/>
        <v>0</v>
      </c>
      <c r="FH158" s="115"/>
      <c r="FI158" s="115"/>
      <c r="FJ158" s="115">
        <f t="shared" si="310"/>
        <v>0</v>
      </c>
      <c r="FK158" s="115">
        <f t="shared" si="311"/>
        <v>0</v>
      </c>
      <c r="FL158" s="115">
        <f>SUM(FL159:FL160)</f>
        <v>0</v>
      </c>
      <c r="FM158" s="115">
        <f t="shared" ref="FM158" si="4725">SUM(FM159:FM160)</f>
        <v>0</v>
      </c>
      <c r="FN158" s="115">
        <f t="shared" ref="FN158" si="4726">SUM(FN159:FN160)</f>
        <v>0</v>
      </c>
      <c r="FO158" s="115">
        <f t="shared" ref="FO158" si="4727">SUM(FO159:FO160)</f>
        <v>0</v>
      </c>
      <c r="FP158" s="115">
        <f t="shared" ref="FP158" si="4728">SUM(FP159:FP160)</f>
        <v>0</v>
      </c>
      <c r="FQ158" s="115">
        <f t="shared" ref="FQ158" si="4729">SUM(FQ159:FQ160)</f>
        <v>0</v>
      </c>
      <c r="FR158" s="131">
        <f t="shared" si="4535"/>
        <v>0</v>
      </c>
      <c r="FS158" s="131">
        <f t="shared" si="4536"/>
        <v>0</v>
      </c>
      <c r="FT158" s="115"/>
      <c r="FU158" s="115"/>
      <c r="FV158" s="115">
        <f t="shared" si="317"/>
        <v>0</v>
      </c>
      <c r="FW158" s="115">
        <f t="shared" si="318"/>
        <v>0</v>
      </c>
      <c r="FX158" s="115">
        <f>SUM(FX159:FX160)</f>
        <v>0</v>
      </c>
      <c r="FY158" s="115">
        <f t="shared" ref="FY158" si="4730">SUM(FY159:FY160)</f>
        <v>0</v>
      </c>
      <c r="FZ158" s="115">
        <f t="shared" ref="FZ158" si="4731">SUM(FZ159:FZ160)</f>
        <v>0</v>
      </c>
      <c r="GA158" s="115">
        <f t="shared" ref="GA158" si="4732">SUM(GA159:GA160)</f>
        <v>0</v>
      </c>
      <c r="GB158" s="115">
        <f t="shared" ref="GB158" si="4733">SUM(GB159:GB160)</f>
        <v>0</v>
      </c>
      <c r="GC158" s="115">
        <f t="shared" ref="GC158" si="4734">SUM(GC159:GC160)</f>
        <v>0</v>
      </c>
      <c r="GD158" s="131">
        <f t="shared" si="4542"/>
        <v>0</v>
      </c>
      <c r="GE158" s="131">
        <f t="shared" si="4543"/>
        <v>0</v>
      </c>
      <c r="GF158" s="115">
        <f t="shared" si="4616"/>
        <v>11</v>
      </c>
      <c r="GG158" s="115">
        <f t="shared" si="4616"/>
        <v>1588341.5636</v>
      </c>
      <c r="GH158" s="115">
        <f t="shared" si="4616"/>
        <v>1.8333333333333333</v>
      </c>
      <c r="GI158" s="115">
        <f t="shared" si="4616"/>
        <v>264723.59393333335</v>
      </c>
      <c r="GJ158" s="115">
        <f>SUM(GJ159:GJ160)</f>
        <v>2</v>
      </c>
      <c r="GK158" s="115">
        <f t="shared" ref="GK158" si="4735">SUM(GK159:GK160)</f>
        <v>288789.38</v>
      </c>
      <c r="GL158" s="115">
        <f t="shared" ref="GL158" si="4736">SUM(GL159:GL160)</f>
        <v>0</v>
      </c>
      <c r="GM158" s="115">
        <f t="shared" ref="GM158" si="4737">SUM(GM159:GM160)</f>
        <v>0</v>
      </c>
      <c r="GN158" s="115">
        <f t="shared" ref="GN158" si="4738">SUM(GN159:GN160)</f>
        <v>2</v>
      </c>
      <c r="GO158" s="115">
        <f t="shared" ref="GO158" si="4739">SUM(GO159:GO160)</f>
        <v>288789.38</v>
      </c>
      <c r="GP158" s="115">
        <f t="shared" si="4622"/>
        <v>0.16666666666666674</v>
      </c>
      <c r="GQ158" s="115">
        <f t="shared" si="4623"/>
        <v>24065.786066666653</v>
      </c>
      <c r="GR158" s="243"/>
      <c r="GS158" s="86"/>
    </row>
    <row r="159" spans="2:201" ht="48" hidden="1" x14ac:dyDescent="0.2">
      <c r="B159" s="86" t="s">
        <v>279</v>
      </c>
      <c r="C159" s="89" t="s">
        <v>280</v>
      </c>
      <c r="D159" s="90">
        <v>528</v>
      </c>
      <c r="E159" s="94" t="s">
        <v>281</v>
      </c>
      <c r="F159" s="94">
        <v>39</v>
      </c>
      <c r="G159" s="106">
        <v>144394.6876</v>
      </c>
      <c r="H159" s="107"/>
      <c r="I159" s="107"/>
      <c r="J159" s="107"/>
      <c r="K159" s="107"/>
      <c r="L159" s="107">
        <f>VLOOKUP($D159,'факт '!$D$7:$AO$73,3,0)</f>
        <v>0</v>
      </c>
      <c r="M159" s="107">
        <f>VLOOKUP($D159,'факт '!$D$7:$AO$73,4,0)</f>
        <v>0</v>
      </c>
      <c r="N159" s="107"/>
      <c r="O159" s="107"/>
      <c r="P159" s="107">
        <f t="shared" si="4624"/>
        <v>0</v>
      </c>
      <c r="Q159" s="107">
        <f t="shared" si="4625"/>
        <v>0</v>
      </c>
      <c r="R159" s="108">
        <f t="shared" si="4284"/>
        <v>0</v>
      </c>
      <c r="S159" s="108">
        <f t="shared" si="4285"/>
        <v>0</v>
      </c>
      <c r="T159" s="107"/>
      <c r="U159" s="107"/>
      <c r="V159" s="107"/>
      <c r="W159" s="107"/>
      <c r="X159" s="107">
        <f>VLOOKUP($D159,'факт '!$D$7:$AO$73,7,0)</f>
        <v>0</v>
      </c>
      <c r="Y159" s="107">
        <f>VLOOKUP($D159,'факт '!$D$7:$AO$73,8,0)</f>
        <v>0</v>
      </c>
      <c r="Z159" s="107">
        <f>VLOOKUP($D159,'факт '!$D$7:$AO$73,9,0)</f>
        <v>0</v>
      </c>
      <c r="AA159" s="107">
        <f>VLOOKUP($D159,'факт '!$D$7:$AO$73,10,0)</f>
        <v>0</v>
      </c>
      <c r="AB159" s="107">
        <f t="shared" ref="AB159:AB160" si="4740">SUM(X159+Z159)</f>
        <v>0</v>
      </c>
      <c r="AC159" s="107">
        <f t="shared" ref="AC159:AC160" si="4741">SUM(Y159+AA159)</f>
        <v>0</v>
      </c>
      <c r="AD159" s="108">
        <f t="shared" si="4449"/>
        <v>0</v>
      </c>
      <c r="AE159" s="108">
        <f t="shared" si="4450"/>
        <v>0</v>
      </c>
      <c r="AF159" s="107"/>
      <c r="AG159" s="107"/>
      <c r="AH159" s="107"/>
      <c r="AI159" s="107"/>
      <c r="AJ159" s="107">
        <f>VLOOKUP($D159,'факт '!$D$7:$AO$73,5,0)</f>
        <v>0</v>
      </c>
      <c r="AK159" s="107">
        <f>VLOOKUP($D159,'факт '!$D$7:$AO$73,6,0)</f>
        <v>0</v>
      </c>
      <c r="AL159" s="107"/>
      <c r="AM159" s="107"/>
      <c r="AN159" s="107">
        <f t="shared" ref="AN159:AN160" si="4742">SUM(AJ159+AL159)</f>
        <v>0</v>
      </c>
      <c r="AO159" s="107">
        <f t="shared" ref="AO159:AO160" si="4743">SUM(AK159+AM159)</f>
        <v>0</v>
      </c>
      <c r="AP159" s="108">
        <f t="shared" si="4456"/>
        <v>0</v>
      </c>
      <c r="AQ159" s="108">
        <f t="shared" si="4457"/>
        <v>0</v>
      </c>
      <c r="AR159" s="107"/>
      <c r="AS159" s="107"/>
      <c r="AT159" s="107"/>
      <c r="AU159" s="107"/>
      <c r="AV159" s="107">
        <f>VLOOKUP($D159,'факт '!$D$7:$AO$73,11,0)</f>
        <v>0</v>
      </c>
      <c r="AW159" s="107">
        <f>VLOOKUP($D159,'факт '!$D$7:$AO$73,12,0)</f>
        <v>0</v>
      </c>
      <c r="AX159" s="107"/>
      <c r="AY159" s="107"/>
      <c r="AZ159" s="107">
        <f t="shared" ref="AZ159:AZ160" si="4744">SUM(AV159+AX159)</f>
        <v>0</v>
      </c>
      <c r="BA159" s="107">
        <f t="shared" ref="BA159:BA160" si="4745">SUM(AW159+AY159)</f>
        <v>0</v>
      </c>
      <c r="BB159" s="108">
        <f t="shared" si="4463"/>
        <v>0</v>
      </c>
      <c r="BC159" s="108">
        <f t="shared" si="4464"/>
        <v>0</v>
      </c>
      <c r="BD159" s="107"/>
      <c r="BE159" s="107"/>
      <c r="BF159" s="107"/>
      <c r="BG159" s="107"/>
      <c r="BH159" s="107">
        <f>VLOOKUP($D159,'факт '!$D$7:$AO$73,15,0)</f>
        <v>0</v>
      </c>
      <c r="BI159" s="107">
        <f>VLOOKUP($D159,'факт '!$D$7:$AO$73,16,0)</f>
        <v>0</v>
      </c>
      <c r="BJ159" s="107">
        <f>VLOOKUP($D159,'факт '!$D$7:$AO$73,17,0)</f>
        <v>0</v>
      </c>
      <c r="BK159" s="107">
        <f>VLOOKUP($D159,'факт '!$D$7:$AO$73,18,0)</f>
        <v>0</v>
      </c>
      <c r="BL159" s="107">
        <f t="shared" ref="BL159:BL160" si="4746">SUM(BH159+BJ159)</f>
        <v>0</v>
      </c>
      <c r="BM159" s="107">
        <f t="shared" ref="BM159:BM160" si="4747">SUM(BI159+BK159)</f>
        <v>0</v>
      </c>
      <c r="BN159" s="108">
        <f t="shared" si="4470"/>
        <v>0</v>
      </c>
      <c r="BO159" s="108">
        <f t="shared" si="4471"/>
        <v>0</v>
      </c>
      <c r="BP159" s="107"/>
      <c r="BQ159" s="107"/>
      <c r="BR159" s="107"/>
      <c r="BS159" s="107"/>
      <c r="BT159" s="107">
        <f>VLOOKUP($D159,'факт '!$D$7:$AO$73,19,0)</f>
        <v>0</v>
      </c>
      <c r="BU159" s="107">
        <f>VLOOKUP($D159,'факт '!$D$7:$AO$73,20,0)</f>
        <v>0</v>
      </c>
      <c r="BV159" s="107">
        <f>VLOOKUP($D159,'факт '!$D$7:$AO$73,21,0)</f>
        <v>0</v>
      </c>
      <c r="BW159" s="107">
        <f>VLOOKUP($D159,'факт '!$D$7:$AO$73,22,0)</f>
        <v>0</v>
      </c>
      <c r="BX159" s="107">
        <f t="shared" ref="BX159:BX160" si="4748">SUM(BT159+BV159)</f>
        <v>0</v>
      </c>
      <c r="BY159" s="107">
        <f t="shared" ref="BY159:BY160" si="4749">SUM(BU159+BW159)</f>
        <v>0</v>
      </c>
      <c r="BZ159" s="108">
        <f t="shared" si="4477"/>
        <v>0</v>
      </c>
      <c r="CA159" s="108">
        <f t="shared" si="4478"/>
        <v>0</v>
      </c>
      <c r="CB159" s="107"/>
      <c r="CC159" s="107"/>
      <c r="CD159" s="107"/>
      <c r="CE159" s="107"/>
      <c r="CF159" s="107">
        <f>VLOOKUP($D159,'факт '!$D$7:$AO$73,23,0)</f>
        <v>0</v>
      </c>
      <c r="CG159" s="107">
        <f>VLOOKUP($D159,'факт '!$D$7:$AO$73,24,0)</f>
        <v>0</v>
      </c>
      <c r="CH159" s="107">
        <f>VLOOKUP($D159,'факт '!$D$7:$AO$73,25,0)</f>
        <v>0</v>
      </c>
      <c r="CI159" s="107">
        <f>VLOOKUP($D159,'факт '!$D$7:$AO$73,26,0)</f>
        <v>0</v>
      </c>
      <c r="CJ159" s="107">
        <f t="shared" ref="CJ159:CJ160" si="4750">SUM(CF159+CH159)</f>
        <v>0</v>
      </c>
      <c r="CK159" s="107">
        <f t="shared" ref="CK159:CK160" si="4751">SUM(CG159+CI159)</f>
        <v>0</v>
      </c>
      <c r="CL159" s="108">
        <f t="shared" si="4485"/>
        <v>0</v>
      </c>
      <c r="CM159" s="108">
        <f t="shared" si="4486"/>
        <v>0</v>
      </c>
      <c r="CN159" s="107"/>
      <c r="CO159" s="107"/>
      <c r="CP159" s="107"/>
      <c r="CQ159" s="107"/>
      <c r="CR159" s="107">
        <f>VLOOKUP($D159,'факт '!$D$7:$AO$73,27,0)</f>
        <v>0</v>
      </c>
      <c r="CS159" s="107">
        <f>VLOOKUP($D159,'факт '!$D$7:$AO$73,28,0)</f>
        <v>0</v>
      </c>
      <c r="CT159" s="107">
        <f>VLOOKUP($D159,'факт '!$D$7:$AO$73,29,0)</f>
        <v>0</v>
      </c>
      <c r="CU159" s="107">
        <f>VLOOKUP($D159,'факт '!$D$7:$AO$73,30,0)</f>
        <v>0</v>
      </c>
      <c r="CV159" s="107">
        <f t="shared" ref="CV159:CV160" si="4752">SUM(CR159+CT159)</f>
        <v>0</v>
      </c>
      <c r="CW159" s="107">
        <f t="shared" ref="CW159:CW160" si="4753">SUM(CS159+CU159)</f>
        <v>0</v>
      </c>
      <c r="CX159" s="108">
        <f t="shared" si="4492"/>
        <v>0</v>
      </c>
      <c r="CY159" s="108">
        <f t="shared" si="4493"/>
        <v>0</v>
      </c>
      <c r="CZ159" s="107"/>
      <c r="DA159" s="107"/>
      <c r="DB159" s="107"/>
      <c r="DC159" s="107"/>
      <c r="DD159" s="107">
        <f>VLOOKUP($D159,'факт '!$D$7:$AO$73,31,0)</f>
        <v>0</v>
      </c>
      <c r="DE159" s="107">
        <f>VLOOKUP($D159,'факт '!$D$7:$AO$73,32,0)</f>
        <v>0</v>
      </c>
      <c r="DF159" s="107"/>
      <c r="DG159" s="107"/>
      <c r="DH159" s="107">
        <f t="shared" ref="DH159:DH160" si="4754">SUM(DD159+DF159)</f>
        <v>0</v>
      </c>
      <c r="DI159" s="107">
        <f t="shared" ref="DI159:DI160" si="4755">SUM(DE159+DG159)</f>
        <v>0</v>
      </c>
      <c r="DJ159" s="108">
        <f t="shared" si="4499"/>
        <v>0</v>
      </c>
      <c r="DK159" s="108">
        <f t="shared" si="4500"/>
        <v>0</v>
      </c>
      <c r="DL159" s="107"/>
      <c r="DM159" s="107"/>
      <c r="DN159" s="107"/>
      <c r="DO159" s="107"/>
      <c r="DP159" s="107">
        <f>VLOOKUP($D159,'факт '!$D$7:$AO$73,13,0)</f>
        <v>0</v>
      </c>
      <c r="DQ159" s="107">
        <f>VLOOKUP($D159,'факт '!$D$7:$AO$73,14,0)</f>
        <v>0</v>
      </c>
      <c r="DR159" s="107"/>
      <c r="DS159" s="107"/>
      <c r="DT159" s="107">
        <f t="shared" ref="DT159:DT160" si="4756">SUM(DP159+DR159)</f>
        <v>0</v>
      </c>
      <c r="DU159" s="107">
        <f t="shared" ref="DU159:DU160" si="4757">SUM(DQ159+DS159)</f>
        <v>0</v>
      </c>
      <c r="DV159" s="108">
        <f t="shared" si="4506"/>
        <v>0</v>
      </c>
      <c r="DW159" s="108">
        <f t="shared" si="4507"/>
        <v>0</v>
      </c>
      <c r="DX159" s="107"/>
      <c r="DY159" s="107"/>
      <c r="DZ159" s="107"/>
      <c r="EA159" s="107"/>
      <c r="EB159" s="107">
        <f>VLOOKUP($D159,'факт '!$D$7:$AO$73,33,0)</f>
        <v>0</v>
      </c>
      <c r="EC159" s="107">
        <f>VLOOKUP($D159,'факт '!$D$7:$AO$73,34,0)</f>
        <v>0</v>
      </c>
      <c r="ED159" s="107"/>
      <c r="EE159" s="107"/>
      <c r="EF159" s="107">
        <f t="shared" ref="EF159:EF160" si="4758">SUM(EB159+ED159)</f>
        <v>0</v>
      </c>
      <c r="EG159" s="107">
        <f t="shared" ref="EG159:EG160" si="4759">SUM(EC159+EE159)</f>
        <v>0</v>
      </c>
      <c r="EH159" s="108">
        <f t="shared" si="4513"/>
        <v>0</v>
      </c>
      <c r="EI159" s="108">
        <f t="shared" si="4514"/>
        <v>0</v>
      </c>
      <c r="EJ159" s="107"/>
      <c r="EK159" s="107"/>
      <c r="EL159" s="107"/>
      <c r="EM159" s="107"/>
      <c r="EN159" s="107">
        <f>VLOOKUP($D159,'факт '!$D$7:$AO$73,35,0)</f>
        <v>2</v>
      </c>
      <c r="EO159" s="107">
        <f>VLOOKUP($D159,'факт '!$D$7:$AO$73,36,0)</f>
        <v>288789.38</v>
      </c>
      <c r="EP159" s="107">
        <f>VLOOKUP($D159,'факт '!$D$7:$AO$73,37,0)</f>
        <v>0</v>
      </c>
      <c r="EQ159" s="107">
        <f>VLOOKUP($D159,'факт '!$D$7:$AO$73,38,0)</f>
        <v>0</v>
      </c>
      <c r="ER159" s="107">
        <f t="shared" ref="ER159:ER160" si="4760">SUM(EN159+EP159)</f>
        <v>2</v>
      </c>
      <c r="ES159" s="107">
        <f t="shared" ref="ES159:ES160" si="4761">SUM(EO159+EQ159)</f>
        <v>288789.38</v>
      </c>
      <c r="ET159" s="108">
        <f t="shared" si="4521"/>
        <v>2</v>
      </c>
      <c r="EU159" s="108">
        <f t="shared" si="4522"/>
        <v>288789.38</v>
      </c>
      <c r="EV159" s="107"/>
      <c r="EW159" s="107"/>
      <c r="EX159" s="107"/>
      <c r="EY159" s="107"/>
      <c r="EZ159" s="107"/>
      <c r="FA159" s="107"/>
      <c r="FB159" s="107"/>
      <c r="FC159" s="107"/>
      <c r="FD159" s="107">
        <f t="shared" ref="FD159:FD160" si="4762">SUM(EZ159+FB159)</f>
        <v>0</v>
      </c>
      <c r="FE159" s="107">
        <f t="shared" ref="FE159:FE160" si="4763">SUM(FA159+FC159)</f>
        <v>0</v>
      </c>
      <c r="FF159" s="108">
        <f t="shared" si="4528"/>
        <v>0</v>
      </c>
      <c r="FG159" s="108">
        <f t="shared" si="4529"/>
        <v>0</v>
      </c>
      <c r="FH159" s="107"/>
      <c r="FI159" s="107"/>
      <c r="FJ159" s="107"/>
      <c r="FK159" s="107"/>
      <c r="FL159" s="107"/>
      <c r="FM159" s="107"/>
      <c r="FN159" s="107"/>
      <c r="FO159" s="107"/>
      <c r="FP159" s="107">
        <f t="shared" ref="FP159:FP160" si="4764">SUM(FL159+FN159)</f>
        <v>0</v>
      </c>
      <c r="FQ159" s="107">
        <f t="shared" ref="FQ159:FQ160" si="4765">SUM(FM159+FO159)</f>
        <v>0</v>
      </c>
      <c r="FR159" s="108">
        <f t="shared" si="4535"/>
        <v>0</v>
      </c>
      <c r="FS159" s="108">
        <f t="shared" si="4536"/>
        <v>0</v>
      </c>
      <c r="FT159" s="107"/>
      <c r="FU159" s="107"/>
      <c r="FV159" s="107"/>
      <c r="FW159" s="107"/>
      <c r="FX159" s="107"/>
      <c r="FY159" s="107"/>
      <c r="FZ159" s="107"/>
      <c r="GA159" s="107"/>
      <c r="GB159" s="107">
        <f t="shared" ref="GB159:GB160" si="4766">SUM(FX159+FZ159)</f>
        <v>0</v>
      </c>
      <c r="GC159" s="107">
        <f t="shared" ref="GC159:GC160" si="4767">SUM(FY159+GA159)</f>
        <v>0</v>
      </c>
      <c r="GD159" s="108">
        <f t="shared" si="4542"/>
        <v>0</v>
      </c>
      <c r="GE159" s="108">
        <f t="shared" si="4543"/>
        <v>0</v>
      </c>
      <c r="GF159" s="107">
        <f t="shared" ref="GF159:GF160" si="4768">SUM(H159,T159,AF159,AR159,BD159,BP159,CB159,CN159,CZ159,DL159,DX159,EJ159,EV159)</f>
        <v>0</v>
      </c>
      <c r="GG159" s="107">
        <f t="shared" ref="GG159:GG160" si="4769">SUM(I159,U159,AG159,AS159,BE159,BQ159,CC159,CO159,DA159,DM159,DY159,EK159,EW159)</f>
        <v>0</v>
      </c>
      <c r="GH159" s="107">
        <f t="shared" ref="GH159:GH160" si="4770">SUM(J159,V159,AH159,AT159,BF159,BR159,CD159,CP159,DB159,DN159,DZ159,EL159,EX159)</f>
        <v>0</v>
      </c>
      <c r="GI159" s="107">
        <f t="shared" ref="GI159:GI160" si="4771">SUM(K159,W159,AI159,AU159,BG159,BS159,CE159,CQ159,DC159,DO159,EA159,EM159,EY159)</f>
        <v>0</v>
      </c>
      <c r="GJ159" s="107">
        <f t="shared" ref="GJ159:GJ160" si="4772">SUM(L159,X159,AJ159,AV159,BH159,BT159,CF159,CR159,DD159,DP159,EB159,EN159,EZ159)</f>
        <v>2</v>
      </c>
      <c r="GK159" s="107">
        <f t="shared" ref="GK159:GK160" si="4773">SUM(M159,Y159,AK159,AW159,BI159,BU159,CG159,CS159,DE159,DQ159,EC159,EO159,FA159)</f>
        <v>288789.38</v>
      </c>
      <c r="GL159" s="107">
        <f t="shared" ref="GL159:GL160" si="4774">SUM(N159,Z159,AL159,AX159,BJ159,BV159,CH159,CT159,DF159,DR159,ED159,EP159,FB159)</f>
        <v>0</v>
      </c>
      <c r="GM159" s="107">
        <f t="shared" ref="GM159:GM160" si="4775">SUM(O159,AA159,AM159,AY159,BK159,BW159,CI159,CU159,DG159,DS159,EE159,EQ159,FC159)</f>
        <v>0</v>
      </c>
      <c r="GN159" s="107">
        <f t="shared" ref="GN159:GN160" si="4776">SUM(P159,AB159,AN159,AZ159,BL159,BX159,CJ159,CV159,DH159,DT159,EF159,ER159,FD159)</f>
        <v>2</v>
      </c>
      <c r="GO159" s="107">
        <f t="shared" ref="GO159:GO160" si="4777">SUM(Q159,AC159,AO159,BA159,BM159,BY159,CK159,CW159,DI159,DU159,EG159,ES159,FE159)</f>
        <v>288789.38</v>
      </c>
      <c r="GP159" s="107"/>
      <c r="GQ159" s="107"/>
      <c r="GR159" s="243"/>
      <c r="GS159" s="86"/>
    </row>
    <row r="160" spans="2:201" hidden="1" x14ac:dyDescent="0.2">
      <c r="B160" s="86"/>
      <c r="C160" s="89"/>
      <c r="D160" s="90"/>
      <c r="E160" s="93"/>
      <c r="F160" s="94"/>
      <c r="G160" s="106"/>
      <c r="H160" s="107"/>
      <c r="I160" s="107"/>
      <c r="J160" s="107"/>
      <c r="K160" s="107"/>
      <c r="L160" s="107"/>
      <c r="M160" s="107"/>
      <c r="N160" s="107"/>
      <c r="O160" s="107"/>
      <c r="P160" s="107">
        <f t="shared" si="4624"/>
        <v>0</v>
      </c>
      <c r="Q160" s="107">
        <f t="shared" si="4625"/>
        <v>0</v>
      </c>
      <c r="R160" s="108">
        <f t="shared" si="4284"/>
        <v>0</v>
      </c>
      <c r="S160" s="108">
        <f t="shared" si="4285"/>
        <v>0</v>
      </c>
      <c r="T160" s="107"/>
      <c r="U160" s="107"/>
      <c r="V160" s="107"/>
      <c r="W160" s="107"/>
      <c r="X160" s="107"/>
      <c r="Y160" s="107"/>
      <c r="Z160" s="107"/>
      <c r="AA160" s="107"/>
      <c r="AB160" s="107">
        <f t="shared" si="4740"/>
        <v>0</v>
      </c>
      <c r="AC160" s="107">
        <f t="shared" si="4741"/>
        <v>0</v>
      </c>
      <c r="AD160" s="108">
        <f t="shared" si="4449"/>
        <v>0</v>
      </c>
      <c r="AE160" s="108">
        <f t="shared" si="4450"/>
        <v>0</v>
      </c>
      <c r="AF160" s="107"/>
      <c r="AG160" s="107"/>
      <c r="AH160" s="107"/>
      <c r="AI160" s="107"/>
      <c r="AJ160" s="107"/>
      <c r="AK160" s="107"/>
      <c r="AL160" s="107"/>
      <c r="AM160" s="107"/>
      <c r="AN160" s="107">
        <f t="shared" si="4742"/>
        <v>0</v>
      </c>
      <c r="AO160" s="107">
        <f t="shared" si="4743"/>
        <v>0</v>
      </c>
      <c r="AP160" s="108">
        <f t="shared" si="4456"/>
        <v>0</v>
      </c>
      <c r="AQ160" s="108">
        <f t="shared" si="4457"/>
        <v>0</v>
      </c>
      <c r="AR160" s="107"/>
      <c r="AS160" s="107"/>
      <c r="AT160" s="107"/>
      <c r="AU160" s="107"/>
      <c r="AV160" s="107"/>
      <c r="AW160" s="107"/>
      <c r="AX160" s="107"/>
      <c r="AY160" s="107"/>
      <c r="AZ160" s="107">
        <f t="shared" si="4744"/>
        <v>0</v>
      </c>
      <c r="BA160" s="107">
        <f t="shared" si="4745"/>
        <v>0</v>
      </c>
      <c r="BB160" s="108">
        <f t="shared" si="4463"/>
        <v>0</v>
      </c>
      <c r="BC160" s="108">
        <f t="shared" si="4464"/>
        <v>0</v>
      </c>
      <c r="BD160" s="107"/>
      <c r="BE160" s="107"/>
      <c r="BF160" s="107"/>
      <c r="BG160" s="107"/>
      <c r="BH160" s="107"/>
      <c r="BI160" s="107"/>
      <c r="BJ160" s="107"/>
      <c r="BK160" s="107"/>
      <c r="BL160" s="107">
        <f t="shared" si="4746"/>
        <v>0</v>
      </c>
      <c r="BM160" s="107">
        <f t="shared" si="4747"/>
        <v>0</v>
      </c>
      <c r="BN160" s="108">
        <f t="shared" si="4470"/>
        <v>0</v>
      </c>
      <c r="BO160" s="108">
        <f t="shared" si="4471"/>
        <v>0</v>
      </c>
      <c r="BP160" s="107"/>
      <c r="BQ160" s="107"/>
      <c r="BR160" s="107"/>
      <c r="BS160" s="107"/>
      <c r="BT160" s="107"/>
      <c r="BU160" s="107"/>
      <c r="BV160" s="107"/>
      <c r="BW160" s="107"/>
      <c r="BX160" s="107">
        <f t="shared" si="4748"/>
        <v>0</v>
      </c>
      <c r="BY160" s="107">
        <f t="shared" si="4749"/>
        <v>0</v>
      </c>
      <c r="BZ160" s="108">
        <f t="shared" si="4477"/>
        <v>0</v>
      </c>
      <c r="CA160" s="108">
        <f t="shared" si="4478"/>
        <v>0</v>
      </c>
      <c r="CB160" s="107"/>
      <c r="CC160" s="107"/>
      <c r="CD160" s="107"/>
      <c r="CE160" s="107"/>
      <c r="CF160" s="107"/>
      <c r="CG160" s="107"/>
      <c r="CH160" s="107"/>
      <c r="CI160" s="107"/>
      <c r="CJ160" s="107">
        <f t="shared" si="4750"/>
        <v>0</v>
      </c>
      <c r="CK160" s="107">
        <f t="shared" si="4751"/>
        <v>0</v>
      </c>
      <c r="CL160" s="108">
        <f t="shared" si="4485"/>
        <v>0</v>
      </c>
      <c r="CM160" s="108">
        <f t="shared" si="4486"/>
        <v>0</v>
      </c>
      <c r="CN160" s="107"/>
      <c r="CO160" s="107"/>
      <c r="CP160" s="107"/>
      <c r="CQ160" s="107"/>
      <c r="CR160" s="107"/>
      <c r="CS160" s="107"/>
      <c r="CT160" s="107"/>
      <c r="CU160" s="107"/>
      <c r="CV160" s="107">
        <f t="shared" si="4752"/>
        <v>0</v>
      </c>
      <c r="CW160" s="107">
        <f t="shared" si="4753"/>
        <v>0</v>
      </c>
      <c r="CX160" s="108">
        <f t="shared" si="4492"/>
        <v>0</v>
      </c>
      <c r="CY160" s="108">
        <f t="shared" si="4493"/>
        <v>0</v>
      </c>
      <c r="CZ160" s="107"/>
      <c r="DA160" s="107"/>
      <c r="DB160" s="107"/>
      <c r="DC160" s="107"/>
      <c r="DD160" s="107"/>
      <c r="DE160" s="107"/>
      <c r="DF160" s="107"/>
      <c r="DG160" s="107"/>
      <c r="DH160" s="107">
        <f t="shared" si="4754"/>
        <v>0</v>
      </c>
      <c r="DI160" s="107">
        <f t="shared" si="4755"/>
        <v>0</v>
      </c>
      <c r="DJ160" s="108">
        <f t="shared" si="4499"/>
        <v>0</v>
      </c>
      <c r="DK160" s="108">
        <f t="shared" si="4500"/>
        <v>0</v>
      </c>
      <c r="DL160" s="107"/>
      <c r="DM160" s="107"/>
      <c r="DN160" s="107"/>
      <c r="DO160" s="107"/>
      <c r="DP160" s="107"/>
      <c r="DQ160" s="107"/>
      <c r="DR160" s="107"/>
      <c r="DS160" s="107"/>
      <c r="DT160" s="107">
        <f t="shared" si="4756"/>
        <v>0</v>
      </c>
      <c r="DU160" s="107">
        <f t="shared" si="4757"/>
        <v>0</v>
      </c>
      <c r="DV160" s="108">
        <f t="shared" si="4506"/>
        <v>0</v>
      </c>
      <c r="DW160" s="108">
        <f t="shared" si="4507"/>
        <v>0</v>
      </c>
      <c r="DX160" s="107"/>
      <c r="DY160" s="107"/>
      <c r="DZ160" s="107"/>
      <c r="EA160" s="107"/>
      <c r="EB160" s="107"/>
      <c r="EC160" s="107"/>
      <c r="ED160" s="107"/>
      <c r="EE160" s="107"/>
      <c r="EF160" s="107">
        <f t="shared" si="4758"/>
        <v>0</v>
      </c>
      <c r="EG160" s="107">
        <f t="shared" si="4759"/>
        <v>0</v>
      </c>
      <c r="EH160" s="108">
        <f t="shared" si="4513"/>
        <v>0</v>
      </c>
      <c r="EI160" s="108">
        <f t="shared" si="4514"/>
        <v>0</v>
      </c>
      <c r="EJ160" s="107"/>
      <c r="EK160" s="107"/>
      <c r="EL160" s="107"/>
      <c r="EM160" s="107"/>
      <c r="EN160" s="107"/>
      <c r="EO160" s="107"/>
      <c r="EP160" s="107"/>
      <c r="EQ160" s="107"/>
      <c r="ER160" s="107">
        <f t="shared" si="4760"/>
        <v>0</v>
      </c>
      <c r="ES160" s="107">
        <f t="shared" si="4761"/>
        <v>0</v>
      </c>
      <c r="ET160" s="108">
        <f t="shared" si="4521"/>
        <v>0</v>
      </c>
      <c r="EU160" s="108">
        <f t="shared" si="4522"/>
        <v>0</v>
      </c>
      <c r="EV160" s="107"/>
      <c r="EW160" s="107"/>
      <c r="EX160" s="107"/>
      <c r="EY160" s="107"/>
      <c r="EZ160" s="107"/>
      <c r="FA160" s="107"/>
      <c r="FB160" s="107"/>
      <c r="FC160" s="107"/>
      <c r="FD160" s="107">
        <f t="shared" si="4762"/>
        <v>0</v>
      </c>
      <c r="FE160" s="107">
        <f t="shared" si="4763"/>
        <v>0</v>
      </c>
      <c r="FF160" s="108">
        <f t="shared" si="4528"/>
        <v>0</v>
      </c>
      <c r="FG160" s="108">
        <f t="shared" si="4529"/>
        <v>0</v>
      </c>
      <c r="FH160" s="107"/>
      <c r="FI160" s="107"/>
      <c r="FJ160" s="107"/>
      <c r="FK160" s="107"/>
      <c r="FL160" s="107"/>
      <c r="FM160" s="107"/>
      <c r="FN160" s="107"/>
      <c r="FO160" s="107"/>
      <c r="FP160" s="107">
        <f t="shared" si="4764"/>
        <v>0</v>
      </c>
      <c r="FQ160" s="107">
        <f t="shared" si="4765"/>
        <v>0</v>
      </c>
      <c r="FR160" s="108">
        <f t="shared" si="4535"/>
        <v>0</v>
      </c>
      <c r="FS160" s="108">
        <f t="shared" si="4536"/>
        <v>0</v>
      </c>
      <c r="FT160" s="107"/>
      <c r="FU160" s="107"/>
      <c r="FV160" s="107"/>
      <c r="FW160" s="107"/>
      <c r="FX160" s="107"/>
      <c r="FY160" s="107"/>
      <c r="FZ160" s="107"/>
      <c r="GA160" s="107"/>
      <c r="GB160" s="107">
        <f t="shared" si="4766"/>
        <v>0</v>
      </c>
      <c r="GC160" s="107">
        <f t="shared" si="4767"/>
        <v>0</v>
      </c>
      <c r="GD160" s="108">
        <f t="shared" si="4542"/>
        <v>0</v>
      </c>
      <c r="GE160" s="108">
        <f t="shared" si="4543"/>
        <v>0</v>
      </c>
      <c r="GF160" s="107">
        <f t="shared" si="4768"/>
        <v>0</v>
      </c>
      <c r="GG160" s="107">
        <f t="shared" si="4769"/>
        <v>0</v>
      </c>
      <c r="GH160" s="107">
        <f t="shared" si="4770"/>
        <v>0</v>
      </c>
      <c r="GI160" s="107">
        <f t="shared" si="4771"/>
        <v>0</v>
      </c>
      <c r="GJ160" s="107">
        <f t="shared" si="4772"/>
        <v>0</v>
      </c>
      <c r="GK160" s="107">
        <f t="shared" si="4773"/>
        <v>0</v>
      </c>
      <c r="GL160" s="107">
        <f t="shared" si="4774"/>
        <v>0</v>
      </c>
      <c r="GM160" s="107">
        <f t="shared" si="4775"/>
        <v>0</v>
      </c>
      <c r="GN160" s="107">
        <f t="shared" si="4776"/>
        <v>0</v>
      </c>
      <c r="GO160" s="107">
        <f t="shared" si="4777"/>
        <v>0</v>
      </c>
      <c r="GP160" s="107"/>
      <c r="GQ160" s="107"/>
      <c r="GR160" s="243"/>
      <c r="GS160" s="86"/>
    </row>
    <row r="161" spans="2:201" hidden="1" x14ac:dyDescent="0.2">
      <c r="B161" s="110"/>
      <c r="C161" s="111"/>
      <c r="D161" s="111"/>
      <c r="E161" s="102" t="s">
        <v>72</v>
      </c>
      <c r="F161" s="113"/>
      <c r="G161" s="114"/>
      <c r="H161" s="115">
        <f>SUM(H162)</f>
        <v>0</v>
      </c>
      <c r="I161" s="115">
        <f t="shared" ref="I161:BT161" si="4778">SUM(I162)</f>
        <v>0</v>
      </c>
      <c r="J161" s="115">
        <f t="shared" si="4778"/>
        <v>0</v>
      </c>
      <c r="K161" s="115">
        <f t="shared" si="4778"/>
        <v>0</v>
      </c>
      <c r="L161" s="115">
        <f t="shared" si="4778"/>
        <v>0</v>
      </c>
      <c r="M161" s="115">
        <f t="shared" si="4778"/>
        <v>0</v>
      </c>
      <c r="N161" s="115">
        <f t="shared" si="4778"/>
        <v>0</v>
      </c>
      <c r="O161" s="115">
        <f t="shared" si="4778"/>
        <v>0</v>
      </c>
      <c r="P161" s="115">
        <f t="shared" si="4778"/>
        <v>0</v>
      </c>
      <c r="Q161" s="115">
        <f t="shared" si="4778"/>
        <v>0</v>
      </c>
      <c r="R161" s="108">
        <f t="shared" si="4284"/>
        <v>0</v>
      </c>
      <c r="S161" s="108">
        <f t="shared" si="4285"/>
        <v>0</v>
      </c>
      <c r="T161" s="115">
        <f t="shared" si="4778"/>
        <v>0</v>
      </c>
      <c r="U161" s="115">
        <f t="shared" si="4778"/>
        <v>0</v>
      </c>
      <c r="V161" s="115">
        <f t="shared" si="4778"/>
        <v>0</v>
      </c>
      <c r="W161" s="115">
        <f t="shared" si="4778"/>
        <v>0</v>
      </c>
      <c r="X161" s="115">
        <f t="shared" si="4778"/>
        <v>0</v>
      </c>
      <c r="Y161" s="115">
        <f t="shared" si="4778"/>
        <v>0</v>
      </c>
      <c r="Z161" s="115">
        <f t="shared" si="4778"/>
        <v>0</v>
      </c>
      <c r="AA161" s="115">
        <f t="shared" si="4778"/>
        <v>0</v>
      </c>
      <c r="AB161" s="115">
        <f t="shared" si="4778"/>
        <v>0</v>
      </c>
      <c r="AC161" s="115">
        <f t="shared" si="4778"/>
        <v>0</v>
      </c>
      <c r="AD161" s="108">
        <f t="shared" si="4449"/>
        <v>0</v>
      </c>
      <c r="AE161" s="108">
        <f t="shared" si="4450"/>
        <v>0</v>
      </c>
      <c r="AF161" s="115">
        <f t="shared" si="4778"/>
        <v>0</v>
      </c>
      <c r="AG161" s="115">
        <f t="shared" si="4778"/>
        <v>0</v>
      </c>
      <c r="AH161" s="115">
        <f t="shared" si="4778"/>
        <v>0</v>
      </c>
      <c r="AI161" s="115">
        <f t="shared" si="4778"/>
        <v>0</v>
      </c>
      <c r="AJ161" s="115">
        <f t="shared" si="4778"/>
        <v>0</v>
      </c>
      <c r="AK161" s="115">
        <f t="shared" si="4778"/>
        <v>0</v>
      </c>
      <c r="AL161" s="115">
        <f t="shared" si="4778"/>
        <v>0</v>
      </c>
      <c r="AM161" s="115">
        <f t="shared" si="4778"/>
        <v>0</v>
      </c>
      <c r="AN161" s="115">
        <f t="shared" si="4778"/>
        <v>0</v>
      </c>
      <c r="AO161" s="115">
        <f t="shared" si="4778"/>
        <v>0</v>
      </c>
      <c r="AP161" s="108">
        <f t="shared" si="4456"/>
        <v>0</v>
      </c>
      <c r="AQ161" s="108">
        <f t="shared" si="4457"/>
        <v>0</v>
      </c>
      <c r="AR161" s="115">
        <f t="shared" si="4778"/>
        <v>0</v>
      </c>
      <c r="AS161" s="115">
        <f t="shared" si="4778"/>
        <v>0</v>
      </c>
      <c r="AT161" s="115">
        <f t="shared" si="4778"/>
        <v>0</v>
      </c>
      <c r="AU161" s="115">
        <f t="shared" si="4778"/>
        <v>0</v>
      </c>
      <c r="AV161" s="115">
        <f t="shared" si="4778"/>
        <v>0</v>
      </c>
      <c r="AW161" s="115">
        <f t="shared" si="4778"/>
        <v>0</v>
      </c>
      <c r="AX161" s="115">
        <f t="shared" si="4778"/>
        <v>0</v>
      </c>
      <c r="AY161" s="115">
        <f t="shared" si="4778"/>
        <v>0</v>
      </c>
      <c r="AZ161" s="115">
        <f t="shared" si="4778"/>
        <v>0</v>
      </c>
      <c r="BA161" s="115">
        <f t="shared" si="4778"/>
        <v>0</v>
      </c>
      <c r="BB161" s="108">
        <f t="shared" si="4463"/>
        <v>0</v>
      </c>
      <c r="BC161" s="108">
        <f t="shared" si="4464"/>
        <v>0</v>
      </c>
      <c r="BD161" s="115">
        <f t="shared" si="4778"/>
        <v>4</v>
      </c>
      <c r="BE161" s="115">
        <f t="shared" si="4778"/>
        <v>511345.95120000001</v>
      </c>
      <c r="BF161" s="115">
        <f t="shared" si="4778"/>
        <v>0.66666666666666663</v>
      </c>
      <c r="BG161" s="115">
        <f t="shared" si="4778"/>
        <v>85224.325200000007</v>
      </c>
      <c r="BH161" s="115">
        <f t="shared" si="4778"/>
        <v>5</v>
      </c>
      <c r="BI161" s="115">
        <f t="shared" si="4778"/>
        <v>639182.45000000007</v>
      </c>
      <c r="BJ161" s="115">
        <f t="shared" si="4778"/>
        <v>0</v>
      </c>
      <c r="BK161" s="115">
        <f t="shared" si="4778"/>
        <v>0</v>
      </c>
      <c r="BL161" s="115">
        <f t="shared" si="4778"/>
        <v>5</v>
      </c>
      <c r="BM161" s="115">
        <f t="shared" si="4778"/>
        <v>639182.45000000007</v>
      </c>
      <c r="BN161" s="108">
        <f t="shared" si="4470"/>
        <v>4.333333333333333</v>
      </c>
      <c r="BO161" s="108">
        <f t="shared" si="4471"/>
        <v>553958.12480000011</v>
      </c>
      <c r="BP161" s="115">
        <f t="shared" si="4778"/>
        <v>0</v>
      </c>
      <c r="BQ161" s="115">
        <f t="shared" si="4778"/>
        <v>0</v>
      </c>
      <c r="BR161" s="115">
        <f t="shared" si="4778"/>
        <v>0</v>
      </c>
      <c r="BS161" s="115">
        <f t="shared" si="4778"/>
        <v>0</v>
      </c>
      <c r="BT161" s="115">
        <f t="shared" si="4778"/>
        <v>0</v>
      </c>
      <c r="BU161" s="115">
        <f t="shared" ref="BU161:BY161" si="4779">SUM(BU162)</f>
        <v>0</v>
      </c>
      <c r="BV161" s="115">
        <f t="shared" si="4779"/>
        <v>0</v>
      </c>
      <c r="BW161" s="115">
        <f t="shared" si="4779"/>
        <v>0</v>
      </c>
      <c r="BX161" s="115">
        <f t="shared" si="4779"/>
        <v>0</v>
      </c>
      <c r="BY161" s="115">
        <f t="shared" si="4779"/>
        <v>0</v>
      </c>
      <c r="BZ161" s="108">
        <f t="shared" si="4477"/>
        <v>0</v>
      </c>
      <c r="CA161" s="108">
        <f t="shared" si="4478"/>
        <v>0</v>
      </c>
      <c r="CB161" s="115">
        <f t="shared" ref="CB161:EF161" si="4780">SUM(CB162)</f>
        <v>0</v>
      </c>
      <c r="CC161" s="115">
        <f t="shared" si="4780"/>
        <v>0</v>
      </c>
      <c r="CD161" s="115">
        <f t="shared" si="4780"/>
        <v>0</v>
      </c>
      <c r="CE161" s="115">
        <f t="shared" si="4780"/>
        <v>0</v>
      </c>
      <c r="CF161" s="115">
        <f t="shared" si="4780"/>
        <v>0</v>
      </c>
      <c r="CG161" s="115">
        <f t="shared" si="4780"/>
        <v>0</v>
      </c>
      <c r="CH161" s="115">
        <f t="shared" si="4780"/>
        <v>0</v>
      </c>
      <c r="CI161" s="115">
        <f t="shared" si="4780"/>
        <v>0</v>
      </c>
      <c r="CJ161" s="115">
        <f t="shared" si="4780"/>
        <v>0</v>
      </c>
      <c r="CK161" s="115">
        <f t="shared" si="4780"/>
        <v>0</v>
      </c>
      <c r="CL161" s="108">
        <f t="shared" si="4485"/>
        <v>0</v>
      </c>
      <c r="CM161" s="108">
        <f t="shared" si="4486"/>
        <v>0</v>
      </c>
      <c r="CN161" s="115">
        <f t="shared" si="4780"/>
        <v>0</v>
      </c>
      <c r="CO161" s="115">
        <f t="shared" si="4780"/>
        <v>0</v>
      </c>
      <c r="CP161" s="115">
        <f t="shared" si="4780"/>
        <v>0</v>
      </c>
      <c r="CQ161" s="115">
        <f t="shared" si="4780"/>
        <v>0</v>
      </c>
      <c r="CR161" s="115">
        <f t="shared" si="4780"/>
        <v>0</v>
      </c>
      <c r="CS161" s="115">
        <f t="shared" si="4780"/>
        <v>0</v>
      </c>
      <c r="CT161" s="115">
        <f t="shared" si="4780"/>
        <v>0</v>
      </c>
      <c r="CU161" s="115">
        <f t="shared" si="4780"/>
        <v>0</v>
      </c>
      <c r="CV161" s="115">
        <f t="shared" si="4780"/>
        <v>0</v>
      </c>
      <c r="CW161" s="115">
        <f t="shared" si="4780"/>
        <v>0</v>
      </c>
      <c r="CX161" s="108">
        <f t="shared" si="4492"/>
        <v>0</v>
      </c>
      <c r="CY161" s="108">
        <f t="shared" si="4493"/>
        <v>0</v>
      </c>
      <c r="CZ161" s="115">
        <f t="shared" si="4780"/>
        <v>15</v>
      </c>
      <c r="DA161" s="115">
        <f t="shared" si="4780"/>
        <v>1917547.317</v>
      </c>
      <c r="DB161" s="115">
        <f t="shared" si="4780"/>
        <v>2.5</v>
      </c>
      <c r="DC161" s="115">
        <f t="shared" si="4780"/>
        <v>319591.21950000001</v>
      </c>
      <c r="DD161" s="115">
        <f t="shared" si="4780"/>
        <v>8</v>
      </c>
      <c r="DE161" s="115">
        <f t="shared" si="4780"/>
        <v>1022691.92</v>
      </c>
      <c r="DF161" s="115">
        <f t="shared" si="4780"/>
        <v>0</v>
      </c>
      <c r="DG161" s="115">
        <f t="shared" si="4780"/>
        <v>0</v>
      </c>
      <c r="DH161" s="115">
        <f t="shared" si="4780"/>
        <v>8</v>
      </c>
      <c r="DI161" s="115">
        <f t="shared" si="4780"/>
        <v>1022691.92</v>
      </c>
      <c r="DJ161" s="108">
        <f t="shared" si="4499"/>
        <v>5.5</v>
      </c>
      <c r="DK161" s="108">
        <f t="shared" si="4500"/>
        <v>703100.70050000004</v>
      </c>
      <c r="DL161" s="115">
        <f t="shared" si="4780"/>
        <v>0</v>
      </c>
      <c r="DM161" s="115">
        <f t="shared" si="4780"/>
        <v>0</v>
      </c>
      <c r="DN161" s="115">
        <f t="shared" si="4780"/>
        <v>0</v>
      </c>
      <c r="DO161" s="115">
        <f t="shared" si="4780"/>
        <v>0</v>
      </c>
      <c r="DP161" s="115">
        <f t="shared" si="4780"/>
        <v>0</v>
      </c>
      <c r="DQ161" s="115">
        <f t="shared" si="4780"/>
        <v>0</v>
      </c>
      <c r="DR161" s="115">
        <f t="shared" si="4780"/>
        <v>0</v>
      </c>
      <c r="DS161" s="115">
        <f t="shared" si="4780"/>
        <v>0</v>
      </c>
      <c r="DT161" s="115">
        <f t="shared" si="4780"/>
        <v>0</v>
      </c>
      <c r="DU161" s="115">
        <f t="shared" si="4780"/>
        <v>0</v>
      </c>
      <c r="DV161" s="108">
        <f t="shared" si="4506"/>
        <v>0</v>
      </c>
      <c r="DW161" s="108">
        <f t="shared" si="4507"/>
        <v>0</v>
      </c>
      <c r="DX161" s="115">
        <f t="shared" si="4780"/>
        <v>0</v>
      </c>
      <c r="DY161" s="115">
        <f t="shared" si="4780"/>
        <v>0</v>
      </c>
      <c r="DZ161" s="115">
        <f t="shared" si="4780"/>
        <v>0</v>
      </c>
      <c r="EA161" s="115">
        <f t="shared" si="4780"/>
        <v>0</v>
      </c>
      <c r="EB161" s="115">
        <f t="shared" si="4780"/>
        <v>0</v>
      </c>
      <c r="EC161" s="115">
        <f t="shared" si="4780"/>
        <v>0</v>
      </c>
      <c r="ED161" s="115">
        <f t="shared" si="4780"/>
        <v>0</v>
      </c>
      <c r="EE161" s="115">
        <f t="shared" si="4780"/>
        <v>0</v>
      </c>
      <c r="EF161" s="115">
        <f t="shared" si="4780"/>
        <v>0</v>
      </c>
      <c r="EG161" s="115">
        <f t="shared" ref="EG161" si="4781">SUM(EG162)</f>
        <v>0</v>
      </c>
      <c r="EH161" s="108">
        <f t="shared" si="4513"/>
        <v>0</v>
      </c>
      <c r="EI161" s="108">
        <f t="shared" si="4514"/>
        <v>0</v>
      </c>
      <c r="EJ161" s="115">
        <f t="shared" ref="EJ161:GQ161" si="4782">SUM(EJ162)</f>
        <v>0</v>
      </c>
      <c r="EK161" s="115">
        <f t="shared" si="4782"/>
        <v>0</v>
      </c>
      <c r="EL161" s="115">
        <f t="shared" si="4782"/>
        <v>0</v>
      </c>
      <c r="EM161" s="115">
        <f t="shared" si="4782"/>
        <v>0</v>
      </c>
      <c r="EN161" s="115">
        <f t="shared" si="4782"/>
        <v>0</v>
      </c>
      <c r="EO161" s="115">
        <f t="shared" si="4782"/>
        <v>0</v>
      </c>
      <c r="EP161" s="115">
        <f t="shared" si="4782"/>
        <v>0</v>
      </c>
      <c r="EQ161" s="115">
        <f t="shared" si="4782"/>
        <v>0</v>
      </c>
      <c r="ER161" s="115">
        <f t="shared" si="4782"/>
        <v>0</v>
      </c>
      <c r="ES161" s="115">
        <f t="shared" si="4782"/>
        <v>0</v>
      </c>
      <c r="ET161" s="108">
        <f t="shared" si="4521"/>
        <v>0</v>
      </c>
      <c r="EU161" s="108">
        <f t="shared" si="4522"/>
        <v>0</v>
      </c>
      <c r="EV161" s="115">
        <f t="shared" si="4782"/>
        <v>0</v>
      </c>
      <c r="EW161" s="115">
        <f t="shared" si="4782"/>
        <v>0</v>
      </c>
      <c r="EX161" s="115">
        <f t="shared" si="4782"/>
        <v>0</v>
      </c>
      <c r="EY161" s="115">
        <f t="shared" si="4782"/>
        <v>0</v>
      </c>
      <c r="EZ161" s="115">
        <f t="shared" si="4782"/>
        <v>0</v>
      </c>
      <c r="FA161" s="115">
        <f t="shared" si="4782"/>
        <v>0</v>
      </c>
      <c r="FB161" s="115">
        <f t="shared" si="4782"/>
        <v>0</v>
      </c>
      <c r="FC161" s="115">
        <f t="shared" si="4782"/>
        <v>0</v>
      </c>
      <c r="FD161" s="115">
        <f t="shared" si="4782"/>
        <v>0</v>
      </c>
      <c r="FE161" s="115">
        <f t="shared" si="4782"/>
        <v>0</v>
      </c>
      <c r="FF161" s="108">
        <f t="shared" si="4528"/>
        <v>0</v>
      </c>
      <c r="FG161" s="108">
        <f t="shared" si="4529"/>
        <v>0</v>
      </c>
      <c r="FH161" s="115">
        <f t="shared" si="4782"/>
        <v>0</v>
      </c>
      <c r="FI161" s="115">
        <f t="shared" si="4782"/>
        <v>0</v>
      </c>
      <c r="FJ161" s="115">
        <f t="shared" si="4782"/>
        <v>0</v>
      </c>
      <c r="FK161" s="115">
        <f t="shared" si="4782"/>
        <v>0</v>
      </c>
      <c r="FL161" s="115">
        <f t="shared" si="4782"/>
        <v>0</v>
      </c>
      <c r="FM161" s="115">
        <f t="shared" si="4782"/>
        <v>0</v>
      </c>
      <c r="FN161" s="115">
        <f t="shared" si="4782"/>
        <v>0</v>
      </c>
      <c r="FO161" s="115">
        <f t="shared" si="4782"/>
        <v>0</v>
      </c>
      <c r="FP161" s="115">
        <f t="shared" si="4782"/>
        <v>0</v>
      </c>
      <c r="FQ161" s="115">
        <f t="shared" si="4782"/>
        <v>0</v>
      </c>
      <c r="FR161" s="108">
        <f t="shared" si="4535"/>
        <v>0</v>
      </c>
      <c r="FS161" s="108">
        <f t="shared" si="4536"/>
        <v>0</v>
      </c>
      <c r="FT161" s="115">
        <f t="shared" si="4782"/>
        <v>0</v>
      </c>
      <c r="FU161" s="115">
        <f t="shared" si="4782"/>
        <v>0</v>
      </c>
      <c r="FV161" s="115">
        <f t="shared" si="4782"/>
        <v>0</v>
      </c>
      <c r="FW161" s="115">
        <f t="shared" si="4782"/>
        <v>0</v>
      </c>
      <c r="FX161" s="115">
        <f t="shared" si="4782"/>
        <v>0</v>
      </c>
      <c r="FY161" s="115">
        <f t="shared" si="4782"/>
        <v>0</v>
      </c>
      <c r="FZ161" s="115">
        <f t="shared" si="4782"/>
        <v>0</v>
      </c>
      <c r="GA161" s="115">
        <f t="shared" si="4782"/>
        <v>0</v>
      </c>
      <c r="GB161" s="115">
        <f t="shared" si="4782"/>
        <v>0</v>
      </c>
      <c r="GC161" s="115">
        <f t="shared" si="4782"/>
        <v>0</v>
      </c>
      <c r="GD161" s="108">
        <f t="shared" si="4542"/>
        <v>0</v>
      </c>
      <c r="GE161" s="108">
        <f t="shared" si="4543"/>
        <v>0</v>
      </c>
      <c r="GF161" s="115">
        <f t="shared" si="4782"/>
        <v>19</v>
      </c>
      <c r="GG161" s="115">
        <f t="shared" si="4782"/>
        <v>2428893.2681999998</v>
      </c>
      <c r="GH161" s="115">
        <f t="shared" si="4782"/>
        <v>3.1666666666666665</v>
      </c>
      <c r="GI161" s="115">
        <f t="shared" si="4782"/>
        <v>404815.54470000003</v>
      </c>
      <c r="GJ161" s="115">
        <f t="shared" si="4782"/>
        <v>13</v>
      </c>
      <c r="GK161" s="115">
        <f t="shared" si="4782"/>
        <v>1661874.37</v>
      </c>
      <c r="GL161" s="115">
        <f t="shared" si="4782"/>
        <v>0</v>
      </c>
      <c r="GM161" s="115">
        <f t="shared" si="4782"/>
        <v>0</v>
      </c>
      <c r="GN161" s="115">
        <f t="shared" si="4782"/>
        <v>13</v>
      </c>
      <c r="GO161" s="115">
        <f t="shared" si="4782"/>
        <v>1661874.37</v>
      </c>
      <c r="GP161" s="115">
        <f t="shared" si="4782"/>
        <v>9.8333333333333339</v>
      </c>
      <c r="GQ161" s="115">
        <f t="shared" si="4782"/>
        <v>1257058.8253000001</v>
      </c>
      <c r="GR161" s="243"/>
      <c r="GS161" s="86"/>
    </row>
    <row r="162" spans="2:201" ht="16.5" hidden="1" customHeight="1" x14ac:dyDescent="0.2">
      <c r="B162" s="110"/>
      <c r="C162" s="116"/>
      <c r="D162" s="117"/>
      <c r="E162" s="132" t="s">
        <v>73</v>
      </c>
      <c r="F162" s="134">
        <v>40</v>
      </c>
      <c r="G162" s="135">
        <v>127836.4878</v>
      </c>
      <c r="H162" s="115"/>
      <c r="I162" s="115">
        <v>0</v>
      </c>
      <c r="J162" s="115">
        <f t="shared" si="223"/>
        <v>0</v>
      </c>
      <c r="K162" s="115">
        <f t="shared" si="224"/>
        <v>0</v>
      </c>
      <c r="L162" s="115">
        <f>SUM(L163:L168)</f>
        <v>0</v>
      </c>
      <c r="M162" s="115">
        <f t="shared" ref="M162:Q162" si="4783">SUM(M163:M168)</f>
        <v>0</v>
      </c>
      <c r="N162" s="115">
        <f t="shared" si="4783"/>
        <v>0</v>
      </c>
      <c r="O162" s="115">
        <f t="shared" si="4783"/>
        <v>0</v>
      </c>
      <c r="P162" s="115">
        <f t="shared" si="4783"/>
        <v>0</v>
      </c>
      <c r="Q162" s="115">
        <f t="shared" si="4783"/>
        <v>0</v>
      </c>
      <c r="R162" s="131">
        <f t="shared" si="4284"/>
        <v>0</v>
      </c>
      <c r="S162" s="131">
        <f t="shared" si="4285"/>
        <v>0</v>
      </c>
      <c r="T162" s="115"/>
      <c r="U162" s="115">
        <v>0</v>
      </c>
      <c r="V162" s="115">
        <f t="shared" si="226"/>
        <v>0</v>
      </c>
      <c r="W162" s="115">
        <f t="shared" si="227"/>
        <v>0</v>
      </c>
      <c r="X162" s="115">
        <f>SUM(X163:X168)</f>
        <v>0</v>
      </c>
      <c r="Y162" s="115">
        <f t="shared" ref="Y162" si="4784">SUM(Y163:Y168)</f>
        <v>0</v>
      </c>
      <c r="Z162" s="115">
        <f t="shared" ref="Z162" si="4785">SUM(Z163:Z168)</f>
        <v>0</v>
      </c>
      <c r="AA162" s="115">
        <f t="shared" ref="AA162" si="4786">SUM(AA163:AA168)</f>
        <v>0</v>
      </c>
      <c r="AB162" s="115">
        <f t="shared" ref="AB162" si="4787">SUM(AB163:AB168)</f>
        <v>0</v>
      </c>
      <c r="AC162" s="115">
        <f t="shared" ref="AC162" si="4788">SUM(AC163:AC168)</f>
        <v>0</v>
      </c>
      <c r="AD162" s="131">
        <f t="shared" si="4449"/>
        <v>0</v>
      </c>
      <c r="AE162" s="131">
        <f t="shared" si="4450"/>
        <v>0</v>
      </c>
      <c r="AF162" s="115">
        <f>VLOOKUP($E162,'ВМП план'!$B$8:$AL$43,12,0)</f>
        <v>0</v>
      </c>
      <c r="AG162" s="115">
        <f>VLOOKUP($E162,'ВМП план'!$B$8:$AL$43,13,0)</f>
        <v>0</v>
      </c>
      <c r="AH162" s="115">
        <f t="shared" si="233"/>
        <v>0</v>
      </c>
      <c r="AI162" s="115">
        <f t="shared" si="234"/>
        <v>0</v>
      </c>
      <c r="AJ162" s="115">
        <f>SUM(AJ163:AJ168)</f>
        <v>0</v>
      </c>
      <c r="AK162" s="115">
        <f t="shared" ref="AK162" si="4789">SUM(AK163:AK168)</f>
        <v>0</v>
      </c>
      <c r="AL162" s="115">
        <f t="shared" ref="AL162" si="4790">SUM(AL163:AL168)</f>
        <v>0</v>
      </c>
      <c r="AM162" s="115">
        <f t="shared" ref="AM162" si="4791">SUM(AM163:AM168)</f>
        <v>0</v>
      </c>
      <c r="AN162" s="115">
        <f t="shared" ref="AN162" si="4792">SUM(AN163:AN168)</f>
        <v>0</v>
      </c>
      <c r="AO162" s="115">
        <f t="shared" ref="AO162" si="4793">SUM(AO163:AO168)</f>
        <v>0</v>
      </c>
      <c r="AP162" s="131">
        <f t="shared" si="4456"/>
        <v>0</v>
      </c>
      <c r="AQ162" s="131">
        <f t="shared" si="4457"/>
        <v>0</v>
      </c>
      <c r="AR162" s="115"/>
      <c r="AS162" s="115"/>
      <c r="AT162" s="115">
        <f t="shared" si="240"/>
        <v>0</v>
      </c>
      <c r="AU162" s="115">
        <f t="shared" si="241"/>
        <v>0</v>
      </c>
      <c r="AV162" s="115">
        <f>SUM(AV163:AV168)</f>
        <v>0</v>
      </c>
      <c r="AW162" s="115">
        <f t="shared" ref="AW162" si="4794">SUM(AW163:AW168)</f>
        <v>0</v>
      </c>
      <c r="AX162" s="115">
        <f t="shared" ref="AX162" si="4795">SUM(AX163:AX168)</f>
        <v>0</v>
      </c>
      <c r="AY162" s="115">
        <f t="shared" ref="AY162" si="4796">SUM(AY163:AY168)</f>
        <v>0</v>
      </c>
      <c r="AZ162" s="115">
        <f t="shared" ref="AZ162" si="4797">SUM(AZ163:AZ168)</f>
        <v>0</v>
      </c>
      <c r="BA162" s="115">
        <f t="shared" ref="BA162" si="4798">SUM(BA163:BA168)</f>
        <v>0</v>
      </c>
      <c r="BB162" s="131">
        <f t="shared" si="4463"/>
        <v>0</v>
      </c>
      <c r="BC162" s="131">
        <f t="shared" si="4464"/>
        <v>0</v>
      </c>
      <c r="BD162" s="115">
        <v>4</v>
      </c>
      <c r="BE162" s="115">
        <v>511345.95120000001</v>
      </c>
      <c r="BF162" s="115">
        <f t="shared" si="247"/>
        <v>0.66666666666666663</v>
      </c>
      <c r="BG162" s="115">
        <f t="shared" si="248"/>
        <v>85224.325200000007</v>
      </c>
      <c r="BH162" s="115">
        <f>SUM(BH163:BH168)</f>
        <v>5</v>
      </c>
      <c r="BI162" s="115">
        <f t="shared" ref="BI162" si="4799">SUM(BI163:BI168)</f>
        <v>639182.45000000007</v>
      </c>
      <c r="BJ162" s="115">
        <f t="shared" ref="BJ162" si="4800">SUM(BJ163:BJ168)</f>
        <v>0</v>
      </c>
      <c r="BK162" s="115">
        <f t="shared" ref="BK162" si="4801">SUM(BK163:BK168)</f>
        <v>0</v>
      </c>
      <c r="BL162" s="115">
        <f t="shared" ref="BL162" si="4802">SUM(BL163:BL168)</f>
        <v>5</v>
      </c>
      <c r="BM162" s="115">
        <f t="shared" ref="BM162" si="4803">SUM(BM163:BM168)</f>
        <v>639182.45000000007</v>
      </c>
      <c r="BN162" s="131">
        <f t="shared" si="4470"/>
        <v>4.333333333333333</v>
      </c>
      <c r="BO162" s="131">
        <f t="shared" si="4471"/>
        <v>553958.12480000011</v>
      </c>
      <c r="BP162" s="115"/>
      <c r="BQ162" s="115"/>
      <c r="BR162" s="115">
        <f t="shared" si="254"/>
        <v>0</v>
      </c>
      <c r="BS162" s="115">
        <f t="shared" si="255"/>
        <v>0</v>
      </c>
      <c r="BT162" s="115">
        <f>SUM(BT163:BT168)</f>
        <v>0</v>
      </c>
      <c r="BU162" s="115">
        <f t="shared" ref="BU162" si="4804">SUM(BU163:BU168)</f>
        <v>0</v>
      </c>
      <c r="BV162" s="115">
        <f t="shared" ref="BV162" si="4805">SUM(BV163:BV168)</f>
        <v>0</v>
      </c>
      <c r="BW162" s="115">
        <f t="shared" ref="BW162" si="4806">SUM(BW163:BW168)</f>
        <v>0</v>
      </c>
      <c r="BX162" s="115">
        <f t="shared" ref="BX162" si="4807">SUM(BX163:BX168)</f>
        <v>0</v>
      </c>
      <c r="BY162" s="115">
        <f t="shared" ref="BY162" si="4808">SUM(BY163:BY168)</f>
        <v>0</v>
      </c>
      <c r="BZ162" s="131">
        <f t="shared" si="4477"/>
        <v>0</v>
      </c>
      <c r="CA162" s="131">
        <f t="shared" si="4478"/>
        <v>0</v>
      </c>
      <c r="CB162" s="115"/>
      <c r="CC162" s="115"/>
      <c r="CD162" s="115">
        <f t="shared" si="261"/>
        <v>0</v>
      </c>
      <c r="CE162" s="115">
        <f t="shared" si="262"/>
        <v>0</v>
      </c>
      <c r="CF162" s="115">
        <f>SUM(CF163:CF168)</f>
        <v>0</v>
      </c>
      <c r="CG162" s="115">
        <f t="shared" ref="CG162" si="4809">SUM(CG163:CG168)</f>
        <v>0</v>
      </c>
      <c r="CH162" s="115">
        <f t="shared" ref="CH162" si="4810">SUM(CH163:CH168)</f>
        <v>0</v>
      </c>
      <c r="CI162" s="115">
        <f t="shared" ref="CI162" si="4811">SUM(CI163:CI168)</f>
        <v>0</v>
      </c>
      <c r="CJ162" s="115">
        <f t="shared" ref="CJ162" si="4812">SUM(CJ163:CJ168)</f>
        <v>0</v>
      </c>
      <c r="CK162" s="115">
        <f t="shared" ref="CK162" si="4813">SUM(CK163:CK168)</f>
        <v>0</v>
      </c>
      <c r="CL162" s="131">
        <f t="shared" si="4485"/>
        <v>0</v>
      </c>
      <c r="CM162" s="131">
        <f t="shared" si="4486"/>
        <v>0</v>
      </c>
      <c r="CN162" s="115"/>
      <c r="CO162" s="115"/>
      <c r="CP162" s="115">
        <f t="shared" si="268"/>
        <v>0</v>
      </c>
      <c r="CQ162" s="115">
        <f t="shared" si="269"/>
        <v>0</v>
      </c>
      <c r="CR162" s="115">
        <f>SUM(CR163:CR168)</f>
        <v>0</v>
      </c>
      <c r="CS162" s="115">
        <f t="shared" ref="CS162" si="4814">SUM(CS163:CS168)</f>
        <v>0</v>
      </c>
      <c r="CT162" s="115">
        <f t="shared" ref="CT162" si="4815">SUM(CT163:CT168)</f>
        <v>0</v>
      </c>
      <c r="CU162" s="115">
        <f t="shared" ref="CU162" si="4816">SUM(CU163:CU168)</f>
        <v>0</v>
      </c>
      <c r="CV162" s="115">
        <f t="shared" ref="CV162" si="4817">SUM(CV163:CV168)</f>
        <v>0</v>
      </c>
      <c r="CW162" s="115">
        <f t="shared" ref="CW162" si="4818">SUM(CW163:CW168)</f>
        <v>0</v>
      </c>
      <c r="CX162" s="131">
        <f t="shared" si="4492"/>
        <v>0</v>
      </c>
      <c r="CY162" s="131">
        <f t="shared" si="4493"/>
        <v>0</v>
      </c>
      <c r="CZ162" s="115">
        <v>15</v>
      </c>
      <c r="DA162" s="115">
        <v>1917547.317</v>
      </c>
      <c r="DB162" s="115">
        <f t="shared" si="275"/>
        <v>2.5</v>
      </c>
      <c r="DC162" s="115">
        <f t="shared" si="276"/>
        <v>319591.21950000001</v>
      </c>
      <c r="DD162" s="115">
        <f>SUM(DD163:DD168)</f>
        <v>8</v>
      </c>
      <c r="DE162" s="115">
        <f t="shared" ref="DE162" si="4819">SUM(DE163:DE168)</f>
        <v>1022691.92</v>
      </c>
      <c r="DF162" s="115">
        <f t="shared" ref="DF162" si="4820">SUM(DF163:DF168)</f>
        <v>0</v>
      </c>
      <c r="DG162" s="115">
        <f t="shared" ref="DG162" si="4821">SUM(DG163:DG168)</f>
        <v>0</v>
      </c>
      <c r="DH162" s="115">
        <f t="shared" ref="DH162" si="4822">SUM(DH163:DH168)</f>
        <v>8</v>
      </c>
      <c r="DI162" s="115">
        <f t="shared" ref="DI162" si="4823">SUM(DI163:DI168)</f>
        <v>1022691.92</v>
      </c>
      <c r="DJ162" s="131">
        <f t="shared" si="4499"/>
        <v>5.5</v>
      </c>
      <c r="DK162" s="131">
        <f t="shared" si="4500"/>
        <v>703100.70050000004</v>
      </c>
      <c r="DL162" s="115"/>
      <c r="DM162" s="115"/>
      <c r="DN162" s="115">
        <f t="shared" si="282"/>
        <v>0</v>
      </c>
      <c r="DO162" s="115">
        <f t="shared" si="283"/>
        <v>0</v>
      </c>
      <c r="DP162" s="115">
        <f>SUM(DP163:DP168)</f>
        <v>0</v>
      </c>
      <c r="DQ162" s="115">
        <f t="shared" ref="DQ162" si="4824">SUM(DQ163:DQ168)</f>
        <v>0</v>
      </c>
      <c r="DR162" s="115">
        <f t="shared" ref="DR162" si="4825">SUM(DR163:DR168)</f>
        <v>0</v>
      </c>
      <c r="DS162" s="115">
        <f t="shared" ref="DS162" si="4826">SUM(DS163:DS168)</f>
        <v>0</v>
      </c>
      <c r="DT162" s="115">
        <f t="shared" ref="DT162" si="4827">SUM(DT163:DT168)</f>
        <v>0</v>
      </c>
      <c r="DU162" s="115">
        <f t="shared" ref="DU162" si="4828">SUM(DU163:DU168)</f>
        <v>0</v>
      </c>
      <c r="DV162" s="131">
        <f t="shared" si="4506"/>
        <v>0</v>
      </c>
      <c r="DW162" s="131">
        <f t="shared" si="4507"/>
        <v>0</v>
      </c>
      <c r="DX162" s="115"/>
      <c r="DY162" s="115">
        <v>0</v>
      </c>
      <c r="DZ162" s="115">
        <f t="shared" si="289"/>
        <v>0</v>
      </c>
      <c r="EA162" s="115">
        <f t="shared" si="290"/>
        <v>0</v>
      </c>
      <c r="EB162" s="115">
        <f>SUM(EB163:EB168)</f>
        <v>0</v>
      </c>
      <c r="EC162" s="115">
        <f t="shared" ref="EC162" si="4829">SUM(EC163:EC168)</f>
        <v>0</v>
      </c>
      <c r="ED162" s="115">
        <f t="shared" ref="ED162" si="4830">SUM(ED163:ED168)</f>
        <v>0</v>
      </c>
      <c r="EE162" s="115">
        <f t="shared" ref="EE162" si="4831">SUM(EE163:EE168)</f>
        <v>0</v>
      </c>
      <c r="EF162" s="115">
        <f t="shared" ref="EF162" si="4832">SUM(EF163:EF168)</f>
        <v>0</v>
      </c>
      <c r="EG162" s="115">
        <f t="shared" ref="EG162" si="4833">SUM(EG163:EG168)</f>
        <v>0</v>
      </c>
      <c r="EH162" s="131">
        <f t="shared" si="4513"/>
        <v>0</v>
      </c>
      <c r="EI162" s="131">
        <f t="shared" si="4514"/>
        <v>0</v>
      </c>
      <c r="EJ162" s="115"/>
      <c r="EK162" s="115">
        <v>0</v>
      </c>
      <c r="EL162" s="115">
        <f t="shared" si="296"/>
        <v>0</v>
      </c>
      <c r="EM162" s="115">
        <f t="shared" si="297"/>
        <v>0</v>
      </c>
      <c r="EN162" s="115">
        <f>SUM(EN163:EN168)</f>
        <v>0</v>
      </c>
      <c r="EO162" s="115">
        <f t="shared" ref="EO162" si="4834">SUM(EO163:EO168)</f>
        <v>0</v>
      </c>
      <c r="EP162" s="115">
        <f t="shared" ref="EP162" si="4835">SUM(EP163:EP168)</f>
        <v>0</v>
      </c>
      <c r="EQ162" s="115">
        <f t="shared" ref="EQ162" si="4836">SUM(EQ163:EQ168)</f>
        <v>0</v>
      </c>
      <c r="ER162" s="115">
        <f t="shared" ref="ER162" si="4837">SUM(ER163:ER168)</f>
        <v>0</v>
      </c>
      <c r="ES162" s="115">
        <f t="shared" ref="ES162" si="4838">SUM(ES163:ES168)</f>
        <v>0</v>
      </c>
      <c r="ET162" s="131">
        <f t="shared" si="4521"/>
        <v>0</v>
      </c>
      <c r="EU162" s="131">
        <f t="shared" si="4522"/>
        <v>0</v>
      </c>
      <c r="EV162" s="115"/>
      <c r="EW162" s="115"/>
      <c r="EX162" s="115">
        <f t="shared" si="303"/>
        <v>0</v>
      </c>
      <c r="EY162" s="115">
        <f t="shared" si="304"/>
        <v>0</v>
      </c>
      <c r="EZ162" s="115">
        <f>SUM(EZ163:EZ168)</f>
        <v>0</v>
      </c>
      <c r="FA162" s="115">
        <f t="shared" ref="FA162" si="4839">SUM(FA163:FA168)</f>
        <v>0</v>
      </c>
      <c r="FB162" s="115">
        <f t="shared" ref="FB162" si="4840">SUM(FB163:FB168)</f>
        <v>0</v>
      </c>
      <c r="FC162" s="115">
        <f t="shared" ref="FC162" si="4841">SUM(FC163:FC168)</f>
        <v>0</v>
      </c>
      <c r="FD162" s="115">
        <f t="shared" ref="FD162" si="4842">SUM(FD163:FD168)</f>
        <v>0</v>
      </c>
      <c r="FE162" s="115">
        <f t="shared" ref="FE162" si="4843">SUM(FE163:FE168)</f>
        <v>0</v>
      </c>
      <c r="FF162" s="131">
        <f t="shared" si="4528"/>
        <v>0</v>
      </c>
      <c r="FG162" s="131">
        <f t="shared" si="4529"/>
        <v>0</v>
      </c>
      <c r="FH162" s="115"/>
      <c r="FI162" s="115"/>
      <c r="FJ162" s="115">
        <f t="shared" si="310"/>
        <v>0</v>
      </c>
      <c r="FK162" s="115">
        <f t="shared" si="311"/>
        <v>0</v>
      </c>
      <c r="FL162" s="115">
        <f>SUM(FL163:FL168)</f>
        <v>0</v>
      </c>
      <c r="FM162" s="115">
        <f t="shared" ref="FM162" si="4844">SUM(FM163:FM168)</f>
        <v>0</v>
      </c>
      <c r="FN162" s="115">
        <f t="shared" ref="FN162" si="4845">SUM(FN163:FN168)</f>
        <v>0</v>
      </c>
      <c r="FO162" s="115">
        <f t="shared" ref="FO162" si="4846">SUM(FO163:FO168)</f>
        <v>0</v>
      </c>
      <c r="FP162" s="115">
        <f t="shared" ref="FP162" si="4847">SUM(FP163:FP168)</f>
        <v>0</v>
      </c>
      <c r="FQ162" s="115">
        <f t="shared" ref="FQ162" si="4848">SUM(FQ163:FQ168)</f>
        <v>0</v>
      </c>
      <c r="FR162" s="131">
        <f t="shared" si="4535"/>
        <v>0</v>
      </c>
      <c r="FS162" s="131">
        <f t="shared" si="4536"/>
        <v>0</v>
      </c>
      <c r="FT162" s="115"/>
      <c r="FU162" s="115"/>
      <c r="FV162" s="115">
        <f t="shared" si="317"/>
        <v>0</v>
      </c>
      <c r="FW162" s="115">
        <f t="shared" si="318"/>
        <v>0</v>
      </c>
      <c r="FX162" s="115">
        <f>SUM(FX163:FX168)</f>
        <v>0</v>
      </c>
      <c r="FY162" s="115">
        <f t="shared" ref="FY162" si="4849">SUM(FY163:FY168)</f>
        <v>0</v>
      </c>
      <c r="FZ162" s="115">
        <f t="shared" ref="FZ162" si="4850">SUM(FZ163:FZ168)</f>
        <v>0</v>
      </c>
      <c r="GA162" s="115">
        <f t="shared" ref="GA162" si="4851">SUM(GA163:GA168)</f>
        <v>0</v>
      </c>
      <c r="GB162" s="115">
        <f t="shared" ref="GB162" si="4852">SUM(GB163:GB168)</f>
        <v>0</v>
      </c>
      <c r="GC162" s="115">
        <f t="shared" ref="GC162" si="4853">SUM(GC163:GC168)</f>
        <v>0</v>
      </c>
      <c r="GD162" s="131">
        <f t="shared" si="4542"/>
        <v>0</v>
      </c>
      <c r="GE162" s="131">
        <f t="shared" si="4543"/>
        <v>0</v>
      </c>
      <c r="GF162" s="115">
        <f t="shared" ref="GF162:GI162" si="4854">H162+T162+AF162+AR162+BD162+BP162+CB162+CN162+CZ162+DL162+DX162+EJ162+EV162+FH162+FT162</f>
        <v>19</v>
      </c>
      <c r="GG162" s="115">
        <f t="shared" si="4854"/>
        <v>2428893.2681999998</v>
      </c>
      <c r="GH162" s="115">
        <f t="shared" si="4854"/>
        <v>3.1666666666666665</v>
      </c>
      <c r="GI162" s="115">
        <f t="shared" si="4854"/>
        <v>404815.54470000003</v>
      </c>
      <c r="GJ162" s="115">
        <f>SUM(GJ163:GJ168)</f>
        <v>13</v>
      </c>
      <c r="GK162" s="115">
        <f t="shared" ref="GK162" si="4855">SUM(GK163:GK168)</f>
        <v>1661874.37</v>
      </c>
      <c r="GL162" s="115">
        <f t="shared" ref="GL162" si="4856">SUM(GL163:GL168)</f>
        <v>0</v>
      </c>
      <c r="GM162" s="115">
        <f t="shared" ref="GM162" si="4857">SUM(GM163:GM168)</f>
        <v>0</v>
      </c>
      <c r="GN162" s="115">
        <f t="shared" ref="GN162" si="4858">SUM(GN163:GN168)</f>
        <v>13</v>
      </c>
      <c r="GO162" s="115">
        <f t="shared" ref="GO162" si="4859">SUM(GO163:GO168)</f>
        <v>1661874.37</v>
      </c>
      <c r="GP162" s="115">
        <f>SUM(GJ162-GH162)</f>
        <v>9.8333333333333339</v>
      </c>
      <c r="GQ162" s="115">
        <f>SUM(GK162-GI162)</f>
        <v>1257058.8253000001</v>
      </c>
      <c r="GR162" s="243"/>
      <c r="GS162" s="86"/>
    </row>
    <row r="163" spans="2:201" ht="27" hidden="1" customHeight="1" x14ac:dyDescent="0.2">
      <c r="B163" s="86" t="s">
        <v>244</v>
      </c>
      <c r="C163" s="87" t="s">
        <v>245</v>
      </c>
      <c r="D163" s="94">
        <v>440</v>
      </c>
      <c r="E163" s="94" t="s">
        <v>246</v>
      </c>
      <c r="F163" s="94">
        <v>40</v>
      </c>
      <c r="G163" s="106">
        <v>127836.4878</v>
      </c>
      <c r="H163" s="107"/>
      <c r="I163" s="107"/>
      <c r="J163" s="107"/>
      <c r="K163" s="107"/>
      <c r="L163" s="107">
        <f>VLOOKUP($D163,'факт '!$D$7:$AO$73,3,0)</f>
        <v>0</v>
      </c>
      <c r="M163" s="107">
        <f>VLOOKUP($D163,'факт '!$D$7:$AO$73,4,0)</f>
        <v>0</v>
      </c>
      <c r="N163" s="107"/>
      <c r="O163" s="107"/>
      <c r="P163" s="107">
        <f t="shared" ref="P163:P168" si="4860">SUM(L163+N163)</f>
        <v>0</v>
      </c>
      <c r="Q163" s="107">
        <f t="shared" ref="Q163:Q168" si="4861">SUM(M163+O163)</f>
        <v>0</v>
      </c>
      <c r="R163" s="108">
        <f t="shared" si="4284"/>
        <v>0</v>
      </c>
      <c r="S163" s="108">
        <f t="shared" si="4285"/>
        <v>0</v>
      </c>
      <c r="T163" s="107"/>
      <c r="U163" s="107"/>
      <c r="V163" s="107"/>
      <c r="W163" s="107"/>
      <c r="X163" s="107">
        <f>VLOOKUP($D163,'факт '!$D$7:$AO$73,7,0)</f>
        <v>0</v>
      </c>
      <c r="Y163" s="107">
        <f>VLOOKUP($D163,'факт '!$D$7:$AO$73,8,0)</f>
        <v>0</v>
      </c>
      <c r="Z163" s="107">
        <f>VLOOKUP($D163,'факт '!$D$7:$AO$73,9,0)</f>
        <v>0</v>
      </c>
      <c r="AA163" s="107">
        <f>VLOOKUP($D163,'факт '!$D$7:$AO$73,10,0)</f>
        <v>0</v>
      </c>
      <c r="AB163" s="107">
        <f t="shared" ref="AB163:AB168" si="4862">SUM(X163+Z163)</f>
        <v>0</v>
      </c>
      <c r="AC163" s="107">
        <f t="shared" ref="AC163:AC168" si="4863">SUM(Y163+AA163)</f>
        <v>0</v>
      </c>
      <c r="AD163" s="108">
        <f t="shared" si="4449"/>
        <v>0</v>
      </c>
      <c r="AE163" s="108">
        <f t="shared" si="4450"/>
        <v>0</v>
      </c>
      <c r="AF163" s="107"/>
      <c r="AG163" s="107"/>
      <c r="AH163" s="107"/>
      <c r="AI163" s="107"/>
      <c r="AJ163" s="107">
        <f>VLOOKUP($D163,'факт '!$D$7:$AO$73,5,0)</f>
        <v>0</v>
      </c>
      <c r="AK163" s="107">
        <f>VLOOKUP($D163,'факт '!$D$7:$AO$73,6,0)</f>
        <v>0</v>
      </c>
      <c r="AL163" s="107"/>
      <c r="AM163" s="107"/>
      <c r="AN163" s="107">
        <f t="shared" ref="AN163:AN168" si="4864">SUM(AJ163+AL163)</f>
        <v>0</v>
      </c>
      <c r="AO163" s="107">
        <f t="shared" ref="AO163:AO168" si="4865">SUM(AK163+AM163)</f>
        <v>0</v>
      </c>
      <c r="AP163" s="108">
        <f t="shared" si="4456"/>
        <v>0</v>
      </c>
      <c r="AQ163" s="108">
        <f t="shared" si="4457"/>
        <v>0</v>
      </c>
      <c r="AR163" s="107"/>
      <c r="AS163" s="107"/>
      <c r="AT163" s="107"/>
      <c r="AU163" s="107"/>
      <c r="AV163" s="107">
        <f>VLOOKUP($D163,'факт '!$D$7:$AO$73,11,0)</f>
        <v>0</v>
      </c>
      <c r="AW163" s="107">
        <f>VLOOKUP($D163,'факт '!$D$7:$AO$73,12,0)</f>
        <v>0</v>
      </c>
      <c r="AX163" s="107"/>
      <c r="AY163" s="107"/>
      <c r="AZ163" s="107">
        <f t="shared" ref="AZ163:AZ167" si="4866">SUM(AV163+AX163)</f>
        <v>0</v>
      </c>
      <c r="BA163" s="107">
        <f t="shared" ref="BA163:BA167" si="4867">SUM(AW163+AY163)</f>
        <v>0</v>
      </c>
      <c r="BB163" s="108">
        <f t="shared" si="4463"/>
        <v>0</v>
      </c>
      <c r="BC163" s="108">
        <f t="shared" si="4464"/>
        <v>0</v>
      </c>
      <c r="BD163" s="107"/>
      <c r="BE163" s="107"/>
      <c r="BF163" s="107"/>
      <c r="BG163" s="107"/>
      <c r="BH163" s="107">
        <f>VLOOKUP($D163,'факт '!$D$7:$AO$73,15,0)</f>
        <v>1</v>
      </c>
      <c r="BI163" s="107">
        <f>VLOOKUP($D163,'факт '!$D$7:$AO$73,16,0)</f>
        <v>127836.49</v>
      </c>
      <c r="BJ163" s="107">
        <f>VLOOKUP($D163,'факт '!$D$7:$AO$73,17,0)</f>
        <v>0</v>
      </c>
      <c r="BK163" s="107">
        <f>VLOOKUP($D163,'факт '!$D$7:$AO$73,18,0)</f>
        <v>0</v>
      </c>
      <c r="BL163" s="107">
        <f t="shared" ref="BL163:BL168" si="4868">SUM(BH163+BJ163)</f>
        <v>1</v>
      </c>
      <c r="BM163" s="107">
        <f t="shared" ref="BM163:BM168" si="4869">SUM(BI163+BK163)</f>
        <v>127836.49</v>
      </c>
      <c r="BN163" s="108">
        <f t="shared" si="4470"/>
        <v>1</v>
      </c>
      <c r="BO163" s="108">
        <f t="shared" si="4471"/>
        <v>127836.49</v>
      </c>
      <c r="BP163" s="107"/>
      <c r="BQ163" s="107"/>
      <c r="BR163" s="107"/>
      <c r="BS163" s="107"/>
      <c r="BT163" s="107">
        <f>VLOOKUP($D163,'факт '!$D$7:$AO$73,19,0)</f>
        <v>0</v>
      </c>
      <c r="BU163" s="107">
        <f>VLOOKUP($D163,'факт '!$D$7:$AO$73,20,0)</f>
        <v>0</v>
      </c>
      <c r="BV163" s="107">
        <f>VLOOKUP($D163,'факт '!$D$7:$AO$73,21,0)</f>
        <v>0</v>
      </c>
      <c r="BW163" s="107">
        <f>VLOOKUP($D163,'факт '!$D$7:$AO$73,22,0)</f>
        <v>0</v>
      </c>
      <c r="BX163" s="107">
        <f t="shared" ref="BX163:BX168" si="4870">SUM(BT163+BV163)</f>
        <v>0</v>
      </c>
      <c r="BY163" s="107">
        <f t="shared" ref="BY163:BY168" si="4871">SUM(BU163+BW163)</f>
        <v>0</v>
      </c>
      <c r="BZ163" s="108">
        <f t="shared" si="4477"/>
        <v>0</v>
      </c>
      <c r="CA163" s="108">
        <f t="shared" si="4478"/>
        <v>0</v>
      </c>
      <c r="CB163" s="107"/>
      <c r="CC163" s="107"/>
      <c r="CD163" s="107"/>
      <c r="CE163" s="107"/>
      <c r="CF163" s="107">
        <f>VLOOKUP($D163,'факт '!$D$7:$AO$73,23,0)</f>
        <v>0</v>
      </c>
      <c r="CG163" s="107">
        <f>VLOOKUP($D163,'факт '!$D$7:$AO$73,24,0)</f>
        <v>0</v>
      </c>
      <c r="CH163" s="107">
        <f>VLOOKUP($D163,'факт '!$D$7:$AO$73,25,0)</f>
        <v>0</v>
      </c>
      <c r="CI163" s="107">
        <f>VLOOKUP($D163,'факт '!$D$7:$AO$73,26,0)</f>
        <v>0</v>
      </c>
      <c r="CJ163" s="107">
        <f t="shared" ref="CJ163:CJ168" si="4872">SUM(CF163+CH163)</f>
        <v>0</v>
      </c>
      <c r="CK163" s="107">
        <f t="shared" ref="CK163:CK168" si="4873">SUM(CG163+CI163)</f>
        <v>0</v>
      </c>
      <c r="CL163" s="108">
        <f t="shared" si="4485"/>
        <v>0</v>
      </c>
      <c r="CM163" s="108">
        <f t="shared" si="4486"/>
        <v>0</v>
      </c>
      <c r="CN163" s="107"/>
      <c r="CO163" s="107"/>
      <c r="CP163" s="107"/>
      <c r="CQ163" s="107"/>
      <c r="CR163" s="107">
        <f>VLOOKUP($D163,'факт '!$D$7:$AO$73,27,0)</f>
        <v>0</v>
      </c>
      <c r="CS163" s="107">
        <f>VLOOKUP($D163,'факт '!$D$7:$AO$73,28,0)</f>
        <v>0</v>
      </c>
      <c r="CT163" s="107">
        <f>VLOOKUP($D163,'факт '!$D$7:$AO$73,29,0)</f>
        <v>0</v>
      </c>
      <c r="CU163" s="107">
        <f>VLOOKUP($D163,'факт '!$D$7:$AO$73,30,0)</f>
        <v>0</v>
      </c>
      <c r="CV163" s="107">
        <f t="shared" ref="CV163:CV168" si="4874">SUM(CR163+CT163)</f>
        <v>0</v>
      </c>
      <c r="CW163" s="107">
        <f t="shared" ref="CW163:CW168" si="4875">SUM(CS163+CU163)</f>
        <v>0</v>
      </c>
      <c r="CX163" s="108">
        <f t="shared" si="4492"/>
        <v>0</v>
      </c>
      <c r="CY163" s="108">
        <f t="shared" si="4493"/>
        <v>0</v>
      </c>
      <c r="CZ163" s="107"/>
      <c r="DA163" s="107"/>
      <c r="DB163" s="107"/>
      <c r="DC163" s="107"/>
      <c r="DD163" s="107">
        <f>VLOOKUP($D163,'факт '!$D$7:$AO$73,31,0)</f>
        <v>1</v>
      </c>
      <c r="DE163" s="107">
        <f>VLOOKUP($D163,'факт '!$D$7:$AO$73,32,0)</f>
        <v>127836.49</v>
      </c>
      <c r="DF163" s="107"/>
      <c r="DG163" s="107"/>
      <c r="DH163" s="107">
        <f t="shared" ref="DH163:DH168" si="4876">SUM(DD163+DF163)</f>
        <v>1</v>
      </c>
      <c r="DI163" s="107">
        <f t="shared" ref="DI163:DI168" si="4877">SUM(DE163+DG163)</f>
        <v>127836.49</v>
      </c>
      <c r="DJ163" s="108">
        <f t="shared" si="4499"/>
        <v>1</v>
      </c>
      <c r="DK163" s="108">
        <f t="shared" si="4500"/>
        <v>127836.49</v>
      </c>
      <c r="DL163" s="107"/>
      <c r="DM163" s="107"/>
      <c r="DN163" s="107"/>
      <c r="DO163" s="107"/>
      <c r="DP163" s="107">
        <f>VLOOKUP($D163,'факт '!$D$7:$AO$73,13,0)</f>
        <v>0</v>
      </c>
      <c r="DQ163" s="107">
        <f>VLOOKUP($D163,'факт '!$D$7:$AO$73,14,0)</f>
        <v>0</v>
      </c>
      <c r="DR163" s="107"/>
      <c r="DS163" s="107"/>
      <c r="DT163" s="107">
        <f t="shared" ref="DT163:DT168" si="4878">SUM(DP163+DR163)</f>
        <v>0</v>
      </c>
      <c r="DU163" s="107">
        <f t="shared" ref="DU163:DU168" si="4879">SUM(DQ163+DS163)</f>
        <v>0</v>
      </c>
      <c r="DV163" s="108">
        <f t="shared" si="4506"/>
        <v>0</v>
      </c>
      <c r="DW163" s="108">
        <f t="shared" si="4507"/>
        <v>0</v>
      </c>
      <c r="DX163" s="107"/>
      <c r="DY163" s="107"/>
      <c r="DZ163" s="107"/>
      <c r="EA163" s="107"/>
      <c r="EB163" s="107">
        <f>VLOOKUP($D163,'факт '!$D$7:$AO$73,33,0)</f>
        <v>0</v>
      </c>
      <c r="EC163" s="107">
        <f>VLOOKUP($D163,'факт '!$D$7:$AO$73,34,0)</f>
        <v>0</v>
      </c>
      <c r="ED163" s="107"/>
      <c r="EE163" s="107"/>
      <c r="EF163" s="107">
        <f t="shared" ref="EF163:EF168" si="4880">SUM(EB163+ED163)</f>
        <v>0</v>
      </c>
      <c r="EG163" s="107">
        <f t="shared" ref="EG163:EG168" si="4881">SUM(EC163+EE163)</f>
        <v>0</v>
      </c>
      <c r="EH163" s="108">
        <f t="shared" si="4513"/>
        <v>0</v>
      </c>
      <c r="EI163" s="108">
        <f t="shared" si="4514"/>
        <v>0</v>
      </c>
      <c r="EJ163" s="107"/>
      <c r="EK163" s="107"/>
      <c r="EL163" s="107"/>
      <c r="EM163" s="107"/>
      <c r="EN163" s="107">
        <f>VLOOKUP($D163,'факт '!$D$7:$AO$73,35,0)</f>
        <v>0</v>
      </c>
      <c r="EO163" s="107">
        <f>VLOOKUP($D163,'факт '!$D$7:$AO$73,36,0)</f>
        <v>0</v>
      </c>
      <c r="EP163" s="107">
        <f>VLOOKUP($D163,'факт '!$D$7:$AO$73,37,0)</f>
        <v>0</v>
      </c>
      <c r="EQ163" s="107">
        <f>VLOOKUP($D163,'факт '!$D$7:$AO$73,38,0)</f>
        <v>0</v>
      </c>
      <c r="ER163" s="107">
        <f t="shared" ref="ER163:ER168" si="4882">SUM(EN163+EP163)</f>
        <v>0</v>
      </c>
      <c r="ES163" s="107">
        <f t="shared" ref="ES163:ES168" si="4883">SUM(EO163+EQ163)</f>
        <v>0</v>
      </c>
      <c r="ET163" s="108">
        <f t="shared" si="4521"/>
        <v>0</v>
      </c>
      <c r="EU163" s="108">
        <f t="shared" si="4522"/>
        <v>0</v>
      </c>
      <c r="EV163" s="107"/>
      <c r="EW163" s="107"/>
      <c r="EX163" s="107"/>
      <c r="EY163" s="107"/>
      <c r="EZ163" s="107"/>
      <c r="FA163" s="107"/>
      <c r="FB163" s="107"/>
      <c r="FC163" s="107"/>
      <c r="FD163" s="107">
        <f t="shared" ref="FD163:FD168" si="4884">SUM(EZ163+FB163)</f>
        <v>0</v>
      </c>
      <c r="FE163" s="107">
        <f t="shared" ref="FE163:FE168" si="4885">SUM(FA163+FC163)</f>
        <v>0</v>
      </c>
      <c r="FF163" s="108">
        <f t="shared" si="4528"/>
        <v>0</v>
      </c>
      <c r="FG163" s="108">
        <f t="shared" si="4529"/>
        <v>0</v>
      </c>
      <c r="FH163" s="107"/>
      <c r="FI163" s="107"/>
      <c r="FJ163" s="107"/>
      <c r="FK163" s="107"/>
      <c r="FL163" s="107"/>
      <c r="FM163" s="107"/>
      <c r="FN163" s="107"/>
      <c r="FO163" s="107"/>
      <c r="FP163" s="107">
        <f t="shared" ref="FP163:FP168" si="4886">SUM(FL163+FN163)</f>
        <v>0</v>
      </c>
      <c r="FQ163" s="107">
        <f t="shared" ref="FQ163:FQ168" si="4887">SUM(FM163+FO163)</f>
        <v>0</v>
      </c>
      <c r="FR163" s="108">
        <f t="shared" si="4535"/>
        <v>0</v>
      </c>
      <c r="FS163" s="108">
        <f t="shared" si="4536"/>
        <v>0</v>
      </c>
      <c r="FT163" s="107"/>
      <c r="FU163" s="107"/>
      <c r="FV163" s="107"/>
      <c r="FW163" s="107"/>
      <c r="FX163" s="107"/>
      <c r="FY163" s="107"/>
      <c r="FZ163" s="107"/>
      <c r="GA163" s="107"/>
      <c r="GB163" s="107">
        <f t="shared" ref="GB163:GB168" si="4888">SUM(FX163+FZ163)</f>
        <v>0</v>
      </c>
      <c r="GC163" s="107">
        <f t="shared" ref="GC163:GC168" si="4889">SUM(FY163+GA163)</f>
        <v>0</v>
      </c>
      <c r="GD163" s="108">
        <f t="shared" si="4542"/>
        <v>0</v>
      </c>
      <c r="GE163" s="108">
        <f t="shared" si="4543"/>
        <v>0</v>
      </c>
      <c r="GF163" s="107">
        <f t="shared" ref="GF163:GF167" si="4890">SUM(H163,T163,AF163,AR163,BD163,BP163,CB163,CN163,CZ163,DL163,DX163,EJ163,EV163)</f>
        <v>0</v>
      </c>
      <c r="GG163" s="107">
        <f t="shared" ref="GG163:GG167" si="4891">SUM(I163,U163,AG163,AS163,BE163,BQ163,CC163,CO163,DA163,DM163,DY163,EK163,EW163)</f>
        <v>0</v>
      </c>
      <c r="GH163" s="107">
        <f t="shared" ref="GH163:GH167" si="4892">SUM(J163,V163,AH163,AT163,BF163,BR163,CD163,CP163,DB163,DN163,DZ163,EL163,EX163)</f>
        <v>0</v>
      </c>
      <c r="GI163" s="107">
        <f t="shared" ref="GI163:GI167" si="4893">SUM(K163,W163,AI163,AU163,BG163,BS163,CE163,CQ163,DC163,DO163,EA163,EM163,EY163)</f>
        <v>0</v>
      </c>
      <c r="GJ163" s="107">
        <f t="shared" ref="GJ163:GJ167" si="4894">SUM(L163,X163,AJ163,AV163,BH163,BT163,CF163,CR163,DD163,DP163,EB163,EN163,EZ163)</f>
        <v>2</v>
      </c>
      <c r="GK163" s="107">
        <f t="shared" ref="GK163:GK167" si="4895">SUM(M163,Y163,AK163,AW163,BI163,BU163,CG163,CS163,DE163,DQ163,EC163,EO163,FA163)</f>
        <v>255672.98</v>
      </c>
      <c r="GL163" s="107">
        <f t="shared" ref="GL163:GL167" si="4896">SUM(N163,Z163,AL163,AX163,BJ163,BV163,CH163,CT163,DF163,DR163,ED163,EP163,FB163)</f>
        <v>0</v>
      </c>
      <c r="GM163" s="107">
        <f t="shared" ref="GM163:GM167" si="4897">SUM(O163,AA163,AM163,AY163,BK163,BW163,CI163,CU163,DG163,DS163,EE163,EQ163,FC163)</f>
        <v>0</v>
      </c>
      <c r="GN163" s="107">
        <f t="shared" ref="GN163:GN167" si="4898">SUM(P163,AB163,AN163,AZ163,BL163,BX163,CJ163,CV163,DH163,DT163,EF163,ER163,FD163)</f>
        <v>2</v>
      </c>
      <c r="GO163" s="107">
        <f t="shared" ref="GO163:GO167" si="4899">SUM(Q163,AC163,AO163,BA163,BM163,BY163,CK163,CW163,DI163,DU163,EG163,ES163,FE163)</f>
        <v>255672.98</v>
      </c>
      <c r="GP163" s="107"/>
      <c r="GQ163" s="107"/>
      <c r="GR163" s="243"/>
      <c r="GS163" s="86"/>
    </row>
    <row r="164" spans="2:201" ht="27" hidden="1" customHeight="1" x14ac:dyDescent="0.2">
      <c r="B164" s="86" t="s">
        <v>244</v>
      </c>
      <c r="C164" s="87" t="s">
        <v>245</v>
      </c>
      <c r="D164" s="94">
        <v>442</v>
      </c>
      <c r="E164" s="94" t="s">
        <v>247</v>
      </c>
      <c r="F164" s="94">
        <v>40</v>
      </c>
      <c r="G164" s="106">
        <v>127836.4878</v>
      </c>
      <c r="H164" s="107"/>
      <c r="I164" s="107"/>
      <c r="J164" s="107"/>
      <c r="K164" s="107"/>
      <c r="L164" s="107">
        <f>VLOOKUP($D164,'факт '!$D$7:$AO$73,3,0)</f>
        <v>0</v>
      </c>
      <c r="M164" s="107">
        <f>VLOOKUP($D164,'факт '!$D$7:$AO$73,4,0)</f>
        <v>0</v>
      </c>
      <c r="N164" s="107"/>
      <c r="O164" s="107"/>
      <c r="P164" s="107">
        <f t="shared" si="4860"/>
        <v>0</v>
      </c>
      <c r="Q164" s="107">
        <f t="shared" si="4861"/>
        <v>0</v>
      </c>
      <c r="R164" s="108">
        <f t="shared" si="4284"/>
        <v>0</v>
      </c>
      <c r="S164" s="108">
        <f t="shared" si="4285"/>
        <v>0</v>
      </c>
      <c r="T164" s="107"/>
      <c r="U164" s="107"/>
      <c r="V164" s="107"/>
      <c r="W164" s="107"/>
      <c r="X164" s="107">
        <f>VLOOKUP($D164,'факт '!$D$7:$AO$73,7,0)</f>
        <v>0</v>
      </c>
      <c r="Y164" s="107">
        <f>VLOOKUP($D164,'факт '!$D$7:$AO$73,8,0)</f>
        <v>0</v>
      </c>
      <c r="Z164" s="107">
        <f>VLOOKUP($D164,'факт '!$D$7:$AO$73,9,0)</f>
        <v>0</v>
      </c>
      <c r="AA164" s="107">
        <f>VLOOKUP($D164,'факт '!$D$7:$AO$73,10,0)</f>
        <v>0</v>
      </c>
      <c r="AB164" s="107">
        <f t="shared" si="4862"/>
        <v>0</v>
      </c>
      <c r="AC164" s="107">
        <f t="shared" si="4863"/>
        <v>0</v>
      </c>
      <c r="AD164" s="108">
        <f t="shared" si="4449"/>
        <v>0</v>
      </c>
      <c r="AE164" s="108">
        <f t="shared" si="4450"/>
        <v>0</v>
      </c>
      <c r="AF164" s="107"/>
      <c r="AG164" s="107"/>
      <c r="AH164" s="107"/>
      <c r="AI164" s="107"/>
      <c r="AJ164" s="107">
        <f>VLOOKUP($D164,'факт '!$D$7:$AO$73,5,0)</f>
        <v>0</v>
      </c>
      <c r="AK164" s="107">
        <f>VLOOKUP($D164,'факт '!$D$7:$AO$73,6,0)</f>
        <v>0</v>
      </c>
      <c r="AL164" s="107"/>
      <c r="AM164" s="107"/>
      <c r="AN164" s="107">
        <f t="shared" si="4864"/>
        <v>0</v>
      </c>
      <c r="AO164" s="107">
        <f t="shared" si="4865"/>
        <v>0</v>
      </c>
      <c r="AP164" s="108">
        <f t="shared" si="4456"/>
        <v>0</v>
      </c>
      <c r="AQ164" s="108">
        <f t="shared" si="4457"/>
        <v>0</v>
      </c>
      <c r="AR164" s="107"/>
      <c r="AS164" s="107"/>
      <c r="AT164" s="107"/>
      <c r="AU164" s="107"/>
      <c r="AV164" s="107">
        <f>VLOOKUP($D164,'факт '!$D$7:$AO$73,11,0)</f>
        <v>0</v>
      </c>
      <c r="AW164" s="107">
        <f>VLOOKUP($D164,'факт '!$D$7:$AO$73,12,0)</f>
        <v>0</v>
      </c>
      <c r="AX164" s="107"/>
      <c r="AY164" s="107"/>
      <c r="AZ164" s="107">
        <f t="shared" si="4866"/>
        <v>0</v>
      </c>
      <c r="BA164" s="107">
        <f t="shared" si="4867"/>
        <v>0</v>
      </c>
      <c r="BB164" s="108">
        <f t="shared" si="4463"/>
        <v>0</v>
      </c>
      <c r="BC164" s="108">
        <f t="shared" si="4464"/>
        <v>0</v>
      </c>
      <c r="BD164" s="107"/>
      <c r="BE164" s="107"/>
      <c r="BF164" s="107"/>
      <c r="BG164" s="107"/>
      <c r="BH164" s="107">
        <f>VLOOKUP($D164,'факт '!$D$7:$AO$73,15,0)</f>
        <v>0</v>
      </c>
      <c r="BI164" s="107">
        <f>VLOOKUP($D164,'факт '!$D$7:$AO$73,16,0)</f>
        <v>0</v>
      </c>
      <c r="BJ164" s="107">
        <f>VLOOKUP($D164,'факт '!$D$7:$AO$73,17,0)</f>
        <v>0</v>
      </c>
      <c r="BK164" s="107">
        <f>VLOOKUP($D164,'факт '!$D$7:$AO$73,18,0)</f>
        <v>0</v>
      </c>
      <c r="BL164" s="107">
        <f t="shared" si="4868"/>
        <v>0</v>
      </c>
      <c r="BM164" s="107">
        <f t="shared" si="4869"/>
        <v>0</v>
      </c>
      <c r="BN164" s="108">
        <f t="shared" si="4470"/>
        <v>0</v>
      </c>
      <c r="BO164" s="108">
        <f t="shared" si="4471"/>
        <v>0</v>
      </c>
      <c r="BP164" s="107"/>
      <c r="BQ164" s="107"/>
      <c r="BR164" s="107"/>
      <c r="BS164" s="107"/>
      <c r="BT164" s="107">
        <f>VLOOKUP($D164,'факт '!$D$7:$AO$73,19,0)</f>
        <v>0</v>
      </c>
      <c r="BU164" s="107">
        <f>VLOOKUP($D164,'факт '!$D$7:$AO$73,20,0)</f>
        <v>0</v>
      </c>
      <c r="BV164" s="107">
        <f>VLOOKUP($D164,'факт '!$D$7:$AO$73,21,0)</f>
        <v>0</v>
      </c>
      <c r="BW164" s="107">
        <f>VLOOKUP($D164,'факт '!$D$7:$AO$73,22,0)</f>
        <v>0</v>
      </c>
      <c r="BX164" s="107">
        <f t="shared" si="4870"/>
        <v>0</v>
      </c>
      <c r="BY164" s="107">
        <f t="shared" si="4871"/>
        <v>0</v>
      </c>
      <c r="BZ164" s="108">
        <f t="shared" si="4477"/>
        <v>0</v>
      </c>
      <c r="CA164" s="108">
        <f t="shared" si="4478"/>
        <v>0</v>
      </c>
      <c r="CB164" s="107"/>
      <c r="CC164" s="107"/>
      <c r="CD164" s="107"/>
      <c r="CE164" s="107"/>
      <c r="CF164" s="107">
        <f>VLOOKUP($D164,'факт '!$D$7:$AO$73,23,0)</f>
        <v>0</v>
      </c>
      <c r="CG164" s="107">
        <f>VLOOKUP($D164,'факт '!$D$7:$AO$73,24,0)</f>
        <v>0</v>
      </c>
      <c r="CH164" s="107">
        <f>VLOOKUP($D164,'факт '!$D$7:$AO$73,25,0)</f>
        <v>0</v>
      </c>
      <c r="CI164" s="107">
        <f>VLOOKUP($D164,'факт '!$D$7:$AO$73,26,0)</f>
        <v>0</v>
      </c>
      <c r="CJ164" s="107">
        <f t="shared" si="4872"/>
        <v>0</v>
      </c>
      <c r="CK164" s="107">
        <f t="shared" si="4873"/>
        <v>0</v>
      </c>
      <c r="CL164" s="108">
        <f t="shared" si="4485"/>
        <v>0</v>
      </c>
      <c r="CM164" s="108">
        <f t="shared" si="4486"/>
        <v>0</v>
      </c>
      <c r="CN164" s="107"/>
      <c r="CO164" s="107"/>
      <c r="CP164" s="107"/>
      <c r="CQ164" s="107"/>
      <c r="CR164" s="107">
        <f>VLOOKUP($D164,'факт '!$D$7:$AO$73,27,0)</f>
        <v>0</v>
      </c>
      <c r="CS164" s="107">
        <f>VLOOKUP($D164,'факт '!$D$7:$AO$73,28,0)</f>
        <v>0</v>
      </c>
      <c r="CT164" s="107">
        <f>VLOOKUP($D164,'факт '!$D$7:$AO$73,29,0)</f>
        <v>0</v>
      </c>
      <c r="CU164" s="107">
        <f>VLOOKUP($D164,'факт '!$D$7:$AO$73,30,0)</f>
        <v>0</v>
      </c>
      <c r="CV164" s="107">
        <f t="shared" si="4874"/>
        <v>0</v>
      </c>
      <c r="CW164" s="107">
        <f t="shared" si="4875"/>
        <v>0</v>
      </c>
      <c r="CX164" s="108">
        <f t="shared" si="4492"/>
        <v>0</v>
      </c>
      <c r="CY164" s="108">
        <f t="shared" si="4493"/>
        <v>0</v>
      </c>
      <c r="CZ164" s="107"/>
      <c r="DA164" s="107"/>
      <c r="DB164" s="107"/>
      <c r="DC164" s="107"/>
      <c r="DD164" s="107">
        <f>VLOOKUP($D164,'факт '!$D$7:$AO$73,31,0)</f>
        <v>1</v>
      </c>
      <c r="DE164" s="107">
        <f>VLOOKUP($D164,'факт '!$D$7:$AO$73,32,0)</f>
        <v>127836.49</v>
      </c>
      <c r="DF164" s="107"/>
      <c r="DG164" s="107"/>
      <c r="DH164" s="107">
        <f t="shared" si="4876"/>
        <v>1</v>
      </c>
      <c r="DI164" s="107">
        <f t="shared" si="4877"/>
        <v>127836.49</v>
      </c>
      <c r="DJ164" s="108">
        <f t="shared" si="4499"/>
        <v>1</v>
      </c>
      <c r="DK164" s="108">
        <f t="shared" si="4500"/>
        <v>127836.49</v>
      </c>
      <c r="DL164" s="107"/>
      <c r="DM164" s="107"/>
      <c r="DN164" s="107"/>
      <c r="DO164" s="107"/>
      <c r="DP164" s="107">
        <f>VLOOKUP($D164,'факт '!$D$7:$AO$73,13,0)</f>
        <v>0</v>
      </c>
      <c r="DQ164" s="107">
        <f>VLOOKUP($D164,'факт '!$D$7:$AO$73,14,0)</f>
        <v>0</v>
      </c>
      <c r="DR164" s="107"/>
      <c r="DS164" s="107"/>
      <c r="DT164" s="107">
        <f t="shared" si="4878"/>
        <v>0</v>
      </c>
      <c r="DU164" s="107">
        <f t="shared" si="4879"/>
        <v>0</v>
      </c>
      <c r="DV164" s="108">
        <f t="shared" si="4506"/>
        <v>0</v>
      </c>
      <c r="DW164" s="108">
        <f t="shared" si="4507"/>
        <v>0</v>
      </c>
      <c r="DX164" s="107"/>
      <c r="DY164" s="107"/>
      <c r="DZ164" s="107"/>
      <c r="EA164" s="107"/>
      <c r="EB164" s="107">
        <f>VLOOKUP($D164,'факт '!$D$7:$AO$73,33,0)</f>
        <v>0</v>
      </c>
      <c r="EC164" s="107">
        <f>VLOOKUP($D164,'факт '!$D$7:$AO$73,34,0)</f>
        <v>0</v>
      </c>
      <c r="ED164" s="107"/>
      <c r="EE164" s="107"/>
      <c r="EF164" s="107">
        <f t="shared" si="4880"/>
        <v>0</v>
      </c>
      <c r="EG164" s="107">
        <f t="shared" si="4881"/>
        <v>0</v>
      </c>
      <c r="EH164" s="108">
        <f t="shared" si="4513"/>
        <v>0</v>
      </c>
      <c r="EI164" s="108">
        <f t="shared" si="4514"/>
        <v>0</v>
      </c>
      <c r="EJ164" s="107"/>
      <c r="EK164" s="107"/>
      <c r="EL164" s="107"/>
      <c r="EM164" s="107"/>
      <c r="EN164" s="107">
        <f>VLOOKUP($D164,'факт '!$D$7:$AO$73,35,0)</f>
        <v>0</v>
      </c>
      <c r="EO164" s="107">
        <f>VLOOKUP($D164,'факт '!$D$7:$AO$73,36,0)</f>
        <v>0</v>
      </c>
      <c r="EP164" s="107">
        <f>VLOOKUP($D164,'факт '!$D$7:$AO$73,37,0)</f>
        <v>0</v>
      </c>
      <c r="EQ164" s="107">
        <f>VLOOKUP($D164,'факт '!$D$7:$AO$73,38,0)</f>
        <v>0</v>
      </c>
      <c r="ER164" s="107">
        <f t="shared" si="4882"/>
        <v>0</v>
      </c>
      <c r="ES164" s="107">
        <f t="shared" si="4883"/>
        <v>0</v>
      </c>
      <c r="ET164" s="108">
        <f t="shared" si="4521"/>
        <v>0</v>
      </c>
      <c r="EU164" s="108">
        <f t="shared" si="4522"/>
        <v>0</v>
      </c>
      <c r="EV164" s="107"/>
      <c r="EW164" s="107"/>
      <c r="EX164" s="107"/>
      <c r="EY164" s="107"/>
      <c r="EZ164" s="107"/>
      <c r="FA164" s="107"/>
      <c r="FB164" s="107"/>
      <c r="FC164" s="107"/>
      <c r="FD164" s="107">
        <f t="shared" si="4884"/>
        <v>0</v>
      </c>
      <c r="FE164" s="107">
        <f t="shared" si="4885"/>
        <v>0</v>
      </c>
      <c r="FF164" s="108">
        <f t="shared" si="4528"/>
        <v>0</v>
      </c>
      <c r="FG164" s="108">
        <f t="shared" si="4529"/>
        <v>0</v>
      </c>
      <c r="FH164" s="107"/>
      <c r="FI164" s="107"/>
      <c r="FJ164" s="107"/>
      <c r="FK164" s="107"/>
      <c r="FL164" s="107"/>
      <c r="FM164" s="107"/>
      <c r="FN164" s="107"/>
      <c r="FO164" s="107"/>
      <c r="FP164" s="107">
        <f t="shared" si="4886"/>
        <v>0</v>
      </c>
      <c r="FQ164" s="107">
        <f t="shared" si="4887"/>
        <v>0</v>
      </c>
      <c r="FR164" s="108">
        <f t="shared" si="4535"/>
        <v>0</v>
      </c>
      <c r="FS164" s="108">
        <f t="shared" si="4536"/>
        <v>0</v>
      </c>
      <c r="FT164" s="107"/>
      <c r="FU164" s="107"/>
      <c r="FV164" s="107"/>
      <c r="FW164" s="107"/>
      <c r="FX164" s="107"/>
      <c r="FY164" s="107"/>
      <c r="FZ164" s="107"/>
      <c r="GA164" s="107"/>
      <c r="GB164" s="107">
        <f t="shared" si="4888"/>
        <v>0</v>
      </c>
      <c r="GC164" s="107">
        <f t="shared" si="4889"/>
        <v>0</v>
      </c>
      <c r="GD164" s="108">
        <f t="shared" si="4542"/>
        <v>0</v>
      </c>
      <c r="GE164" s="108">
        <f t="shared" si="4543"/>
        <v>0</v>
      </c>
      <c r="GF164" s="107">
        <f t="shared" si="4890"/>
        <v>0</v>
      </c>
      <c r="GG164" s="107">
        <f t="shared" si="4891"/>
        <v>0</v>
      </c>
      <c r="GH164" s="107">
        <f t="shared" si="4892"/>
        <v>0</v>
      </c>
      <c r="GI164" s="107">
        <f t="shared" si="4893"/>
        <v>0</v>
      </c>
      <c r="GJ164" s="107">
        <f t="shared" si="4894"/>
        <v>1</v>
      </c>
      <c r="GK164" s="107">
        <f t="shared" si="4895"/>
        <v>127836.49</v>
      </c>
      <c r="GL164" s="107">
        <f t="shared" si="4896"/>
        <v>0</v>
      </c>
      <c r="GM164" s="107">
        <f t="shared" si="4897"/>
        <v>0</v>
      </c>
      <c r="GN164" s="107">
        <f t="shared" si="4898"/>
        <v>1</v>
      </c>
      <c r="GO164" s="107">
        <f t="shared" si="4899"/>
        <v>127836.49</v>
      </c>
      <c r="GP164" s="107"/>
      <c r="GQ164" s="107"/>
      <c r="GR164" s="243"/>
      <c r="GS164" s="86"/>
    </row>
    <row r="165" spans="2:201" ht="27" hidden="1" customHeight="1" x14ac:dyDescent="0.2">
      <c r="B165" s="86" t="s">
        <v>244</v>
      </c>
      <c r="C165" s="87" t="s">
        <v>245</v>
      </c>
      <c r="D165" s="94">
        <v>443</v>
      </c>
      <c r="E165" s="94" t="s">
        <v>248</v>
      </c>
      <c r="F165" s="94">
        <v>40</v>
      </c>
      <c r="G165" s="106">
        <v>127836.4878</v>
      </c>
      <c r="H165" s="107"/>
      <c r="I165" s="107"/>
      <c r="J165" s="107"/>
      <c r="K165" s="107"/>
      <c r="L165" s="107">
        <f>VLOOKUP($D165,'факт '!$D$7:$AO$73,3,0)</f>
        <v>0</v>
      </c>
      <c r="M165" s="107">
        <f>VLOOKUP($D165,'факт '!$D$7:$AO$73,4,0)</f>
        <v>0</v>
      </c>
      <c r="N165" s="107"/>
      <c r="O165" s="107"/>
      <c r="P165" s="107">
        <f t="shared" si="4860"/>
        <v>0</v>
      </c>
      <c r="Q165" s="107">
        <f t="shared" si="4861"/>
        <v>0</v>
      </c>
      <c r="R165" s="108">
        <f t="shared" si="4284"/>
        <v>0</v>
      </c>
      <c r="S165" s="108">
        <f t="shared" si="4285"/>
        <v>0</v>
      </c>
      <c r="T165" s="107"/>
      <c r="U165" s="107"/>
      <c r="V165" s="107"/>
      <c r="W165" s="107"/>
      <c r="X165" s="107">
        <f>VLOOKUP($D165,'факт '!$D$7:$AO$73,7,0)</f>
        <v>0</v>
      </c>
      <c r="Y165" s="107">
        <f>VLOOKUP($D165,'факт '!$D$7:$AO$73,8,0)</f>
        <v>0</v>
      </c>
      <c r="Z165" s="107">
        <f>VLOOKUP($D165,'факт '!$D$7:$AO$73,9,0)</f>
        <v>0</v>
      </c>
      <c r="AA165" s="107">
        <f>VLOOKUP($D165,'факт '!$D$7:$AO$73,10,0)</f>
        <v>0</v>
      </c>
      <c r="AB165" s="107">
        <f t="shared" si="4862"/>
        <v>0</v>
      </c>
      <c r="AC165" s="107">
        <f t="shared" si="4863"/>
        <v>0</v>
      </c>
      <c r="AD165" s="108">
        <f t="shared" si="4449"/>
        <v>0</v>
      </c>
      <c r="AE165" s="108">
        <f t="shared" si="4450"/>
        <v>0</v>
      </c>
      <c r="AF165" s="107"/>
      <c r="AG165" s="107"/>
      <c r="AH165" s="107"/>
      <c r="AI165" s="107"/>
      <c r="AJ165" s="107">
        <f>VLOOKUP($D165,'факт '!$D$7:$AO$73,5,0)</f>
        <v>0</v>
      </c>
      <c r="AK165" s="107">
        <f>VLOOKUP($D165,'факт '!$D$7:$AO$73,6,0)</f>
        <v>0</v>
      </c>
      <c r="AL165" s="107"/>
      <c r="AM165" s="107"/>
      <c r="AN165" s="107">
        <f t="shared" si="4864"/>
        <v>0</v>
      </c>
      <c r="AO165" s="107">
        <f t="shared" si="4865"/>
        <v>0</v>
      </c>
      <c r="AP165" s="108">
        <f t="shared" si="4456"/>
        <v>0</v>
      </c>
      <c r="AQ165" s="108">
        <f t="shared" si="4457"/>
        <v>0</v>
      </c>
      <c r="AR165" s="107"/>
      <c r="AS165" s="107"/>
      <c r="AT165" s="107"/>
      <c r="AU165" s="107"/>
      <c r="AV165" s="107">
        <f>VLOOKUP($D165,'факт '!$D$7:$AO$73,11,0)</f>
        <v>0</v>
      </c>
      <c r="AW165" s="107">
        <f>VLOOKUP($D165,'факт '!$D$7:$AO$73,12,0)</f>
        <v>0</v>
      </c>
      <c r="AX165" s="107"/>
      <c r="AY165" s="107"/>
      <c r="AZ165" s="107">
        <f t="shared" si="4866"/>
        <v>0</v>
      </c>
      <c r="BA165" s="107">
        <f t="shared" si="4867"/>
        <v>0</v>
      </c>
      <c r="BB165" s="108">
        <f t="shared" si="4463"/>
        <v>0</v>
      </c>
      <c r="BC165" s="108">
        <f t="shared" si="4464"/>
        <v>0</v>
      </c>
      <c r="BD165" s="107"/>
      <c r="BE165" s="107"/>
      <c r="BF165" s="107"/>
      <c r="BG165" s="107"/>
      <c r="BH165" s="107">
        <f>VLOOKUP($D165,'факт '!$D$7:$AO$73,15,0)</f>
        <v>2</v>
      </c>
      <c r="BI165" s="107">
        <f>VLOOKUP($D165,'факт '!$D$7:$AO$73,16,0)</f>
        <v>255672.98</v>
      </c>
      <c r="BJ165" s="107">
        <f>VLOOKUP($D165,'факт '!$D$7:$AO$73,17,0)</f>
        <v>0</v>
      </c>
      <c r="BK165" s="107">
        <f>VLOOKUP($D165,'факт '!$D$7:$AO$73,18,0)</f>
        <v>0</v>
      </c>
      <c r="BL165" s="107">
        <f t="shared" si="4868"/>
        <v>2</v>
      </c>
      <c r="BM165" s="107">
        <f t="shared" si="4869"/>
        <v>255672.98</v>
      </c>
      <c r="BN165" s="108">
        <f t="shared" si="4470"/>
        <v>2</v>
      </c>
      <c r="BO165" s="108">
        <f t="shared" si="4471"/>
        <v>255672.98</v>
      </c>
      <c r="BP165" s="107"/>
      <c r="BQ165" s="107"/>
      <c r="BR165" s="107"/>
      <c r="BS165" s="107"/>
      <c r="BT165" s="107">
        <f>VLOOKUP($D165,'факт '!$D$7:$AO$73,19,0)</f>
        <v>0</v>
      </c>
      <c r="BU165" s="107">
        <f>VLOOKUP($D165,'факт '!$D$7:$AO$73,20,0)</f>
        <v>0</v>
      </c>
      <c r="BV165" s="107">
        <f>VLOOKUP($D165,'факт '!$D$7:$AO$73,21,0)</f>
        <v>0</v>
      </c>
      <c r="BW165" s="107">
        <f>VLOOKUP($D165,'факт '!$D$7:$AO$73,22,0)</f>
        <v>0</v>
      </c>
      <c r="BX165" s="107">
        <f t="shared" si="4870"/>
        <v>0</v>
      </c>
      <c r="BY165" s="107">
        <f t="shared" si="4871"/>
        <v>0</v>
      </c>
      <c r="BZ165" s="108">
        <f t="shared" si="4477"/>
        <v>0</v>
      </c>
      <c r="CA165" s="108">
        <f t="shared" si="4478"/>
        <v>0</v>
      </c>
      <c r="CB165" s="107"/>
      <c r="CC165" s="107"/>
      <c r="CD165" s="107"/>
      <c r="CE165" s="107"/>
      <c r="CF165" s="107">
        <f>VLOOKUP($D165,'факт '!$D$7:$AO$73,23,0)</f>
        <v>0</v>
      </c>
      <c r="CG165" s="107">
        <f>VLOOKUP($D165,'факт '!$D$7:$AO$73,24,0)</f>
        <v>0</v>
      </c>
      <c r="CH165" s="107">
        <f>VLOOKUP($D165,'факт '!$D$7:$AO$73,25,0)</f>
        <v>0</v>
      </c>
      <c r="CI165" s="107">
        <f>VLOOKUP($D165,'факт '!$D$7:$AO$73,26,0)</f>
        <v>0</v>
      </c>
      <c r="CJ165" s="107">
        <f t="shared" si="4872"/>
        <v>0</v>
      </c>
      <c r="CK165" s="107">
        <f t="shared" si="4873"/>
        <v>0</v>
      </c>
      <c r="CL165" s="108">
        <f t="shared" si="4485"/>
        <v>0</v>
      </c>
      <c r="CM165" s="108">
        <f t="shared" si="4486"/>
        <v>0</v>
      </c>
      <c r="CN165" s="107"/>
      <c r="CO165" s="107"/>
      <c r="CP165" s="107"/>
      <c r="CQ165" s="107"/>
      <c r="CR165" s="107">
        <f>VLOOKUP($D165,'факт '!$D$7:$AO$73,27,0)</f>
        <v>0</v>
      </c>
      <c r="CS165" s="107">
        <f>VLOOKUP($D165,'факт '!$D$7:$AO$73,28,0)</f>
        <v>0</v>
      </c>
      <c r="CT165" s="107">
        <f>VLOOKUP($D165,'факт '!$D$7:$AO$73,29,0)</f>
        <v>0</v>
      </c>
      <c r="CU165" s="107">
        <f>VLOOKUP($D165,'факт '!$D$7:$AO$73,30,0)</f>
        <v>0</v>
      </c>
      <c r="CV165" s="107">
        <f t="shared" si="4874"/>
        <v>0</v>
      </c>
      <c r="CW165" s="107">
        <f t="shared" si="4875"/>
        <v>0</v>
      </c>
      <c r="CX165" s="108">
        <f t="shared" si="4492"/>
        <v>0</v>
      </c>
      <c r="CY165" s="108">
        <f t="shared" si="4493"/>
        <v>0</v>
      </c>
      <c r="CZ165" s="107"/>
      <c r="DA165" s="107"/>
      <c r="DB165" s="107"/>
      <c r="DC165" s="107"/>
      <c r="DD165" s="107">
        <f>VLOOKUP($D165,'факт '!$D$7:$AO$73,31,0)</f>
        <v>0</v>
      </c>
      <c r="DE165" s="107">
        <f>VLOOKUP($D165,'факт '!$D$7:$AO$73,32,0)</f>
        <v>0</v>
      </c>
      <c r="DF165" s="107"/>
      <c r="DG165" s="107"/>
      <c r="DH165" s="107">
        <f t="shared" si="4876"/>
        <v>0</v>
      </c>
      <c r="DI165" s="107">
        <f t="shared" si="4877"/>
        <v>0</v>
      </c>
      <c r="DJ165" s="108">
        <f t="shared" si="4499"/>
        <v>0</v>
      </c>
      <c r="DK165" s="108">
        <f t="shared" si="4500"/>
        <v>0</v>
      </c>
      <c r="DL165" s="107"/>
      <c r="DM165" s="107"/>
      <c r="DN165" s="107"/>
      <c r="DO165" s="107"/>
      <c r="DP165" s="107">
        <f>VLOOKUP($D165,'факт '!$D$7:$AO$73,13,0)</f>
        <v>0</v>
      </c>
      <c r="DQ165" s="107">
        <f>VLOOKUP($D165,'факт '!$D$7:$AO$73,14,0)</f>
        <v>0</v>
      </c>
      <c r="DR165" s="107"/>
      <c r="DS165" s="107"/>
      <c r="DT165" s="107">
        <f t="shared" si="4878"/>
        <v>0</v>
      </c>
      <c r="DU165" s="107">
        <f t="shared" si="4879"/>
        <v>0</v>
      </c>
      <c r="DV165" s="108">
        <f t="shared" si="4506"/>
        <v>0</v>
      </c>
      <c r="DW165" s="108">
        <f t="shared" si="4507"/>
        <v>0</v>
      </c>
      <c r="DX165" s="107"/>
      <c r="DY165" s="107"/>
      <c r="DZ165" s="107"/>
      <c r="EA165" s="107"/>
      <c r="EB165" s="107">
        <f>VLOOKUP($D165,'факт '!$D$7:$AO$73,33,0)</f>
        <v>0</v>
      </c>
      <c r="EC165" s="107">
        <f>VLOOKUP($D165,'факт '!$D$7:$AO$73,34,0)</f>
        <v>0</v>
      </c>
      <c r="ED165" s="107"/>
      <c r="EE165" s="107"/>
      <c r="EF165" s="107">
        <f t="shared" si="4880"/>
        <v>0</v>
      </c>
      <c r="EG165" s="107">
        <f t="shared" si="4881"/>
        <v>0</v>
      </c>
      <c r="EH165" s="108">
        <f t="shared" si="4513"/>
        <v>0</v>
      </c>
      <c r="EI165" s="108">
        <f t="shared" si="4514"/>
        <v>0</v>
      </c>
      <c r="EJ165" s="107"/>
      <c r="EK165" s="107"/>
      <c r="EL165" s="107"/>
      <c r="EM165" s="107"/>
      <c r="EN165" s="107">
        <f>VLOOKUP($D165,'факт '!$D$7:$AO$73,35,0)</f>
        <v>0</v>
      </c>
      <c r="EO165" s="107">
        <f>VLOOKUP($D165,'факт '!$D$7:$AO$73,36,0)</f>
        <v>0</v>
      </c>
      <c r="EP165" s="107">
        <f>VLOOKUP($D165,'факт '!$D$7:$AO$73,37,0)</f>
        <v>0</v>
      </c>
      <c r="EQ165" s="107">
        <f>VLOOKUP($D165,'факт '!$D$7:$AO$73,38,0)</f>
        <v>0</v>
      </c>
      <c r="ER165" s="107">
        <f t="shared" si="4882"/>
        <v>0</v>
      </c>
      <c r="ES165" s="107">
        <f t="shared" si="4883"/>
        <v>0</v>
      </c>
      <c r="ET165" s="108">
        <f t="shared" si="4521"/>
        <v>0</v>
      </c>
      <c r="EU165" s="108">
        <f t="shared" si="4522"/>
        <v>0</v>
      </c>
      <c r="EV165" s="107"/>
      <c r="EW165" s="107"/>
      <c r="EX165" s="107"/>
      <c r="EY165" s="107"/>
      <c r="EZ165" s="107"/>
      <c r="FA165" s="107"/>
      <c r="FB165" s="107"/>
      <c r="FC165" s="107"/>
      <c r="FD165" s="107">
        <f t="shared" si="4884"/>
        <v>0</v>
      </c>
      <c r="FE165" s="107">
        <f t="shared" si="4885"/>
        <v>0</v>
      </c>
      <c r="FF165" s="108">
        <f t="shared" si="4528"/>
        <v>0</v>
      </c>
      <c r="FG165" s="108">
        <f t="shared" si="4529"/>
        <v>0</v>
      </c>
      <c r="FH165" s="107"/>
      <c r="FI165" s="107"/>
      <c r="FJ165" s="107"/>
      <c r="FK165" s="107"/>
      <c r="FL165" s="107"/>
      <c r="FM165" s="107"/>
      <c r="FN165" s="107"/>
      <c r="FO165" s="107"/>
      <c r="FP165" s="107">
        <f t="shared" si="4886"/>
        <v>0</v>
      </c>
      <c r="FQ165" s="107">
        <f t="shared" si="4887"/>
        <v>0</v>
      </c>
      <c r="FR165" s="108">
        <f t="shared" si="4535"/>
        <v>0</v>
      </c>
      <c r="FS165" s="108">
        <f t="shared" si="4536"/>
        <v>0</v>
      </c>
      <c r="FT165" s="107"/>
      <c r="FU165" s="107"/>
      <c r="FV165" s="107"/>
      <c r="FW165" s="107"/>
      <c r="FX165" s="107"/>
      <c r="FY165" s="107"/>
      <c r="FZ165" s="107"/>
      <c r="GA165" s="107"/>
      <c r="GB165" s="107">
        <f t="shared" si="4888"/>
        <v>0</v>
      </c>
      <c r="GC165" s="107">
        <f t="shared" si="4889"/>
        <v>0</v>
      </c>
      <c r="GD165" s="108">
        <f t="shared" si="4542"/>
        <v>0</v>
      </c>
      <c r="GE165" s="108">
        <f t="shared" si="4543"/>
        <v>0</v>
      </c>
      <c r="GF165" s="107">
        <f t="shared" si="4890"/>
        <v>0</v>
      </c>
      <c r="GG165" s="107">
        <f t="shared" si="4891"/>
        <v>0</v>
      </c>
      <c r="GH165" s="107">
        <f t="shared" si="4892"/>
        <v>0</v>
      </c>
      <c r="GI165" s="107">
        <f t="shared" si="4893"/>
        <v>0</v>
      </c>
      <c r="GJ165" s="107">
        <f t="shared" si="4894"/>
        <v>2</v>
      </c>
      <c r="GK165" s="107">
        <f t="shared" si="4895"/>
        <v>255672.98</v>
      </c>
      <c r="GL165" s="107">
        <f t="shared" si="4896"/>
        <v>0</v>
      </c>
      <c r="GM165" s="107">
        <f t="shared" si="4897"/>
        <v>0</v>
      </c>
      <c r="GN165" s="107">
        <f t="shared" si="4898"/>
        <v>2</v>
      </c>
      <c r="GO165" s="107">
        <f t="shared" si="4899"/>
        <v>255672.98</v>
      </c>
      <c r="GP165" s="107"/>
      <c r="GQ165" s="107"/>
      <c r="GR165" s="243"/>
      <c r="GS165" s="86"/>
    </row>
    <row r="166" spans="2:201" ht="27" hidden="1" customHeight="1" x14ac:dyDescent="0.2">
      <c r="B166" s="86" t="s">
        <v>244</v>
      </c>
      <c r="C166" s="87" t="s">
        <v>245</v>
      </c>
      <c r="D166" s="94">
        <v>444</v>
      </c>
      <c r="E166" s="94" t="s">
        <v>249</v>
      </c>
      <c r="F166" s="94">
        <v>40</v>
      </c>
      <c r="G166" s="106">
        <v>127836.4878</v>
      </c>
      <c r="H166" s="107"/>
      <c r="I166" s="107"/>
      <c r="J166" s="107"/>
      <c r="K166" s="107"/>
      <c r="L166" s="107">
        <f>VLOOKUP($D166,'факт '!$D$7:$AO$73,3,0)</f>
        <v>0</v>
      </c>
      <c r="M166" s="107">
        <f>VLOOKUP($D166,'факт '!$D$7:$AO$73,4,0)</f>
        <v>0</v>
      </c>
      <c r="N166" s="107"/>
      <c r="O166" s="107"/>
      <c r="P166" s="107">
        <f t="shared" si="4860"/>
        <v>0</v>
      </c>
      <c r="Q166" s="107">
        <f t="shared" si="4861"/>
        <v>0</v>
      </c>
      <c r="R166" s="108">
        <f t="shared" si="4284"/>
        <v>0</v>
      </c>
      <c r="S166" s="108">
        <f t="shared" si="4285"/>
        <v>0</v>
      </c>
      <c r="T166" s="107"/>
      <c r="U166" s="107"/>
      <c r="V166" s="107"/>
      <c r="W166" s="107"/>
      <c r="X166" s="107">
        <f>VLOOKUP($D166,'факт '!$D$7:$AO$73,7,0)</f>
        <v>0</v>
      </c>
      <c r="Y166" s="107">
        <f>VLOOKUP($D166,'факт '!$D$7:$AO$73,8,0)</f>
        <v>0</v>
      </c>
      <c r="Z166" s="107">
        <f>VLOOKUP($D166,'факт '!$D$7:$AO$73,9,0)</f>
        <v>0</v>
      </c>
      <c r="AA166" s="107">
        <f>VLOOKUP($D166,'факт '!$D$7:$AO$73,10,0)</f>
        <v>0</v>
      </c>
      <c r="AB166" s="107">
        <f t="shared" si="4862"/>
        <v>0</v>
      </c>
      <c r="AC166" s="107">
        <f t="shared" si="4863"/>
        <v>0</v>
      </c>
      <c r="AD166" s="108">
        <f t="shared" si="4449"/>
        <v>0</v>
      </c>
      <c r="AE166" s="108">
        <f t="shared" si="4450"/>
        <v>0</v>
      </c>
      <c r="AF166" s="107"/>
      <c r="AG166" s="107"/>
      <c r="AH166" s="107"/>
      <c r="AI166" s="107"/>
      <c r="AJ166" s="107">
        <f>VLOOKUP($D166,'факт '!$D$7:$AO$73,5,0)</f>
        <v>0</v>
      </c>
      <c r="AK166" s="107">
        <f>VLOOKUP($D166,'факт '!$D$7:$AO$73,6,0)</f>
        <v>0</v>
      </c>
      <c r="AL166" s="107"/>
      <c r="AM166" s="107"/>
      <c r="AN166" s="107">
        <f t="shared" si="4864"/>
        <v>0</v>
      </c>
      <c r="AO166" s="107">
        <f t="shared" si="4865"/>
        <v>0</v>
      </c>
      <c r="AP166" s="108">
        <f t="shared" si="4456"/>
        <v>0</v>
      </c>
      <c r="AQ166" s="108">
        <f t="shared" si="4457"/>
        <v>0</v>
      </c>
      <c r="AR166" s="107"/>
      <c r="AS166" s="107"/>
      <c r="AT166" s="107"/>
      <c r="AU166" s="107"/>
      <c r="AV166" s="107">
        <f>VLOOKUP($D166,'факт '!$D$7:$AO$73,11,0)</f>
        <v>0</v>
      </c>
      <c r="AW166" s="107">
        <f>VLOOKUP($D166,'факт '!$D$7:$AO$73,12,0)</f>
        <v>0</v>
      </c>
      <c r="AX166" s="107"/>
      <c r="AY166" s="107"/>
      <c r="AZ166" s="107">
        <f t="shared" si="4866"/>
        <v>0</v>
      </c>
      <c r="BA166" s="107">
        <f t="shared" si="4867"/>
        <v>0</v>
      </c>
      <c r="BB166" s="108">
        <f t="shared" si="4463"/>
        <v>0</v>
      </c>
      <c r="BC166" s="108">
        <f t="shared" si="4464"/>
        <v>0</v>
      </c>
      <c r="BD166" s="107"/>
      <c r="BE166" s="107"/>
      <c r="BF166" s="107"/>
      <c r="BG166" s="107"/>
      <c r="BH166" s="107">
        <f>VLOOKUP($D166,'факт '!$D$7:$AO$73,15,0)</f>
        <v>1</v>
      </c>
      <c r="BI166" s="107">
        <f>VLOOKUP($D166,'факт '!$D$7:$AO$73,16,0)</f>
        <v>127836.49</v>
      </c>
      <c r="BJ166" s="107">
        <f>VLOOKUP($D166,'факт '!$D$7:$AO$73,17,0)</f>
        <v>0</v>
      </c>
      <c r="BK166" s="107">
        <f>VLOOKUP($D166,'факт '!$D$7:$AO$73,18,0)</f>
        <v>0</v>
      </c>
      <c r="BL166" s="107">
        <f t="shared" si="4868"/>
        <v>1</v>
      </c>
      <c r="BM166" s="107">
        <f t="shared" si="4869"/>
        <v>127836.49</v>
      </c>
      <c r="BN166" s="108">
        <f t="shared" si="4470"/>
        <v>1</v>
      </c>
      <c r="BO166" s="108">
        <f t="shared" si="4471"/>
        <v>127836.49</v>
      </c>
      <c r="BP166" s="107"/>
      <c r="BQ166" s="107"/>
      <c r="BR166" s="107"/>
      <c r="BS166" s="107"/>
      <c r="BT166" s="107">
        <f>VLOOKUP($D166,'факт '!$D$7:$AO$73,19,0)</f>
        <v>0</v>
      </c>
      <c r="BU166" s="107">
        <f>VLOOKUP($D166,'факт '!$D$7:$AO$73,20,0)</f>
        <v>0</v>
      </c>
      <c r="BV166" s="107">
        <f>VLOOKUP($D166,'факт '!$D$7:$AO$73,21,0)</f>
        <v>0</v>
      </c>
      <c r="BW166" s="107">
        <f>VLOOKUP($D166,'факт '!$D$7:$AO$73,22,0)</f>
        <v>0</v>
      </c>
      <c r="BX166" s="107">
        <f t="shared" si="4870"/>
        <v>0</v>
      </c>
      <c r="BY166" s="107">
        <f t="shared" si="4871"/>
        <v>0</v>
      </c>
      <c r="BZ166" s="108">
        <f t="shared" si="4477"/>
        <v>0</v>
      </c>
      <c r="CA166" s="108">
        <f t="shared" si="4478"/>
        <v>0</v>
      </c>
      <c r="CB166" s="107"/>
      <c r="CC166" s="107"/>
      <c r="CD166" s="107"/>
      <c r="CE166" s="107"/>
      <c r="CF166" s="107">
        <f>VLOOKUP($D166,'факт '!$D$7:$AO$73,23,0)</f>
        <v>0</v>
      </c>
      <c r="CG166" s="107">
        <f>VLOOKUP($D166,'факт '!$D$7:$AO$73,24,0)</f>
        <v>0</v>
      </c>
      <c r="CH166" s="107">
        <f>VLOOKUP($D166,'факт '!$D$7:$AO$73,25,0)</f>
        <v>0</v>
      </c>
      <c r="CI166" s="107">
        <f>VLOOKUP($D166,'факт '!$D$7:$AO$73,26,0)</f>
        <v>0</v>
      </c>
      <c r="CJ166" s="107">
        <f t="shared" si="4872"/>
        <v>0</v>
      </c>
      <c r="CK166" s="107">
        <f t="shared" si="4873"/>
        <v>0</v>
      </c>
      <c r="CL166" s="108">
        <f t="shared" si="4485"/>
        <v>0</v>
      </c>
      <c r="CM166" s="108">
        <f t="shared" si="4486"/>
        <v>0</v>
      </c>
      <c r="CN166" s="107"/>
      <c r="CO166" s="107"/>
      <c r="CP166" s="107"/>
      <c r="CQ166" s="107"/>
      <c r="CR166" s="107">
        <f>VLOOKUP($D166,'факт '!$D$7:$AO$73,27,0)</f>
        <v>0</v>
      </c>
      <c r="CS166" s="107">
        <f>VLOOKUP($D166,'факт '!$D$7:$AO$73,28,0)</f>
        <v>0</v>
      </c>
      <c r="CT166" s="107">
        <f>VLOOKUP($D166,'факт '!$D$7:$AO$73,29,0)</f>
        <v>0</v>
      </c>
      <c r="CU166" s="107">
        <f>VLOOKUP($D166,'факт '!$D$7:$AO$73,30,0)</f>
        <v>0</v>
      </c>
      <c r="CV166" s="107">
        <f t="shared" si="4874"/>
        <v>0</v>
      </c>
      <c r="CW166" s="107">
        <f t="shared" si="4875"/>
        <v>0</v>
      </c>
      <c r="CX166" s="108">
        <f t="shared" si="4492"/>
        <v>0</v>
      </c>
      <c r="CY166" s="108">
        <f t="shared" si="4493"/>
        <v>0</v>
      </c>
      <c r="CZ166" s="107"/>
      <c r="DA166" s="107"/>
      <c r="DB166" s="107"/>
      <c r="DC166" s="107"/>
      <c r="DD166" s="107">
        <f>VLOOKUP($D166,'факт '!$D$7:$AO$73,31,0)</f>
        <v>0</v>
      </c>
      <c r="DE166" s="107">
        <f>VLOOKUP($D166,'факт '!$D$7:$AO$73,32,0)</f>
        <v>0</v>
      </c>
      <c r="DF166" s="107"/>
      <c r="DG166" s="107"/>
      <c r="DH166" s="107">
        <f t="shared" si="4876"/>
        <v>0</v>
      </c>
      <c r="DI166" s="107">
        <f t="shared" si="4877"/>
        <v>0</v>
      </c>
      <c r="DJ166" s="108">
        <f t="shared" si="4499"/>
        <v>0</v>
      </c>
      <c r="DK166" s="108">
        <f t="shared" si="4500"/>
        <v>0</v>
      </c>
      <c r="DL166" s="107"/>
      <c r="DM166" s="107"/>
      <c r="DN166" s="107"/>
      <c r="DO166" s="107"/>
      <c r="DP166" s="107">
        <f>VLOOKUP($D166,'факт '!$D$7:$AO$73,13,0)</f>
        <v>0</v>
      </c>
      <c r="DQ166" s="107">
        <f>VLOOKUP($D166,'факт '!$D$7:$AO$73,14,0)</f>
        <v>0</v>
      </c>
      <c r="DR166" s="107"/>
      <c r="DS166" s="107"/>
      <c r="DT166" s="107">
        <f t="shared" si="4878"/>
        <v>0</v>
      </c>
      <c r="DU166" s="107">
        <f t="shared" si="4879"/>
        <v>0</v>
      </c>
      <c r="DV166" s="108">
        <f t="shared" si="4506"/>
        <v>0</v>
      </c>
      <c r="DW166" s="108">
        <f t="shared" si="4507"/>
        <v>0</v>
      </c>
      <c r="DX166" s="107"/>
      <c r="DY166" s="107"/>
      <c r="DZ166" s="107"/>
      <c r="EA166" s="107"/>
      <c r="EB166" s="107">
        <f>VLOOKUP($D166,'факт '!$D$7:$AO$73,33,0)</f>
        <v>0</v>
      </c>
      <c r="EC166" s="107">
        <f>VLOOKUP($D166,'факт '!$D$7:$AO$73,34,0)</f>
        <v>0</v>
      </c>
      <c r="ED166" s="107"/>
      <c r="EE166" s="107"/>
      <c r="EF166" s="107">
        <f t="shared" si="4880"/>
        <v>0</v>
      </c>
      <c r="EG166" s="107">
        <f t="shared" si="4881"/>
        <v>0</v>
      </c>
      <c r="EH166" s="108">
        <f t="shared" si="4513"/>
        <v>0</v>
      </c>
      <c r="EI166" s="108">
        <f t="shared" si="4514"/>
        <v>0</v>
      </c>
      <c r="EJ166" s="107"/>
      <c r="EK166" s="107"/>
      <c r="EL166" s="107"/>
      <c r="EM166" s="107"/>
      <c r="EN166" s="107">
        <f>VLOOKUP($D166,'факт '!$D$7:$AO$73,35,0)</f>
        <v>0</v>
      </c>
      <c r="EO166" s="107">
        <f>VLOOKUP($D166,'факт '!$D$7:$AO$73,36,0)</f>
        <v>0</v>
      </c>
      <c r="EP166" s="107">
        <f>VLOOKUP($D166,'факт '!$D$7:$AO$73,37,0)</f>
        <v>0</v>
      </c>
      <c r="EQ166" s="107">
        <f>VLOOKUP($D166,'факт '!$D$7:$AO$73,38,0)</f>
        <v>0</v>
      </c>
      <c r="ER166" s="107">
        <f t="shared" si="4882"/>
        <v>0</v>
      </c>
      <c r="ES166" s="107">
        <f t="shared" si="4883"/>
        <v>0</v>
      </c>
      <c r="ET166" s="108">
        <f t="shared" si="4521"/>
        <v>0</v>
      </c>
      <c r="EU166" s="108">
        <f t="shared" si="4522"/>
        <v>0</v>
      </c>
      <c r="EV166" s="107"/>
      <c r="EW166" s="107"/>
      <c r="EX166" s="107"/>
      <c r="EY166" s="107"/>
      <c r="EZ166" s="107"/>
      <c r="FA166" s="107"/>
      <c r="FB166" s="107"/>
      <c r="FC166" s="107"/>
      <c r="FD166" s="107">
        <f t="shared" si="4884"/>
        <v>0</v>
      </c>
      <c r="FE166" s="107">
        <f t="shared" si="4885"/>
        <v>0</v>
      </c>
      <c r="FF166" s="108">
        <f t="shared" si="4528"/>
        <v>0</v>
      </c>
      <c r="FG166" s="108">
        <f t="shared" si="4529"/>
        <v>0</v>
      </c>
      <c r="FH166" s="107"/>
      <c r="FI166" s="107"/>
      <c r="FJ166" s="107"/>
      <c r="FK166" s="107"/>
      <c r="FL166" s="107"/>
      <c r="FM166" s="107"/>
      <c r="FN166" s="107"/>
      <c r="FO166" s="107"/>
      <c r="FP166" s="107">
        <f t="shared" si="4886"/>
        <v>0</v>
      </c>
      <c r="FQ166" s="107">
        <f t="shared" si="4887"/>
        <v>0</v>
      </c>
      <c r="FR166" s="108">
        <f t="shared" si="4535"/>
        <v>0</v>
      </c>
      <c r="FS166" s="108">
        <f t="shared" si="4536"/>
        <v>0</v>
      </c>
      <c r="FT166" s="107"/>
      <c r="FU166" s="107"/>
      <c r="FV166" s="107"/>
      <c r="FW166" s="107"/>
      <c r="FX166" s="107"/>
      <c r="FY166" s="107"/>
      <c r="FZ166" s="107"/>
      <c r="GA166" s="107"/>
      <c r="GB166" s="107">
        <f t="shared" si="4888"/>
        <v>0</v>
      </c>
      <c r="GC166" s="107">
        <f t="shared" si="4889"/>
        <v>0</v>
      </c>
      <c r="GD166" s="108">
        <f t="shared" si="4542"/>
        <v>0</v>
      </c>
      <c r="GE166" s="108">
        <f t="shared" si="4543"/>
        <v>0</v>
      </c>
      <c r="GF166" s="107">
        <f t="shared" si="4890"/>
        <v>0</v>
      </c>
      <c r="GG166" s="107">
        <f t="shared" si="4891"/>
        <v>0</v>
      </c>
      <c r="GH166" s="107">
        <f t="shared" si="4892"/>
        <v>0</v>
      </c>
      <c r="GI166" s="107">
        <f t="shared" si="4893"/>
        <v>0</v>
      </c>
      <c r="GJ166" s="107">
        <f t="shared" si="4894"/>
        <v>1</v>
      </c>
      <c r="GK166" s="107">
        <f t="shared" si="4895"/>
        <v>127836.49</v>
      </c>
      <c r="GL166" s="107">
        <f t="shared" si="4896"/>
        <v>0</v>
      </c>
      <c r="GM166" s="107">
        <f t="shared" si="4897"/>
        <v>0</v>
      </c>
      <c r="GN166" s="107">
        <f t="shared" si="4898"/>
        <v>1</v>
      </c>
      <c r="GO166" s="107">
        <f t="shared" si="4899"/>
        <v>127836.49</v>
      </c>
      <c r="GP166" s="107"/>
      <c r="GQ166" s="107"/>
      <c r="GR166" s="243"/>
      <c r="GS166" s="86"/>
    </row>
    <row r="167" spans="2:201" ht="27" hidden="1" customHeight="1" x14ac:dyDescent="0.2">
      <c r="B167" s="86" t="s">
        <v>250</v>
      </c>
      <c r="C167" s="87" t="s">
        <v>251</v>
      </c>
      <c r="D167" s="94">
        <v>449</v>
      </c>
      <c r="E167" s="94" t="s">
        <v>252</v>
      </c>
      <c r="F167" s="94">
        <v>40</v>
      </c>
      <c r="G167" s="106">
        <v>127836.4878</v>
      </c>
      <c r="H167" s="107"/>
      <c r="I167" s="107"/>
      <c r="J167" s="107"/>
      <c r="K167" s="107"/>
      <c r="L167" s="107">
        <f>VLOOKUP($D167,'факт '!$D$7:$AO$73,3,0)</f>
        <v>0</v>
      </c>
      <c r="M167" s="107">
        <f>VLOOKUP($D167,'факт '!$D$7:$AO$73,4,0)</f>
        <v>0</v>
      </c>
      <c r="N167" s="107"/>
      <c r="O167" s="107"/>
      <c r="P167" s="107">
        <f t="shared" si="4860"/>
        <v>0</v>
      </c>
      <c r="Q167" s="107">
        <f t="shared" si="4861"/>
        <v>0</v>
      </c>
      <c r="R167" s="108">
        <f t="shared" si="4284"/>
        <v>0</v>
      </c>
      <c r="S167" s="108">
        <f t="shared" si="4285"/>
        <v>0</v>
      </c>
      <c r="T167" s="107"/>
      <c r="U167" s="107"/>
      <c r="V167" s="107"/>
      <c r="W167" s="107"/>
      <c r="X167" s="107">
        <f>VLOOKUP($D167,'факт '!$D$7:$AO$73,7,0)</f>
        <v>0</v>
      </c>
      <c r="Y167" s="107">
        <f>VLOOKUP($D167,'факт '!$D$7:$AO$73,8,0)</f>
        <v>0</v>
      </c>
      <c r="Z167" s="107">
        <f>VLOOKUP($D167,'факт '!$D$7:$AO$73,9,0)</f>
        <v>0</v>
      </c>
      <c r="AA167" s="107">
        <f>VLOOKUP($D167,'факт '!$D$7:$AO$73,10,0)</f>
        <v>0</v>
      </c>
      <c r="AB167" s="107">
        <f t="shared" si="4862"/>
        <v>0</v>
      </c>
      <c r="AC167" s="107">
        <f t="shared" si="4863"/>
        <v>0</v>
      </c>
      <c r="AD167" s="108">
        <f t="shared" si="4449"/>
        <v>0</v>
      </c>
      <c r="AE167" s="108">
        <f t="shared" si="4450"/>
        <v>0</v>
      </c>
      <c r="AF167" s="107"/>
      <c r="AG167" s="107"/>
      <c r="AH167" s="107"/>
      <c r="AI167" s="107"/>
      <c r="AJ167" s="107">
        <f>VLOOKUP($D167,'факт '!$D$7:$AO$73,5,0)</f>
        <v>0</v>
      </c>
      <c r="AK167" s="107">
        <f>VLOOKUP($D167,'факт '!$D$7:$AO$73,6,0)</f>
        <v>0</v>
      </c>
      <c r="AL167" s="107"/>
      <c r="AM167" s="107"/>
      <c r="AN167" s="107">
        <f t="shared" si="4864"/>
        <v>0</v>
      </c>
      <c r="AO167" s="107">
        <f t="shared" si="4865"/>
        <v>0</v>
      </c>
      <c r="AP167" s="108">
        <f t="shared" si="4456"/>
        <v>0</v>
      </c>
      <c r="AQ167" s="108">
        <f t="shared" si="4457"/>
        <v>0</v>
      </c>
      <c r="AR167" s="107"/>
      <c r="AS167" s="107"/>
      <c r="AT167" s="107"/>
      <c r="AU167" s="107"/>
      <c r="AV167" s="107">
        <f>VLOOKUP($D167,'факт '!$D$7:$AO$73,11,0)</f>
        <v>0</v>
      </c>
      <c r="AW167" s="107">
        <f>VLOOKUP($D167,'факт '!$D$7:$AO$73,12,0)</f>
        <v>0</v>
      </c>
      <c r="AX167" s="107"/>
      <c r="AY167" s="107"/>
      <c r="AZ167" s="107">
        <f t="shared" si="4866"/>
        <v>0</v>
      </c>
      <c r="BA167" s="107">
        <f t="shared" si="4867"/>
        <v>0</v>
      </c>
      <c r="BB167" s="108">
        <f t="shared" si="4463"/>
        <v>0</v>
      </c>
      <c r="BC167" s="108">
        <f t="shared" si="4464"/>
        <v>0</v>
      </c>
      <c r="BD167" s="107"/>
      <c r="BE167" s="107"/>
      <c r="BF167" s="107"/>
      <c r="BG167" s="107"/>
      <c r="BH167" s="107">
        <f>VLOOKUP($D167,'факт '!$D$7:$AO$73,15,0)</f>
        <v>1</v>
      </c>
      <c r="BI167" s="107">
        <f>VLOOKUP($D167,'факт '!$D$7:$AO$73,16,0)</f>
        <v>127836.49</v>
      </c>
      <c r="BJ167" s="107">
        <f>VLOOKUP($D167,'факт '!$D$7:$AO$73,17,0)</f>
        <v>0</v>
      </c>
      <c r="BK167" s="107">
        <f>VLOOKUP($D167,'факт '!$D$7:$AO$73,18,0)</f>
        <v>0</v>
      </c>
      <c r="BL167" s="107">
        <f t="shared" si="4868"/>
        <v>1</v>
      </c>
      <c r="BM167" s="107">
        <f t="shared" si="4869"/>
        <v>127836.49</v>
      </c>
      <c r="BN167" s="108">
        <f t="shared" si="4470"/>
        <v>1</v>
      </c>
      <c r="BO167" s="108">
        <f t="shared" si="4471"/>
        <v>127836.49</v>
      </c>
      <c r="BP167" s="107"/>
      <c r="BQ167" s="107"/>
      <c r="BR167" s="107"/>
      <c r="BS167" s="107"/>
      <c r="BT167" s="107">
        <f>VLOOKUP($D167,'факт '!$D$7:$AO$73,19,0)</f>
        <v>0</v>
      </c>
      <c r="BU167" s="107">
        <f>VLOOKUP($D167,'факт '!$D$7:$AO$73,20,0)</f>
        <v>0</v>
      </c>
      <c r="BV167" s="107">
        <f>VLOOKUP($D167,'факт '!$D$7:$AO$73,21,0)</f>
        <v>0</v>
      </c>
      <c r="BW167" s="107">
        <f>VLOOKUP($D167,'факт '!$D$7:$AO$73,22,0)</f>
        <v>0</v>
      </c>
      <c r="BX167" s="107">
        <f t="shared" si="4870"/>
        <v>0</v>
      </c>
      <c r="BY167" s="107">
        <f t="shared" si="4871"/>
        <v>0</v>
      </c>
      <c r="BZ167" s="108">
        <f t="shared" si="4477"/>
        <v>0</v>
      </c>
      <c r="CA167" s="108">
        <f t="shared" si="4478"/>
        <v>0</v>
      </c>
      <c r="CB167" s="107"/>
      <c r="CC167" s="107"/>
      <c r="CD167" s="107"/>
      <c r="CE167" s="107"/>
      <c r="CF167" s="107">
        <f>VLOOKUP($D167,'факт '!$D$7:$AO$73,23,0)</f>
        <v>0</v>
      </c>
      <c r="CG167" s="107">
        <f>VLOOKUP($D167,'факт '!$D$7:$AO$73,24,0)</f>
        <v>0</v>
      </c>
      <c r="CH167" s="107">
        <f>VLOOKUP($D167,'факт '!$D$7:$AO$73,25,0)</f>
        <v>0</v>
      </c>
      <c r="CI167" s="107">
        <f>VLOOKUP($D167,'факт '!$D$7:$AO$73,26,0)</f>
        <v>0</v>
      </c>
      <c r="CJ167" s="107">
        <f t="shared" si="4872"/>
        <v>0</v>
      </c>
      <c r="CK167" s="107">
        <f t="shared" si="4873"/>
        <v>0</v>
      </c>
      <c r="CL167" s="108">
        <f t="shared" si="4485"/>
        <v>0</v>
      </c>
      <c r="CM167" s="108">
        <f t="shared" si="4486"/>
        <v>0</v>
      </c>
      <c r="CN167" s="107"/>
      <c r="CO167" s="107"/>
      <c r="CP167" s="107"/>
      <c r="CQ167" s="107"/>
      <c r="CR167" s="107">
        <f>VLOOKUP($D167,'факт '!$D$7:$AO$73,27,0)</f>
        <v>0</v>
      </c>
      <c r="CS167" s="107">
        <f>VLOOKUP($D167,'факт '!$D$7:$AO$73,28,0)</f>
        <v>0</v>
      </c>
      <c r="CT167" s="107">
        <f>VLOOKUP($D167,'факт '!$D$7:$AO$73,29,0)</f>
        <v>0</v>
      </c>
      <c r="CU167" s="107">
        <f>VLOOKUP($D167,'факт '!$D$7:$AO$73,30,0)</f>
        <v>0</v>
      </c>
      <c r="CV167" s="107">
        <f t="shared" si="4874"/>
        <v>0</v>
      </c>
      <c r="CW167" s="107">
        <f t="shared" si="4875"/>
        <v>0</v>
      </c>
      <c r="CX167" s="108">
        <f t="shared" si="4492"/>
        <v>0</v>
      </c>
      <c r="CY167" s="108">
        <f t="shared" si="4493"/>
        <v>0</v>
      </c>
      <c r="CZ167" s="107"/>
      <c r="DA167" s="107"/>
      <c r="DB167" s="107"/>
      <c r="DC167" s="107"/>
      <c r="DD167" s="107">
        <f>VLOOKUP($D167,'факт '!$D$7:$AO$73,31,0)</f>
        <v>6</v>
      </c>
      <c r="DE167" s="107">
        <f>VLOOKUP($D167,'факт '!$D$7:$AO$73,32,0)</f>
        <v>767018.94000000006</v>
      </c>
      <c r="DF167" s="107"/>
      <c r="DG167" s="107"/>
      <c r="DH167" s="107">
        <f t="shared" si="4876"/>
        <v>6</v>
      </c>
      <c r="DI167" s="107">
        <f t="shared" si="4877"/>
        <v>767018.94000000006</v>
      </c>
      <c r="DJ167" s="108">
        <f t="shared" si="4499"/>
        <v>6</v>
      </c>
      <c r="DK167" s="108">
        <f t="shared" si="4500"/>
        <v>767018.94000000006</v>
      </c>
      <c r="DL167" s="107"/>
      <c r="DM167" s="107"/>
      <c r="DN167" s="107"/>
      <c r="DO167" s="107"/>
      <c r="DP167" s="107">
        <f>VLOOKUP($D167,'факт '!$D$7:$AO$73,13,0)</f>
        <v>0</v>
      </c>
      <c r="DQ167" s="107">
        <f>VLOOKUP($D167,'факт '!$D$7:$AO$73,14,0)</f>
        <v>0</v>
      </c>
      <c r="DR167" s="107"/>
      <c r="DS167" s="107"/>
      <c r="DT167" s="107">
        <f t="shared" si="4878"/>
        <v>0</v>
      </c>
      <c r="DU167" s="107">
        <f t="shared" si="4879"/>
        <v>0</v>
      </c>
      <c r="DV167" s="108">
        <f t="shared" si="4506"/>
        <v>0</v>
      </c>
      <c r="DW167" s="108">
        <f t="shared" si="4507"/>
        <v>0</v>
      </c>
      <c r="DX167" s="107"/>
      <c r="DY167" s="107"/>
      <c r="DZ167" s="107"/>
      <c r="EA167" s="107"/>
      <c r="EB167" s="107">
        <f>VLOOKUP($D167,'факт '!$D$7:$AO$73,33,0)</f>
        <v>0</v>
      </c>
      <c r="EC167" s="107">
        <f>VLOOKUP($D167,'факт '!$D$7:$AO$73,34,0)</f>
        <v>0</v>
      </c>
      <c r="ED167" s="107"/>
      <c r="EE167" s="107"/>
      <c r="EF167" s="107">
        <f t="shared" si="4880"/>
        <v>0</v>
      </c>
      <c r="EG167" s="107">
        <f t="shared" si="4881"/>
        <v>0</v>
      </c>
      <c r="EH167" s="108">
        <f t="shared" si="4513"/>
        <v>0</v>
      </c>
      <c r="EI167" s="108">
        <f t="shared" si="4514"/>
        <v>0</v>
      </c>
      <c r="EJ167" s="107"/>
      <c r="EK167" s="107"/>
      <c r="EL167" s="107"/>
      <c r="EM167" s="107"/>
      <c r="EN167" s="107">
        <f>VLOOKUP($D167,'факт '!$D$7:$AO$73,35,0)</f>
        <v>0</v>
      </c>
      <c r="EO167" s="107">
        <f>VLOOKUP($D167,'факт '!$D$7:$AO$73,36,0)</f>
        <v>0</v>
      </c>
      <c r="EP167" s="107">
        <f>VLOOKUP($D167,'факт '!$D$7:$AO$73,37,0)</f>
        <v>0</v>
      </c>
      <c r="EQ167" s="107">
        <f>VLOOKUP($D167,'факт '!$D$7:$AO$73,38,0)</f>
        <v>0</v>
      </c>
      <c r="ER167" s="107">
        <f t="shared" si="4882"/>
        <v>0</v>
      </c>
      <c r="ES167" s="107">
        <f t="shared" si="4883"/>
        <v>0</v>
      </c>
      <c r="ET167" s="108">
        <f t="shared" si="4521"/>
        <v>0</v>
      </c>
      <c r="EU167" s="108">
        <f t="shared" si="4522"/>
        <v>0</v>
      </c>
      <c r="EV167" s="107"/>
      <c r="EW167" s="107"/>
      <c r="EX167" s="107"/>
      <c r="EY167" s="107"/>
      <c r="EZ167" s="107"/>
      <c r="FA167" s="107"/>
      <c r="FB167" s="107"/>
      <c r="FC167" s="107"/>
      <c r="FD167" s="107">
        <f t="shared" si="4884"/>
        <v>0</v>
      </c>
      <c r="FE167" s="107">
        <f t="shared" si="4885"/>
        <v>0</v>
      </c>
      <c r="FF167" s="108">
        <f t="shared" si="4528"/>
        <v>0</v>
      </c>
      <c r="FG167" s="108">
        <f t="shared" si="4529"/>
        <v>0</v>
      </c>
      <c r="FH167" s="107"/>
      <c r="FI167" s="107"/>
      <c r="FJ167" s="107"/>
      <c r="FK167" s="107"/>
      <c r="FL167" s="107"/>
      <c r="FM167" s="107"/>
      <c r="FN167" s="107"/>
      <c r="FO167" s="107"/>
      <c r="FP167" s="107">
        <f t="shared" si="4886"/>
        <v>0</v>
      </c>
      <c r="FQ167" s="107">
        <f t="shared" si="4887"/>
        <v>0</v>
      </c>
      <c r="FR167" s="108">
        <f t="shared" si="4535"/>
        <v>0</v>
      </c>
      <c r="FS167" s="108">
        <f t="shared" si="4536"/>
        <v>0</v>
      </c>
      <c r="FT167" s="107"/>
      <c r="FU167" s="107"/>
      <c r="FV167" s="107"/>
      <c r="FW167" s="107"/>
      <c r="FX167" s="107"/>
      <c r="FY167" s="107"/>
      <c r="FZ167" s="107"/>
      <c r="GA167" s="107"/>
      <c r="GB167" s="107">
        <f t="shared" si="4888"/>
        <v>0</v>
      </c>
      <c r="GC167" s="107">
        <f t="shared" si="4889"/>
        <v>0</v>
      </c>
      <c r="GD167" s="108">
        <f t="shared" si="4542"/>
        <v>0</v>
      </c>
      <c r="GE167" s="108">
        <f t="shared" si="4543"/>
        <v>0</v>
      </c>
      <c r="GF167" s="107">
        <f t="shared" si="4890"/>
        <v>0</v>
      </c>
      <c r="GG167" s="107">
        <f t="shared" si="4891"/>
        <v>0</v>
      </c>
      <c r="GH167" s="107">
        <f t="shared" si="4892"/>
        <v>0</v>
      </c>
      <c r="GI167" s="107">
        <f t="shared" si="4893"/>
        <v>0</v>
      </c>
      <c r="GJ167" s="107">
        <f t="shared" si="4894"/>
        <v>7</v>
      </c>
      <c r="GK167" s="107">
        <f t="shared" si="4895"/>
        <v>894855.43</v>
      </c>
      <c r="GL167" s="107">
        <f t="shared" si="4896"/>
        <v>0</v>
      </c>
      <c r="GM167" s="107">
        <f t="shared" si="4897"/>
        <v>0</v>
      </c>
      <c r="GN167" s="107">
        <f t="shared" si="4898"/>
        <v>7</v>
      </c>
      <c r="GO167" s="107">
        <f t="shared" si="4899"/>
        <v>894855.43</v>
      </c>
      <c r="GP167" s="107"/>
      <c r="GQ167" s="107"/>
      <c r="GR167" s="243"/>
      <c r="GS167" s="86"/>
    </row>
    <row r="168" spans="2:201" ht="12.75" hidden="1" customHeight="1" x14ac:dyDescent="0.2">
      <c r="B168" s="86"/>
      <c r="C168" s="87"/>
      <c r="D168" s="94"/>
      <c r="E168" s="93"/>
      <c r="F168" s="94">
        <v>40</v>
      </c>
      <c r="G168" s="106">
        <v>127836.4878</v>
      </c>
      <c r="H168" s="107"/>
      <c r="I168" s="107"/>
      <c r="J168" s="107"/>
      <c r="K168" s="107"/>
      <c r="L168" s="107"/>
      <c r="M168" s="107"/>
      <c r="N168" s="107"/>
      <c r="O168" s="107"/>
      <c r="P168" s="107">
        <f t="shared" si="4860"/>
        <v>0</v>
      </c>
      <c r="Q168" s="107">
        <f t="shared" si="4861"/>
        <v>0</v>
      </c>
      <c r="R168" s="108">
        <f t="shared" si="4284"/>
        <v>0</v>
      </c>
      <c r="S168" s="108">
        <f t="shared" si="4285"/>
        <v>0</v>
      </c>
      <c r="T168" s="107"/>
      <c r="U168" s="107"/>
      <c r="V168" s="107"/>
      <c r="W168" s="107"/>
      <c r="X168" s="107"/>
      <c r="Y168" s="107"/>
      <c r="Z168" s="107"/>
      <c r="AA168" s="107"/>
      <c r="AB168" s="107">
        <f t="shared" si="4862"/>
        <v>0</v>
      </c>
      <c r="AC168" s="107">
        <f t="shared" si="4863"/>
        <v>0</v>
      </c>
      <c r="AD168" s="108">
        <f t="shared" si="4449"/>
        <v>0</v>
      </c>
      <c r="AE168" s="108">
        <f t="shared" si="4450"/>
        <v>0</v>
      </c>
      <c r="AF168" s="107"/>
      <c r="AG168" s="107"/>
      <c r="AH168" s="107"/>
      <c r="AI168" s="107"/>
      <c r="AJ168" s="107"/>
      <c r="AK168" s="107"/>
      <c r="AL168" s="107"/>
      <c r="AM168" s="107"/>
      <c r="AN168" s="107">
        <f t="shared" si="4864"/>
        <v>0</v>
      </c>
      <c r="AO168" s="107">
        <f t="shared" si="4865"/>
        <v>0</v>
      </c>
      <c r="AP168" s="108">
        <f t="shared" si="4456"/>
        <v>0</v>
      </c>
      <c r="AQ168" s="108">
        <f t="shared" si="4457"/>
        <v>0</v>
      </c>
      <c r="AR168" s="107"/>
      <c r="AS168" s="107"/>
      <c r="AT168" s="107"/>
      <c r="AU168" s="107"/>
      <c r="AV168" s="107"/>
      <c r="AW168" s="107"/>
      <c r="AX168" s="107"/>
      <c r="AY168" s="107"/>
      <c r="AZ168" s="107">
        <f t="shared" ref="AZ168" si="4900">SUM(AV168+AX168)</f>
        <v>0</v>
      </c>
      <c r="BA168" s="107">
        <f t="shared" ref="BA168" si="4901">SUM(AW168+AY168)</f>
        <v>0</v>
      </c>
      <c r="BB168" s="108">
        <f t="shared" si="4463"/>
        <v>0</v>
      </c>
      <c r="BC168" s="108">
        <f t="shared" si="4464"/>
        <v>0</v>
      </c>
      <c r="BD168" s="107"/>
      <c r="BE168" s="107"/>
      <c r="BF168" s="107"/>
      <c r="BG168" s="107"/>
      <c r="BH168" s="107"/>
      <c r="BI168" s="107"/>
      <c r="BJ168" s="107"/>
      <c r="BK168" s="107"/>
      <c r="BL168" s="107">
        <f t="shared" si="4868"/>
        <v>0</v>
      </c>
      <c r="BM168" s="107">
        <f t="shared" si="4869"/>
        <v>0</v>
      </c>
      <c r="BN168" s="108">
        <f t="shared" si="4470"/>
        <v>0</v>
      </c>
      <c r="BO168" s="108">
        <f t="shared" si="4471"/>
        <v>0</v>
      </c>
      <c r="BP168" s="107"/>
      <c r="BQ168" s="107"/>
      <c r="BR168" s="107"/>
      <c r="BS168" s="107"/>
      <c r="BT168" s="107"/>
      <c r="BU168" s="107"/>
      <c r="BV168" s="107"/>
      <c r="BW168" s="107"/>
      <c r="BX168" s="107">
        <f t="shared" si="4870"/>
        <v>0</v>
      </c>
      <c r="BY168" s="107">
        <f t="shared" si="4871"/>
        <v>0</v>
      </c>
      <c r="BZ168" s="108">
        <f t="shared" si="4477"/>
        <v>0</v>
      </c>
      <c r="CA168" s="108">
        <f t="shared" si="4478"/>
        <v>0</v>
      </c>
      <c r="CB168" s="107"/>
      <c r="CC168" s="107"/>
      <c r="CD168" s="107"/>
      <c r="CE168" s="107"/>
      <c r="CF168" s="107"/>
      <c r="CG168" s="107"/>
      <c r="CH168" s="107"/>
      <c r="CI168" s="107"/>
      <c r="CJ168" s="107">
        <f t="shared" si="4872"/>
        <v>0</v>
      </c>
      <c r="CK168" s="107">
        <f t="shared" si="4873"/>
        <v>0</v>
      </c>
      <c r="CL168" s="108">
        <f t="shared" si="4485"/>
        <v>0</v>
      </c>
      <c r="CM168" s="108">
        <f t="shared" si="4486"/>
        <v>0</v>
      </c>
      <c r="CN168" s="107"/>
      <c r="CO168" s="107"/>
      <c r="CP168" s="107"/>
      <c r="CQ168" s="107"/>
      <c r="CR168" s="107"/>
      <c r="CS168" s="107"/>
      <c r="CT168" s="107"/>
      <c r="CU168" s="107"/>
      <c r="CV168" s="107">
        <f t="shared" si="4874"/>
        <v>0</v>
      </c>
      <c r="CW168" s="107">
        <f t="shared" si="4875"/>
        <v>0</v>
      </c>
      <c r="CX168" s="108">
        <f t="shared" si="4492"/>
        <v>0</v>
      </c>
      <c r="CY168" s="108">
        <f t="shared" si="4493"/>
        <v>0</v>
      </c>
      <c r="CZ168" s="107"/>
      <c r="DA168" s="107"/>
      <c r="DB168" s="107"/>
      <c r="DC168" s="107"/>
      <c r="DD168" s="107"/>
      <c r="DE168" s="107"/>
      <c r="DF168" s="107"/>
      <c r="DG168" s="107"/>
      <c r="DH168" s="107">
        <f t="shared" si="4876"/>
        <v>0</v>
      </c>
      <c r="DI168" s="107">
        <f t="shared" si="4877"/>
        <v>0</v>
      </c>
      <c r="DJ168" s="108">
        <f t="shared" si="4499"/>
        <v>0</v>
      </c>
      <c r="DK168" s="108">
        <f t="shared" si="4500"/>
        <v>0</v>
      </c>
      <c r="DL168" s="107"/>
      <c r="DM168" s="107"/>
      <c r="DN168" s="107"/>
      <c r="DO168" s="107"/>
      <c r="DP168" s="107"/>
      <c r="DQ168" s="107"/>
      <c r="DR168" s="107"/>
      <c r="DS168" s="107"/>
      <c r="DT168" s="107">
        <f t="shared" si="4878"/>
        <v>0</v>
      </c>
      <c r="DU168" s="107">
        <f t="shared" si="4879"/>
        <v>0</v>
      </c>
      <c r="DV168" s="108">
        <f t="shared" si="4506"/>
        <v>0</v>
      </c>
      <c r="DW168" s="108">
        <f t="shared" si="4507"/>
        <v>0</v>
      </c>
      <c r="DX168" s="107"/>
      <c r="DY168" s="107"/>
      <c r="DZ168" s="107"/>
      <c r="EA168" s="107"/>
      <c r="EB168" s="107"/>
      <c r="EC168" s="107"/>
      <c r="ED168" s="107"/>
      <c r="EE168" s="107"/>
      <c r="EF168" s="107">
        <f t="shared" si="4880"/>
        <v>0</v>
      </c>
      <c r="EG168" s="107">
        <f t="shared" si="4881"/>
        <v>0</v>
      </c>
      <c r="EH168" s="108">
        <f t="shared" si="4513"/>
        <v>0</v>
      </c>
      <c r="EI168" s="108">
        <f t="shared" si="4514"/>
        <v>0</v>
      </c>
      <c r="EJ168" s="107"/>
      <c r="EK168" s="107"/>
      <c r="EL168" s="107"/>
      <c r="EM168" s="107"/>
      <c r="EN168" s="107"/>
      <c r="EO168" s="107"/>
      <c r="EP168" s="107"/>
      <c r="EQ168" s="107"/>
      <c r="ER168" s="107">
        <f t="shared" si="4882"/>
        <v>0</v>
      </c>
      <c r="ES168" s="107">
        <f t="shared" si="4883"/>
        <v>0</v>
      </c>
      <c r="ET168" s="108">
        <f t="shared" si="4521"/>
        <v>0</v>
      </c>
      <c r="EU168" s="108">
        <f t="shared" si="4522"/>
        <v>0</v>
      </c>
      <c r="EV168" s="107"/>
      <c r="EW168" s="107"/>
      <c r="EX168" s="107"/>
      <c r="EY168" s="107"/>
      <c r="EZ168" s="107"/>
      <c r="FA168" s="107"/>
      <c r="FB168" s="107"/>
      <c r="FC168" s="107"/>
      <c r="FD168" s="107">
        <f t="shared" si="4884"/>
        <v>0</v>
      </c>
      <c r="FE168" s="107">
        <f t="shared" si="4885"/>
        <v>0</v>
      </c>
      <c r="FF168" s="108">
        <f t="shared" si="4528"/>
        <v>0</v>
      </c>
      <c r="FG168" s="108">
        <f t="shared" si="4529"/>
        <v>0</v>
      </c>
      <c r="FH168" s="107"/>
      <c r="FI168" s="107"/>
      <c r="FJ168" s="107"/>
      <c r="FK168" s="107"/>
      <c r="FL168" s="107"/>
      <c r="FM168" s="107"/>
      <c r="FN168" s="107"/>
      <c r="FO168" s="107"/>
      <c r="FP168" s="107">
        <f t="shared" si="4886"/>
        <v>0</v>
      </c>
      <c r="FQ168" s="107">
        <f t="shared" si="4887"/>
        <v>0</v>
      </c>
      <c r="FR168" s="108">
        <f t="shared" si="4535"/>
        <v>0</v>
      </c>
      <c r="FS168" s="108">
        <f t="shared" si="4536"/>
        <v>0</v>
      </c>
      <c r="FT168" s="107"/>
      <c r="FU168" s="107"/>
      <c r="FV168" s="107"/>
      <c r="FW168" s="107"/>
      <c r="FX168" s="107"/>
      <c r="FY168" s="107"/>
      <c r="FZ168" s="107"/>
      <c r="GA168" s="107"/>
      <c r="GB168" s="107">
        <f t="shared" si="4888"/>
        <v>0</v>
      </c>
      <c r="GC168" s="107">
        <f t="shared" si="4889"/>
        <v>0</v>
      </c>
      <c r="GD168" s="108">
        <f t="shared" si="4542"/>
        <v>0</v>
      </c>
      <c r="GE168" s="108">
        <f t="shared" si="4543"/>
        <v>0</v>
      </c>
      <c r="GF168" s="107"/>
      <c r="GG168" s="107"/>
      <c r="GH168" s="107"/>
      <c r="GI168" s="107"/>
      <c r="GJ168" s="107"/>
      <c r="GK168" s="107"/>
      <c r="GL168" s="107"/>
      <c r="GM168" s="107"/>
      <c r="GN168" s="107">
        <f t="shared" ref="GN168" si="4902">SUM(GJ168+GL168)</f>
        <v>0</v>
      </c>
      <c r="GO168" s="107">
        <f t="shared" ref="GO168" si="4903">SUM(GK168+GM168)</f>
        <v>0</v>
      </c>
      <c r="GP168" s="107"/>
      <c r="GQ168" s="107"/>
      <c r="GR168" s="243"/>
      <c r="GS168" s="86"/>
    </row>
    <row r="169" spans="2:201" hidden="1" x14ac:dyDescent="0.2">
      <c r="B169" s="110"/>
      <c r="C169" s="116"/>
      <c r="D169" s="116"/>
      <c r="E169" s="102" t="s">
        <v>74</v>
      </c>
      <c r="F169" s="113"/>
      <c r="G169" s="114"/>
      <c r="H169" s="115">
        <f>SUM(H170)</f>
        <v>0</v>
      </c>
      <c r="I169" s="115">
        <f t="shared" ref="I169:BT169" si="4904">SUM(I170)</f>
        <v>0</v>
      </c>
      <c r="J169" s="115">
        <f t="shared" si="4904"/>
        <v>0</v>
      </c>
      <c r="K169" s="115">
        <f t="shared" si="4904"/>
        <v>0</v>
      </c>
      <c r="L169" s="115">
        <f t="shared" si="4904"/>
        <v>0</v>
      </c>
      <c r="M169" s="115">
        <f t="shared" si="4904"/>
        <v>0</v>
      </c>
      <c r="N169" s="115">
        <f t="shared" si="4904"/>
        <v>0</v>
      </c>
      <c r="O169" s="115">
        <f t="shared" si="4904"/>
        <v>0</v>
      </c>
      <c r="P169" s="115">
        <f t="shared" si="4904"/>
        <v>0</v>
      </c>
      <c r="Q169" s="115">
        <f t="shared" si="4904"/>
        <v>0</v>
      </c>
      <c r="R169" s="108">
        <f t="shared" si="4284"/>
        <v>0</v>
      </c>
      <c r="S169" s="108">
        <f t="shared" si="4285"/>
        <v>0</v>
      </c>
      <c r="T169" s="115">
        <f t="shared" si="4904"/>
        <v>0</v>
      </c>
      <c r="U169" s="115">
        <f t="shared" si="4904"/>
        <v>0</v>
      </c>
      <c r="V169" s="115">
        <f t="shared" si="4904"/>
        <v>0</v>
      </c>
      <c r="W169" s="115">
        <f t="shared" si="4904"/>
        <v>0</v>
      </c>
      <c r="X169" s="115">
        <f t="shared" si="4904"/>
        <v>0</v>
      </c>
      <c r="Y169" s="115">
        <f t="shared" si="4904"/>
        <v>0</v>
      </c>
      <c r="Z169" s="115">
        <f t="shared" si="4904"/>
        <v>0</v>
      </c>
      <c r="AA169" s="115">
        <f t="shared" si="4904"/>
        <v>0</v>
      </c>
      <c r="AB169" s="115">
        <f t="shared" si="4904"/>
        <v>0</v>
      </c>
      <c r="AC169" s="115">
        <f t="shared" si="4904"/>
        <v>0</v>
      </c>
      <c r="AD169" s="108">
        <f t="shared" si="4449"/>
        <v>0</v>
      </c>
      <c r="AE169" s="108">
        <f t="shared" si="4450"/>
        <v>0</v>
      </c>
      <c r="AF169" s="115">
        <f t="shared" si="4904"/>
        <v>0</v>
      </c>
      <c r="AG169" s="115">
        <f t="shared" si="4904"/>
        <v>0</v>
      </c>
      <c r="AH169" s="115">
        <f t="shared" si="4904"/>
        <v>0</v>
      </c>
      <c r="AI169" s="115">
        <f t="shared" si="4904"/>
        <v>0</v>
      </c>
      <c r="AJ169" s="115">
        <f t="shared" si="4904"/>
        <v>0</v>
      </c>
      <c r="AK169" s="115">
        <f t="shared" si="4904"/>
        <v>0</v>
      </c>
      <c r="AL169" s="115">
        <f t="shared" si="4904"/>
        <v>0</v>
      </c>
      <c r="AM169" s="115">
        <f t="shared" si="4904"/>
        <v>0</v>
      </c>
      <c r="AN169" s="115">
        <f t="shared" si="4904"/>
        <v>0</v>
      </c>
      <c r="AO169" s="115">
        <f t="shared" si="4904"/>
        <v>0</v>
      </c>
      <c r="AP169" s="108">
        <f t="shared" si="4456"/>
        <v>0</v>
      </c>
      <c r="AQ169" s="108">
        <f t="shared" si="4457"/>
        <v>0</v>
      </c>
      <c r="AR169" s="115">
        <f t="shared" si="4904"/>
        <v>0</v>
      </c>
      <c r="AS169" s="115">
        <f t="shared" si="4904"/>
        <v>0</v>
      </c>
      <c r="AT169" s="115">
        <f t="shared" si="4904"/>
        <v>0</v>
      </c>
      <c r="AU169" s="115">
        <f t="shared" si="4904"/>
        <v>0</v>
      </c>
      <c r="AV169" s="115">
        <f t="shared" si="4904"/>
        <v>0</v>
      </c>
      <c r="AW169" s="115">
        <f t="shared" si="4904"/>
        <v>0</v>
      </c>
      <c r="AX169" s="115">
        <f t="shared" si="4904"/>
        <v>0</v>
      </c>
      <c r="AY169" s="115">
        <f t="shared" si="4904"/>
        <v>0</v>
      </c>
      <c r="AZ169" s="115">
        <f t="shared" si="4904"/>
        <v>0</v>
      </c>
      <c r="BA169" s="115">
        <f t="shared" si="4904"/>
        <v>0</v>
      </c>
      <c r="BB169" s="108">
        <f t="shared" si="4463"/>
        <v>0</v>
      </c>
      <c r="BC169" s="108">
        <f t="shared" si="4464"/>
        <v>0</v>
      </c>
      <c r="BD169" s="115">
        <f t="shared" si="4904"/>
        <v>8</v>
      </c>
      <c r="BE169" s="115">
        <f t="shared" si="4904"/>
        <v>1453035.1639999999</v>
      </c>
      <c r="BF169" s="115">
        <f t="shared" si="4904"/>
        <v>1.3333333333333333</v>
      </c>
      <c r="BG169" s="115">
        <f t="shared" si="4904"/>
        <v>242172.5273333333</v>
      </c>
      <c r="BH169" s="115">
        <f t="shared" si="4904"/>
        <v>0</v>
      </c>
      <c r="BI169" s="115">
        <f t="shared" si="4904"/>
        <v>0</v>
      </c>
      <c r="BJ169" s="115">
        <f t="shared" si="4904"/>
        <v>0</v>
      </c>
      <c r="BK169" s="115">
        <f t="shared" si="4904"/>
        <v>0</v>
      </c>
      <c r="BL169" s="115">
        <f t="shared" si="4904"/>
        <v>0</v>
      </c>
      <c r="BM169" s="115">
        <f t="shared" si="4904"/>
        <v>0</v>
      </c>
      <c r="BN169" s="108">
        <f t="shared" si="4470"/>
        <v>-1.3333333333333333</v>
      </c>
      <c r="BO169" s="108">
        <f t="shared" si="4471"/>
        <v>-242172.5273333333</v>
      </c>
      <c r="BP169" s="115">
        <f t="shared" si="4904"/>
        <v>0</v>
      </c>
      <c r="BQ169" s="115">
        <f t="shared" si="4904"/>
        <v>0</v>
      </c>
      <c r="BR169" s="115">
        <f t="shared" si="4904"/>
        <v>0</v>
      </c>
      <c r="BS169" s="115">
        <f t="shared" si="4904"/>
        <v>0</v>
      </c>
      <c r="BT169" s="115">
        <f t="shared" si="4904"/>
        <v>0</v>
      </c>
      <c r="BU169" s="115">
        <f t="shared" ref="BU169:BY169" si="4905">SUM(BU170)</f>
        <v>0</v>
      </c>
      <c r="BV169" s="115">
        <f t="shared" si="4905"/>
        <v>0</v>
      </c>
      <c r="BW169" s="115">
        <f t="shared" si="4905"/>
        <v>0</v>
      </c>
      <c r="BX169" s="115">
        <f t="shared" si="4905"/>
        <v>0</v>
      </c>
      <c r="BY169" s="115">
        <f t="shared" si="4905"/>
        <v>0</v>
      </c>
      <c r="BZ169" s="108">
        <f t="shared" si="4477"/>
        <v>0</v>
      </c>
      <c r="CA169" s="108">
        <f t="shared" si="4478"/>
        <v>0</v>
      </c>
      <c r="CB169" s="115">
        <f t="shared" ref="CB169:EF169" si="4906">SUM(CB170)</f>
        <v>0</v>
      </c>
      <c r="CC169" s="115">
        <f t="shared" si="4906"/>
        <v>0</v>
      </c>
      <c r="CD169" s="115">
        <f t="shared" si="4906"/>
        <v>0</v>
      </c>
      <c r="CE169" s="115">
        <f t="shared" si="4906"/>
        <v>0</v>
      </c>
      <c r="CF169" s="115">
        <f t="shared" si="4906"/>
        <v>0</v>
      </c>
      <c r="CG169" s="115">
        <f t="shared" si="4906"/>
        <v>0</v>
      </c>
      <c r="CH169" s="115">
        <f t="shared" si="4906"/>
        <v>0</v>
      </c>
      <c r="CI169" s="115">
        <f t="shared" si="4906"/>
        <v>0</v>
      </c>
      <c r="CJ169" s="115">
        <f t="shared" si="4906"/>
        <v>0</v>
      </c>
      <c r="CK169" s="115">
        <f t="shared" si="4906"/>
        <v>0</v>
      </c>
      <c r="CL169" s="108">
        <f t="shared" si="4485"/>
        <v>0</v>
      </c>
      <c r="CM169" s="108">
        <f t="shared" si="4486"/>
        <v>0</v>
      </c>
      <c r="CN169" s="115">
        <f t="shared" si="4906"/>
        <v>0</v>
      </c>
      <c r="CO169" s="115">
        <f t="shared" si="4906"/>
        <v>0</v>
      </c>
      <c r="CP169" s="115">
        <f t="shared" si="4906"/>
        <v>0</v>
      </c>
      <c r="CQ169" s="115">
        <f t="shared" si="4906"/>
        <v>0</v>
      </c>
      <c r="CR169" s="115">
        <f t="shared" si="4906"/>
        <v>0</v>
      </c>
      <c r="CS169" s="115">
        <f t="shared" si="4906"/>
        <v>0</v>
      </c>
      <c r="CT169" s="115">
        <f t="shared" si="4906"/>
        <v>0</v>
      </c>
      <c r="CU169" s="115">
        <f t="shared" si="4906"/>
        <v>0</v>
      </c>
      <c r="CV169" s="115">
        <f t="shared" si="4906"/>
        <v>0</v>
      </c>
      <c r="CW169" s="115">
        <f t="shared" si="4906"/>
        <v>0</v>
      </c>
      <c r="CX169" s="108">
        <f t="shared" si="4492"/>
        <v>0</v>
      </c>
      <c r="CY169" s="108">
        <f t="shared" si="4493"/>
        <v>0</v>
      </c>
      <c r="CZ169" s="115">
        <f t="shared" si="4906"/>
        <v>0</v>
      </c>
      <c r="DA169" s="115">
        <f t="shared" si="4906"/>
        <v>0</v>
      </c>
      <c r="DB169" s="115">
        <f t="shared" si="4906"/>
        <v>0</v>
      </c>
      <c r="DC169" s="115">
        <f t="shared" si="4906"/>
        <v>0</v>
      </c>
      <c r="DD169" s="115">
        <f t="shared" si="4906"/>
        <v>0</v>
      </c>
      <c r="DE169" s="115">
        <f t="shared" si="4906"/>
        <v>0</v>
      </c>
      <c r="DF169" s="115">
        <f t="shared" si="4906"/>
        <v>0</v>
      </c>
      <c r="DG169" s="115">
        <f t="shared" si="4906"/>
        <v>0</v>
      </c>
      <c r="DH169" s="115">
        <f t="shared" si="4906"/>
        <v>0</v>
      </c>
      <c r="DI169" s="115">
        <f t="shared" si="4906"/>
        <v>0</v>
      </c>
      <c r="DJ169" s="108">
        <f t="shared" si="4499"/>
        <v>0</v>
      </c>
      <c r="DK169" s="108">
        <f t="shared" si="4500"/>
        <v>0</v>
      </c>
      <c r="DL169" s="115">
        <f t="shared" si="4906"/>
        <v>0</v>
      </c>
      <c r="DM169" s="115">
        <f t="shared" si="4906"/>
        <v>0</v>
      </c>
      <c r="DN169" s="115">
        <f t="shared" si="4906"/>
        <v>0</v>
      </c>
      <c r="DO169" s="115">
        <f t="shared" si="4906"/>
        <v>0</v>
      </c>
      <c r="DP169" s="115">
        <f t="shared" si="4906"/>
        <v>0</v>
      </c>
      <c r="DQ169" s="115">
        <f t="shared" si="4906"/>
        <v>0</v>
      </c>
      <c r="DR169" s="115">
        <f t="shared" si="4906"/>
        <v>0</v>
      </c>
      <c r="DS169" s="115">
        <f t="shared" si="4906"/>
        <v>0</v>
      </c>
      <c r="DT169" s="115">
        <f t="shared" si="4906"/>
        <v>0</v>
      </c>
      <c r="DU169" s="115">
        <f t="shared" si="4906"/>
        <v>0</v>
      </c>
      <c r="DV169" s="108">
        <f t="shared" si="4506"/>
        <v>0</v>
      </c>
      <c r="DW169" s="108">
        <f t="shared" si="4507"/>
        <v>0</v>
      </c>
      <c r="DX169" s="115">
        <f t="shared" si="4906"/>
        <v>0</v>
      </c>
      <c r="DY169" s="115">
        <f t="shared" si="4906"/>
        <v>0</v>
      </c>
      <c r="DZ169" s="115">
        <f t="shared" si="4906"/>
        <v>0</v>
      </c>
      <c r="EA169" s="115">
        <f t="shared" si="4906"/>
        <v>0</v>
      </c>
      <c r="EB169" s="115">
        <f t="shared" si="4906"/>
        <v>0</v>
      </c>
      <c r="EC169" s="115">
        <f t="shared" si="4906"/>
        <v>0</v>
      </c>
      <c r="ED169" s="115">
        <f t="shared" si="4906"/>
        <v>0</v>
      </c>
      <c r="EE169" s="115">
        <f t="shared" si="4906"/>
        <v>0</v>
      </c>
      <c r="EF169" s="115">
        <f t="shared" si="4906"/>
        <v>0</v>
      </c>
      <c r="EG169" s="115">
        <f t="shared" ref="EG169" si="4907">SUM(EG170)</f>
        <v>0</v>
      </c>
      <c r="EH169" s="108">
        <f t="shared" si="4513"/>
        <v>0</v>
      </c>
      <c r="EI169" s="108">
        <f t="shared" si="4514"/>
        <v>0</v>
      </c>
      <c r="EJ169" s="115">
        <f t="shared" ref="EJ169:GQ169" si="4908">SUM(EJ170)</f>
        <v>0</v>
      </c>
      <c r="EK169" s="115">
        <f t="shared" si="4908"/>
        <v>0</v>
      </c>
      <c r="EL169" s="115">
        <f t="shared" si="4908"/>
        <v>0</v>
      </c>
      <c r="EM169" s="115">
        <f t="shared" si="4908"/>
        <v>0</v>
      </c>
      <c r="EN169" s="115">
        <f t="shared" si="4908"/>
        <v>0</v>
      </c>
      <c r="EO169" s="115">
        <f t="shared" si="4908"/>
        <v>0</v>
      </c>
      <c r="EP169" s="115">
        <f t="shared" si="4908"/>
        <v>0</v>
      </c>
      <c r="EQ169" s="115">
        <f t="shared" si="4908"/>
        <v>0</v>
      </c>
      <c r="ER169" s="115">
        <f t="shared" si="4908"/>
        <v>0</v>
      </c>
      <c r="ES169" s="115">
        <f t="shared" si="4908"/>
        <v>0</v>
      </c>
      <c r="ET169" s="108">
        <f t="shared" si="4521"/>
        <v>0</v>
      </c>
      <c r="EU169" s="108">
        <f t="shared" si="4522"/>
        <v>0</v>
      </c>
      <c r="EV169" s="115">
        <f t="shared" si="4908"/>
        <v>0</v>
      </c>
      <c r="EW169" s="115">
        <f t="shared" si="4908"/>
        <v>0</v>
      </c>
      <c r="EX169" s="115">
        <f t="shared" si="4908"/>
        <v>0</v>
      </c>
      <c r="EY169" s="115">
        <f t="shared" si="4908"/>
        <v>0</v>
      </c>
      <c r="EZ169" s="115">
        <f t="shared" si="4908"/>
        <v>0</v>
      </c>
      <c r="FA169" s="115">
        <f t="shared" si="4908"/>
        <v>0</v>
      </c>
      <c r="FB169" s="115">
        <f t="shared" si="4908"/>
        <v>0</v>
      </c>
      <c r="FC169" s="115">
        <f t="shared" si="4908"/>
        <v>0</v>
      </c>
      <c r="FD169" s="115">
        <f t="shared" si="4908"/>
        <v>0</v>
      </c>
      <c r="FE169" s="115">
        <f t="shared" si="4908"/>
        <v>0</v>
      </c>
      <c r="FF169" s="108">
        <f t="shared" si="4528"/>
        <v>0</v>
      </c>
      <c r="FG169" s="108">
        <f t="shared" si="4529"/>
        <v>0</v>
      </c>
      <c r="FH169" s="115">
        <f t="shared" si="4908"/>
        <v>0</v>
      </c>
      <c r="FI169" s="115">
        <f t="shared" si="4908"/>
        <v>0</v>
      </c>
      <c r="FJ169" s="115">
        <f t="shared" si="4908"/>
        <v>0</v>
      </c>
      <c r="FK169" s="115">
        <f t="shared" si="4908"/>
        <v>0</v>
      </c>
      <c r="FL169" s="115">
        <f t="shared" si="4908"/>
        <v>0</v>
      </c>
      <c r="FM169" s="115">
        <f t="shared" si="4908"/>
        <v>0</v>
      </c>
      <c r="FN169" s="115">
        <f t="shared" si="4908"/>
        <v>0</v>
      </c>
      <c r="FO169" s="115">
        <f t="shared" si="4908"/>
        <v>0</v>
      </c>
      <c r="FP169" s="115">
        <f t="shared" si="4908"/>
        <v>0</v>
      </c>
      <c r="FQ169" s="115">
        <f t="shared" si="4908"/>
        <v>0</v>
      </c>
      <c r="FR169" s="108">
        <f t="shared" si="4535"/>
        <v>0</v>
      </c>
      <c r="FS169" s="108">
        <f t="shared" si="4536"/>
        <v>0</v>
      </c>
      <c r="FT169" s="115">
        <f t="shared" si="4908"/>
        <v>0</v>
      </c>
      <c r="FU169" s="115">
        <f t="shared" si="4908"/>
        <v>0</v>
      </c>
      <c r="FV169" s="115">
        <f t="shared" si="4908"/>
        <v>0</v>
      </c>
      <c r="FW169" s="115">
        <f t="shared" si="4908"/>
        <v>0</v>
      </c>
      <c r="FX169" s="115">
        <f t="shared" si="4908"/>
        <v>0</v>
      </c>
      <c r="FY169" s="115">
        <f t="shared" si="4908"/>
        <v>0</v>
      </c>
      <c r="FZ169" s="115">
        <f t="shared" si="4908"/>
        <v>0</v>
      </c>
      <c r="GA169" s="115">
        <f t="shared" si="4908"/>
        <v>0</v>
      </c>
      <c r="GB169" s="115">
        <f t="shared" si="4908"/>
        <v>0</v>
      </c>
      <c r="GC169" s="115">
        <f t="shared" si="4908"/>
        <v>0</v>
      </c>
      <c r="GD169" s="108">
        <f t="shared" si="4542"/>
        <v>0</v>
      </c>
      <c r="GE169" s="108">
        <f t="shared" si="4543"/>
        <v>0</v>
      </c>
      <c r="GF169" s="115">
        <f t="shared" si="4908"/>
        <v>8</v>
      </c>
      <c r="GG169" s="115">
        <f t="shared" si="4908"/>
        <v>1453035.1639999999</v>
      </c>
      <c r="GH169" s="115">
        <f t="shared" si="4908"/>
        <v>1.3333333333333333</v>
      </c>
      <c r="GI169" s="115">
        <f t="shared" si="4908"/>
        <v>242172.5273333333</v>
      </c>
      <c r="GJ169" s="115">
        <f t="shared" si="4908"/>
        <v>0</v>
      </c>
      <c r="GK169" s="115">
        <f t="shared" si="4908"/>
        <v>0</v>
      </c>
      <c r="GL169" s="115">
        <f t="shared" si="4908"/>
        <v>0</v>
      </c>
      <c r="GM169" s="115">
        <f t="shared" si="4908"/>
        <v>0</v>
      </c>
      <c r="GN169" s="115">
        <f t="shared" si="4908"/>
        <v>0</v>
      </c>
      <c r="GO169" s="115">
        <f t="shared" si="4908"/>
        <v>0</v>
      </c>
      <c r="GP169" s="115">
        <f t="shared" si="4908"/>
        <v>-1.3333333333333333</v>
      </c>
      <c r="GQ169" s="115">
        <f t="shared" si="4908"/>
        <v>-242172.5273333333</v>
      </c>
      <c r="GR169" s="243"/>
      <c r="GS169" s="86"/>
    </row>
    <row r="170" spans="2:201" hidden="1" x14ac:dyDescent="0.2">
      <c r="B170" s="110"/>
      <c r="C170" s="116"/>
      <c r="D170" s="117"/>
      <c r="E170" s="132" t="s">
        <v>75</v>
      </c>
      <c r="F170" s="134">
        <v>41</v>
      </c>
      <c r="G170" s="135">
        <v>181629.39549999998</v>
      </c>
      <c r="H170" s="115"/>
      <c r="I170" s="115">
        <v>0</v>
      </c>
      <c r="J170" s="115">
        <f t="shared" si="223"/>
        <v>0</v>
      </c>
      <c r="K170" s="115">
        <f t="shared" si="224"/>
        <v>0</v>
      </c>
      <c r="L170" s="115">
        <f>SUM(L171:L172)</f>
        <v>0</v>
      </c>
      <c r="M170" s="115">
        <f t="shared" ref="M170:Q170" si="4909">SUM(M171:M172)</f>
        <v>0</v>
      </c>
      <c r="N170" s="115">
        <f t="shared" si="4909"/>
        <v>0</v>
      </c>
      <c r="O170" s="115">
        <f t="shared" si="4909"/>
        <v>0</v>
      </c>
      <c r="P170" s="115">
        <f t="shared" si="4909"/>
        <v>0</v>
      </c>
      <c r="Q170" s="115">
        <f t="shared" si="4909"/>
        <v>0</v>
      </c>
      <c r="R170" s="131">
        <f t="shared" si="4284"/>
        <v>0</v>
      </c>
      <c r="S170" s="131">
        <f t="shared" si="4285"/>
        <v>0</v>
      </c>
      <c r="T170" s="115"/>
      <c r="U170" s="115">
        <v>0</v>
      </c>
      <c r="V170" s="115">
        <f t="shared" si="226"/>
        <v>0</v>
      </c>
      <c r="W170" s="115">
        <f t="shared" si="227"/>
        <v>0</v>
      </c>
      <c r="X170" s="115">
        <f>SUM(X171:X172)</f>
        <v>0</v>
      </c>
      <c r="Y170" s="115">
        <f t="shared" ref="Y170" si="4910">SUM(Y171:Y172)</f>
        <v>0</v>
      </c>
      <c r="Z170" s="115">
        <f t="shared" ref="Z170" si="4911">SUM(Z171:Z172)</f>
        <v>0</v>
      </c>
      <c r="AA170" s="115">
        <f t="shared" ref="AA170" si="4912">SUM(AA171:AA172)</f>
        <v>0</v>
      </c>
      <c r="AB170" s="115">
        <f t="shared" ref="AB170" si="4913">SUM(AB171:AB172)</f>
        <v>0</v>
      </c>
      <c r="AC170" s="115">
        <f t="shared" ref="AC170" si="4914">SUM(AC171:AC172)</f>
        <v>0</v>
      </c>
      <c r="AD170" s="131">
        <f t="shared" si="4449"/>
        <v>0</v>
      </c>
      <c r="AE170" s="131">
        <f t="shared" si="4450"/>
        <v>0</v>
      </c>
      <c r="AF170" s="115">
        <f>VLOOKUP($E170,'ВМП план'!$B$8:$AL$43,12,0)</f>
        <v>0</v>
      </c>
      <c r="AG170" s="115">
        <f>VLOOKUP($E170,'ВМП план'!$B$8:$AL$43,13,0)</f>
        <v>0</v>
      </c>
      <c r="AH170" s="115">
        <f t="shared" si="233"/>
        <v>0</v>
      </c>
      <c r="AI170" s="115">
        <f t="shared" si="234"/>
        <v>0</v>
      </c>
      <c r="AJ170" s="115">
        <f>SUM(AJ171:AJ172)</f>
        <v>0</v>
      </c>
      <c r="AK170" s="115">
        <f t="shared" ref="AK170" si="4915">SUM(AK171:AK172)</f>
        <v>0</v>
      </c>
      <c r="AL170" s="115">
        <f t="shared" ref="AL170" si="4916">SUM(AL171:AL172)</f>
        <v>0</v>
      </c>
      <c r="AM170" s="115">
        <f t="shared" ref="AM170" si="4917">SUM(AM171:AM172)</f>
        <v>0</v>
      </c>
      <c r="AN170" s="115">
        <f t="shared" ref="AN170" si="4918">SUM(AN171:AN172)</f>
        <v>0</v>
      </c>
      <c r="AO170" s="115">
        <f t="shared" ref="AO170" si="4919">SUM(AO171:AO172)</f>
        <v>0</v>
      </c>
      <c r="AP170" s="131">
        <f t="shared" si="4456"/>
        <v>0</v>
      </c>
      <c r="AQ170" s="131">
        <f t="shared" si="4457"/>
        <v>0</v>
      </c>
      <c r="AR170" s="115"/>
      <c r="AS170" s="115"/>
      <c r="AT170" s="115">
        <f t="shared" si="240"/>
        <v>0</v>
      </c>
      <c r="AU170" s="115">
        <f t="shared" si="241"/>
        <v>0</v>
      </c>
      <c r="AV170" s="115">
        <f>SUM(AV171:AV172)</f>
        <v>0</v>
      </c>
      <c r="AW170" s="115">
        <f t="shared" ref="AW170" si="4920">SUM(AW171:AW172)</f>
        <v>0</v>
      </c>
      <c r="AX170" s="115">
        <f t="shared" ref="AX170" si="4921">SUM(AX171:AX172)</f>
        <v>0</v>
      </c>
      <c r="AY170" s="115">
        <f t="shared" ref="AY170" si="4922">SUM(AY171:AY172)</f>
        <v>0</v>
      </c>
      <c r="AZ170" s="115">
        <f t="shared" ref="AZ170" si="4923">SUM(AZ171:AZ172)</f>
        <v>0</v>
      </c>
      <c r="BA170" s="115">
        <f t="shared" ref="BA170" si="4924">SUM(BA171:BA172)</f>
        <v>0</v>
      </c>
      <c r="BB170" s="131">
        <f t="shared" si="4463"/>
        <v>0</v>
      </c>
      <c r="BC170" s="131">
        <f t="shared" si="4464"/>
        <v>0</v>
      </c>
      <c r="BD170" s="115">
        <v>8</v>
      </c>
      <c r="BE170" s="115">
        <v>1453035.1639999999</v>
      </c>
      <c r="BF170" s="115">
        <f t="shared" si="247"/>
        <v>1.3333333333333333</v>
      </c>
      <c r="BG170" s="115">
        <f t="shared" si="248"/>
        <v>242172.5273333333</v>
      </c>
      <c r="BH170" s="115">
        <f>SUM(BH171:BH172)</f>
        <v>0</v>
      </c>
      <c r="BI170" s="115">
        <f t="shared" ref="BI170" si="4925">SUM(BI171:BI172)</f>
        <v>0</v>
      </c>
      <c r="BJ170" s="115">
        <f t="shared" ref="BJ170" si="4926">SUM(BJ171:BJ172)</f>
        <v>0</v>
      </c>
      <c r="BK170" s="115">
        <f t="shared" ref="BK170" si="4927">SUM(BK171:BK172)</f>
        <v>0</v>
      </c>
      <c r="BL170" s="115">
        <f t="shared" ref="BL170" si="4928">SUM(BL171:BL172)</f>
        <v>0</v>
      </c>
      <c r="BM170" s="115">
        <f t="shared" ref="BM170" si="4929">SUM(BM171:BM172)</f>
        <v>0</v>
      </c>
      <c r="BN170" s="131">
        <f t="shared" si="4470"/>
        <v>-1.3333333333333333</v>
      </c>
      <c r="BO170" s="131">
        <f t="shared" si="4471"/>
        <v>-242172.5273333333</v>
      </c>
      <c r="BP170" s="115"/>
      <c r="BQ170" s="115"/>
      <c r="BR170" s="115">
        <f t="shared" si="254"/>
        <v>0</v>
      </c>
      <c r="BS170" s="115">
        <f t="shared" si="255"/>
        <v>0</v>
      </c>
      <c r="BT170" s="115">
        <f>SUM(BT171:BT172)</f>
        <v>0</v>
      </c>
      <c r="BU170" s="115">
        <f t="shared" ref="BU170" si="4930">SUM(BU171:BU172)</f>
        <v>0</v>
      </c>
      <c r="BV170" s="115">
        <f t="shared" ref="BV170" si="4931">SUM(BV171:BV172)</f>
        <v>0</v>
      </c>
      <c r="BW170" s="115">
        <f t="shared" ref="BW170" si="4932">SUM(BW171:BW172)</f>
        <v>0</v>
      </c>
      <c r="BX170" s="115">
        <f t="shared" ref="BX170" si="4933">SUM(BX171:BX172)</f>
        <v>0</v>
      </c>
      <c r="BY170" s="115">
        <f t="shared" ref="BY170" si="4934">SUM(BY171:BY172)</f>
        <v>0</v>
      </c>
      <c r="BZ170" s="131">
        <f t="shared" si="4477"/>
        <v>0</v>
      </c>
      <c r="CA170" s="131">
        <f t="shared" si="4478"/>
        <v>0</v>
      </c>
      <c r="CB170" s="115"/>
      <c r="CC170" s="115"/>
      <c r="CD170" s="115">
        <f t="shared" si="261"/>
        <v>0</v>
      </c>
      <c r="CE170" s="115">
        <f t="shared" si="262"/>
        <v>0</v>
      </c>
      <c r="CF170" s="115">
        <f>SUM(CF171:CF172)</f>
        <v>0</v>
      </c>
      <c r="CG170" s="115">
        <f t="shared" ref="CG170" si="4935">SUM(CG171:CG172)</f>
        <v>0</v>
      </c>
      <c r="CH170" s="115">
        <f t="shared" ref="CH170" si="4936">SUM(CH171:CH172)</f>
        <v>0</v>
      </c>
      <c r="CI170" s="115">
        <f t="shared" ref="CI170" si="4937">SUM(CI171:CI172)</f>
        <v>0</v>
      </c>
      <c r="CJ170" s="115">
        <f t="shared" ref="CJ170" si="4938">SUM(CJ171:CJ172)</f>
        <v>0</v>
      </c>
      <c r="CK170" s="115">
        <f t="shared" ref="CK170" si="4939">SUM(CK171:CK172)</f>
        <v>0</v>
      </c>
      <c r="CL170" s="131">
        <f t="shared" si="4485"/>
        <v>0</v>
      </c>
      <c r="CM170" s="131">
        <f t="shared" si="4486"/>
        <v>0</v>
      </c>
      <c r="CN170" s="115"/>
      <c r="CO170" s="115"/>
      <c r="CP170" s="115">
        <f t="shared" si="268"/>
        <v>0</v>
      </c>
      <c r="CQ170" s="115">
        <f t="shared" si="269"/>
        <v>0</v>
      </c>
      <c r="CR170" s="115">
        <f>SUM(CR171:CR172)</f>
        <v>0</v>
      </c>
      <c r="CS170" s="115">
        <f t="shared" ref="CS170" si="4940">SUM(CS171:CS172)</f>
        <v>0</v>
      </c>
      <c r="CT170" s="115">
        <f t="shared" ref="CT170" si="4941">SUM(CT171:CT172)</f>
        <v>0</v>
      </c>
      <c r="CU170" s="115">
        <f t="shared" ref="CU170" si="4942">SUM(CU171:CU172)</f>
        <v>0</v>
      </c>
      <c r="CV170" s="115">
        <f t="shared" ref="CV170" si="4943">SUM(CV171:CV172)</f>
        <v>0</v>
      </c>
      <c r="CW170" s="115">
        <f t="shared" ref="CW170" si="4944">SUM(CW171:CW172)</f>
        <v>0</v>
      </c>
      <c r="CX170" s="131">
        <f t="shared" si="4492"/>
        <v>0</v>
      </c>
      <c r="CY170" s="131">
        <f t="shared" si="4493"/>
        <v>0</v>
      </c>
      <c r="CZ170" s="115"/>
      <c r="DA170" s="115"/>
      <c r="DB170" s="115">
        <f t="shared" si="275"/>
        <v>0</v>
      </c>
      <c r="DC170" s="115">
        <f t="shared" si="276"/>
        <v>0</v>
      </c>
      <c r="DD170" s="115">
        <f>SUM(DD171:DD172)</f>
        <v>0</v>
      </c>
      <c r="DE170" s="115">
        <f t="shared" ref="DE170" si="4945">SUM(DE171:DE172)</f>
        <v>0</v>
      </c>
      <c r="DF170" s="115">
        <f t="shared" ref="DF170" si="4946">SUM(DF171:DF172)</f>
        <v>0</v>
      </c>
      <c r="DG170" s="115">
        <f t="shared" ref="DG170" si="4947">SUM(DG171:DG172)</f>
        <v>0</v>
      </c>
      <c r="DH170" s="115">
        <f t="shared" ref="DH170" si="4948">SUM(DH171:DH172)</f>
        <v>0</v>
      </c>
      <c r="DI170" s="115">
        <f t="shared" ref="DI170" si="4949">SUM(DI171:DI172)</f>
        <v>0</v>
      </c>
      <c r="DJ170" s="131">
        <f t="shared" si="4499"/>
        <v>0</v>
      </c>
      <c r="DK170" s="131">
        <f t="shared" si="4500"/>
        <v>0</v>
      </c>
      <c r="DL170" s="115"/>
      <c r="DM170" s="115"/>
      <c r="DN170" s="115">
        <f t="shared" si="282"/>
        <v>0</v>
      </c>
      <c r="DO170" s="115">
        <f t="shared" si="283"/>
        <v>0</v>
      </c>
      <c r="DP170" s="115">
        <f>SUM(DP171:DP172)</f>
        <v>0</v>
      </c>
      <c r="DQ170" s="115">
        <f t="shared" ref="DQ170" si="4950">SUM(DQ171:DQ172)</f>
        <v>0</v>
      </c>
      <c r="DR170" s="115">
        <f t="shared" ref="DR170" si="4951">SUM(DR171:DR172)</f>
        <v>0</v>
      </c>
      <c r="DS170" s="115">
        <f t="shared" ref="DS170" si="4952">SUM(DS171:DS172)</f>
        <v>0</v>
      </c>
      <c r="DT170" s="115">
        <f t="shared" ref="DT170" si="4953">SUM(DT171:DT172)</f>
        <v>0</v>
      </c>
      <c r="DU170" s="115">
        <f t="shared" ref="DU170" si="4954">SUM(DU171:DU172)</f>
        <v>0</v>
      </c>
      <c r="DV170" s="131">
        <f t="shared" si="4506"/>
        <v>0</v>
      </c>
      <c r="DW170" s="131">
        <f t="shared" si="4507"/>
        <v>0</v>
      </c>
      <c r="DX170" s="115"/>
      <c r="DY170" s="115">
        <v>0</v>
      </c>
      <c r="DZ170" s="115">
        <f t="shared" si="289"/>
        <v>0</v>
      </c>
      <c r="EA170" s="115">
        <f t="shared" si="290"/>
        <v>0</v>
      </c>
      <c r="EB170" s="115">
        <f>SUM(EB171:EB172)</f>
        <v>0</v>
      </c>
      <c r="EC170" s="115">
        <f t="shared" ref="EC170" si="4955">SUM(EC171:EC172)</f>
        <v>0</v>
      </c>
      <c r="ED170" s="115">
        <f t="shared" ref="ED170" si="4956">SUM(ED171:ED172)</f>
        <v>0</v>
      </c>
      <c r="EE170" s="115">
        <f t="shared" ref="EE170" si="4957">SUM(EE171:EE172)</f>
        <v>0</v>
      </c>
      <c r="EF170" s="115">
        <f t="shared" ref="EF170" si="4958">SUM(EF171:EF172)</f>
        <v>0</v>
      </c>
      <c r="EG170" s="115">
        <f t="shared" ref="EG170" si="4959">SUM(EG171:EG172)</f>
        <v>0</v>
      </c>
      <c r="EH170" s="131">
        <f t="shared" si="4513"/>
        <v>0</v>
      </c>
      <c r="EI170" s="131">
        <f t="shared" si="4514"/>
        <v>0</v>
      </c>
      <c r="EJ170" s="115"/>
      <c r="EK170" s="115">
        <v>0</v>
      </c>
      <c r="EL170" s="115">
        <f t="shared" si="296"/>
        <v>0</v>
      </c>
      <c r="EM170" s="115">
        <f t="shared" si="297"/>
        <v>0</v>
      </c>
      <c r="EN170" s="115">
        <f>SUM(EN171:EN172)</f>
        <v>0</v>
      </c>
      <c r="EO170" s="115">
        <f t="shared" ref="EO170" si="4960">SUM(EO171:EO172)</f>
        <v>0</v>
      </c>
      <c r="EP170" s="115">
        <f t="shared" ref="EP170" si="4961">SUM(EP171:EP172)</f>
        <v>0</v>
      </c>
      <c r="EQ170" s="115">
        <f t="shared" ref="EQ170" si="4962">SUM(EQ171:EQ172)</f>
        <v>0</v>
      </c>
      <c r="ER170" s="115">
        <f t="shared" ref="ER170" si="4963">SUM(ER171:ER172)</f>
        <v>0</v>
      </c>
      <c r="ES170" s="115">
        <f t="shared" ref="ES170" si="4964">SUM(ES171:ES172)</f>
        <v>0</v>
      </c>
      <c r="ET170" s="131">
        <f t="shared" si="4521"/>
        <v>0</v>
      </c>
      <c r="EU170" s="131">
        <f t="shared" si="4522"/>
        <v>0</v>
      </c>
      <c r="EV170" s="115"/>
      <c r="EW170" s="115"/>
      <c r="EX170" s="115">
        <f t="shared" si="303"/>
        <v>0</v>
      </c>
      <c r="EY170" s="115">
        <f t="shared" si="304"/>
        <v>0</v>
      </c>
      <c r="EZ170" s="115">
        <f>SUM(EZ171:EZ172)</f>
        <v>0</v>
      </c>
      <c r="FA170" s="115">
        <f t="shared" ref="FA170" si="4965">SUM(FA171:FA172)</f>
        <v>0</v>
      </c>
      <c r="FB170" s="115">
        <f t="shared" ref="FB170" si="4966">SUM(FB171:FB172)</f>
        <v>0</v>
      </c>
      <c r="FC170" s="115">
        <f t="shared" ref="FC170" si="4967">SUM(FC171:FC172)</f>
        <v>0</v>
      </c>
      <c r="FD170" s="115">
        <f t="shared" ref="FD170" si="4968">SUM(FD171:FD172)</f>
        <v>0</v>
      </c>
      <c r="FE170" s="115">
        <f t="shared" ref="FE170" si="4969">SUM(FE171:FE172)</f>
        <v>0</v>
      </c>
      <c r="FF170" s="131">
        <f t="shared" si="4528"/>
        <v>0</v>
      </c>
      <c r="FG170" s="131">
        <f t="shared" si="4529"/>
        <v>0</v>
      </c>
      <c r="FH170" s="115"/>
      <c r="FI170" s="115"/>
      <c r="FJ170" s="115">
        <f t="shared" si="310"/>
        <v>0</v>
      </c>
      <c r="FK170" s="115">
        <f t="shared" si="311"/>
        <v>0</v>
      </c>
      <c r="FL170" s="115">
        <f>SUM(FL171:FL172)</f>
        <v>0</v>
      </c>
      <c r="FM170" s="115">
        <f t="shared" ref="FM170" si="4970">SUM(FM171:FM172)</f>
        <v>0</v>
      </c>
      <c r="FN170" s="115">
        <f t="shared" ref="FN170" si="4971">SUM(FN171:FN172)</f>
        <v>0</v>
      </c>
      <c r="FO170" s="115">
        <f t="shared" ref="FO170" si="4972">SUM(FO171:FO172)</f>
        <v>0</v>
      </c>
      <c r="FP170" s="115">
        <f t="shared" ref="FP170" si="4973">SUM(FP171:FP172)</f>
        <v>0</v>
      </c>
      <c r="FQ170" s="115">
        <f t="shared" ref="FQ170" si="4974">SUM(FQ171:FQ172)</f>
        <v>0</v>
      </c>
      <c r="FR170" s="131">
        <f t="shared" si="4535"/>
        <v>0</v>
      </c>
      <c r="FS170" s="131">
        <f t="shared" si="4536"/>
        <v>0</v>
      </c>
      <c r="FT170" s="115"/>
      <c r="FU170" s="115"/>
      <c r="FV170" s="115">
        <f t="shared" si="317"/>
        <v>0</v>
      </c>
      <c r="FW170" s="115">
        <f t="shared" si="318"/>
        <v>0</v>
      </c>
      <c r="FX170" s="115">
        <f>SUM(FX171:FX172)</f>
        <v>0</v>
      </c>
      <c r="FY170" s="115">
        <f t="shared" ref="FY170" si="4975">SUM(FY171:FY172)</f>
        <v>0</v>
      </c>
      <c r="FZ170" s="115">
        <f t="shared" ref="FZ170" si="4976">SUM(FZ171:FZ172)</f>
        <v>0</v>
      </c>
      <c r="GA170" s="115">
        <f t="shared" ref="GA170" si="4977">SUM(GA171:GA172)</f>
        <v>0</v>
      </c>
      <c r="GB170" s="115">
        <f t="shared" ref="GB170" si="4978">SUM(GB171:GB172)</f>
        <v>0</v>
      </c>
      <c r="GC170" s="115">
        <f t="shared" ref="GC170" si="4979">SUM(GC171:GC172)</f>
        <v>0</v>
      </c>
      <c r="GD170" s="131">
        <f t="shared" si="4542"/>
        <v>0</v>
      </c>
      <c r="GE170" s="131">
        <f t="shared" si="4543"/>
        <v>0</v>
      </c>
      <c r="GF170" s="115">
        <f t="shared" ref="GF170:GI170" si="4980">H170+T170+AF170+AR170+BD170+BP170+CB170+CN170+CZ170+DL170+DX170+EJ170+EV170+FH170+FT170</f>
        <v>8</v>
      </c>
      <c r="GG170" s="115">
        <f t="shared" si="4980"/>
        <v>1453035.1639999999</v>
      </c>
      <c r="GH170" s="115">
        <f t="shared" si="4980"/>
        <v>1.3333333333333333</v>
      </c>
      <c r="GI170" s="115">
        <f t="shared" si="4980"/>
        <v>242172.5273333333</v>
      </c>
      <c r="GJ170" s="115">
        <f>SUM(GJ171:GJ172)</f>
        <v>0</v>
      </c>
      <c r="GK170" s="115">
        <f t="shared" ref="GK170" si="4981">SUM(GK171:GK172)</f>
        <v>0</v>
      </c>
      <c r="GL170" s="115">
        <f t="shared" ref="GL170" si="4982">SUM(GL171:GL172)</f>
        <v>0</v>
      </c>
      <c r="GM170" s="115">
        <f t="shared" ref="GM170" si="4983">SUM(GM171:GM172)</f>
        <v>0</v>
      </c>
      <c r="GN170" s="115">
        <f t="shared" ref="GN170" si="4984">SUM(GN171:GN172)</f>
        <v>0</v>
      </c>
      <c r="GO170" s="115">
        <f t="shared" ref="GO170" si="4985">SUM(GO171:GO172)</f>
        <v>0</v>
      </c>
      <c r="GP170" s="115">
        <f>SUM(GJ170-GH170)</f>
        <v>-1.3333333333333333</v>
      </c>
      <c r="GQ170" s="115">
        <f>SUM(GK170-GI170)</f>
        <v>-242172.5273333333</v>
      </c>
      <c r="GR170" s="243"/>
      <c r="GS170" s="86"/>
    </row>
    <row r="171" spans="2:201" hidden="1" x14ac:dyDescent="0.2">
      <c r="B171" s="86"/>
      <c r="C171" s="87"/>
      <c r="D171" s="94"/>
      <c r="E171" s="93"/>
      <c r="F171" s="94"/>
      <c r="G171" s="106"/>
      <c r="H171" s="107"/>
      <c r="I171" s="107"/>
      <c r="J171" s="107"/>
      <c r="K171" s="107"/>
      <c r="L171" s="107"/>
      <c r="M171" s="107"/>
      <c r="N171" s="107"/>
      <c r="O171" s="107"/>
      <c r="P171" s="107">
        <f t="shared" ref="P171:P172" si="4986">SUM(L171+N171)</f>
        <v>0</v>
      </c>
      <c r="Q171" s="107">
        <f t="shared" ref="Q171:Q172" si="4987">SUM(M171+O171)</f>
        <v>0</v>
      </c>
      <c r="R171" s="108">
        <f t="shared" si="4284"/>
        <v>0</v>
      </c>
      <c r="S171" s="108">
        <f t="shared" si="4285"/>
        <v>0</v>
      </c>
      <c r="T171" s="107"/>
      <c r="U171" s="107"/>
      <c r="V171" s="107"/>
      <c r="W171" s="107"/>
      <c r="X171" s="107"/>
      <c r="Y171" s="107"/>
      <c r="Z171" s="107"/>
      <c r="AA171" s="107"/>
      <c r="AB171" s="107">
        <f t="shared" ref="AB171:AB172" si="4988">SUM(X171+Z171)</f>
        <v>0</v>
      </c>
      <c r="AC171" s="107">
        <f t="shared" ref="AC171:AC172" si="4989">SUM(Y171+AA171)</f>
        <v>0</v>
      </c>
      <c r="AD171" s="108">
        <f t="shared" si="4449"/>
        <v>0</v>
      </c>
      <c r="AE171" s="108">
        <f t="shared" si="4450"/>
        <v>0</v>
      </c>
      <c r="AF171" s="107"/>
      <c r="AG171" s="107"/>
      <c r="AH171" s="107"/>
      <c r="AI171" s="107"/>
      <c r="AJ171" s="107"/>
      <c r="AK171" s="107"/>
      <c r="AL171" s="107"/>
      <c r="AM171" s="107"/>
      <c r="AN171" s="107">
        <f t="shared" ref="AN171:AN172" si="4990">SUM(AJ171+AL171)</f>
        <v>0</v>
      </c>
      <c r="AO171" s="107">
        <f t="shared" ref="AO171:AO172" si="4991">SUM(AK171+AM171)</f>
        <v>0</v>
      </c>
      <c r="AP171" s="108">
        <f t="shared" si="4456"/>
        <v>0</v>
      </c>
      <c r="AQ171" s="108">
        <f t="shared" si="4457"/>
        <v>0</v>
      </c>
      <c r="AR171" s="107"/>
      <c r="AS171" s="107"/>
      <c r="AT171" s="107"/>
      <c r="AU171" s="107"/>
      <c r="AV171" s="107"/>
      <c r="AW171" s="107"/>
      <c r="AX171" s="107"/>
      <c r="AY171" s="107"/>
      <c r="AZ171" s="107">
        <f t="shared" ref="AZ171:AZ172" si="4992">SUM(AV171+AX171)</f>
        <v>0</v>
      </c>
      <c r="BA171" s="107">
        <f t="shared" ref="BA171:BA172" si="4993">SUM(AW171+AY171)</f>
        <v>0</v>
      </c>
      <c r="BB171" s="108">
        <f t="shared" si="4463"/>
        <v>0</v>
      </c>
      <c r="BC171" s="108">
        <f t="shared" si="4464"/>
        <v>0</v>
      </c>
      <c r="BD171" s="107"/>
      <c r="BE171" s="107"/>
      <c r="BF171" s="107"/>
      <c r="BG171" s="107"/>
      <c r="BH171" s="107"/>
      <c r="BI171" s="107"/>
      <c r="BJ171" s="107"/>
      <c r="BK171" s="107"/>
      <c r="BL171" s="107">
        <f t="shared" ref="BL171:BL172" si="4994">SUM(BH171+BJ171)</f>
        <v>0</v>
      </c>
      <c r="BM171" s="107">
        <f t="shared" ref="BM171:BM172" si="4995">SUM(BI171+BK171)</f>
        <v>0</v>
      </c>
      <c r="BN171" s="108">
        <f t="shared" si="4470"/>
        <v>0</v>
      </c>
      <c r="BO171" s="108">
        <f t="shared" si="4471"/>
        <v>0</v>
      </c>
      <c r="BP171" s="107"/>
      <c r="BQ171" s="107"/>
      <c r="BR171" s="107"/>
      <c r="BS171" s="107"/>
      <c r="BT171" s="107"/>
      <c r="BU171" s="107"/>
      <c r="BV171" s="107"/>
      <c r="BW171" s="107"/>
      <c r="BX171" s="107">
        <f t="shared" ref="BX171:BX172" si="4996">SUM(BT171+BV171)</f>
        <v>0</v>
      </c>
      <c r="BY171" s="107">
        <f t="shared" ref="BY171:BY172" si="4997">SUM(BU171+BW171)</f>
        <v>0</v>
      </c>
      <c r="BZ171" s="108">
        <f t="shared" si="4477"/>
        <v>0</v>
      </c>
      <c r="CA171" s="108">
        <f t="shared" si="4478"/>
        <v>0</v>
      </c>
      <c r="CB171" s="107"/>
      <c r="CC171" s="107"/>
      <c r="CD171" s="107"/>
      <c r="CE171" s="107"/>
      <c r="CF171" s="107"/>
      <c r="CG171" s="107"/>
      <c r="CH171" s="107"/>
      <c r="CI171" s="107"/>
      <c r="CJ171" s="107">
        <f t="shared" ref="CJ171:CJ172" si="4998">SUM(CF171+CH171)</f>
        <v>0</v>
      </c>
      <c r="CK171" s="107">
        <f t="shared" ref="CK171:CK172" si="4999">SUM(CG171+CI171)</f>
        <v>0</v>
      </c>
      <c r="CL171" s="108">
        <f t="shared" si="4485"/>
        <v>0</v>
      </c>
      <c r="CM171" s="108">
        <f t="shared" si="4486"/>
        <v>0</v>
      </c>
      <c r="CN171" s="107"/>
      <c r="CO171" s="107"/>
      <c r="CP171" s="107"/>
      <c r="CQ171" s="107"/>
      <c r="CR171" s="107"/>
      <c r="CS171" s="107"/>
      <c r="CT171" s="107"/>
      <c r="CU171" s="107"/>
      <c r="CV171" s="107">
        <f t="shared" ref="CV171:CV172" si="5000">SUM(CR171+CT171)</f>
        <v>0</v>
      </c>
      <c r="CW171" s="107">
        <f t="shared" ref="CW171:CW172" si="5001">SUM(CS171+CU171)</f>
        <v>0</v>
      </c>
      <c r="CX171" s="108">
        <f t="shared" si="4492"/>
        <v>0</v>
      </c>
      <c r="CY171" s="108">
        <f t="shared" si="4493"/>
        <v>0</v>
      </c>
      <c r="CZ171" s="107"/>
      <c r="DA171" s="107"/>
      <c r="DB171" s="107"/>
      <c r="DC171" s="107"/>
      <c r="DD171" s="107"/>
      <c r="DE171" s="107"/>
      <c r="DF171" s="107"/>
      <c r="DG171" s="107"/>
      <c r="DH171" s="107">
        <f t="shared" ref="DH171:DH172" si="5002">SUM(DD171+DF171)</f>
        <v>0</v>
      </c>
      <c r="DI171" s="107">
        <f t="shared" ref="DI171:DI172" si="5003">SUM(DE171+DG171)</f>
        <v>0</v>
      </c>
      <c r="DJ171" s="108">
        <f t="shared" si="4499"/>
        <v>0</v>
      </c>
      <c r="DK171" s="108">
        <f t="shared" si="4500"/>
        <v>0</v>
      </c>
      <c r="DL171" s="107"/>
      <c r="DM171" s="107"/>
      <c r="DN171" s="107"/>
      <c r="DO171" s="107"/>
      <c r="DP171" s="107"/>
      <c r="DQ171" s="107"/>
      <c r="DR171" s="107"/>
      <c r="DS171" s="107"/>
      <c r="DT171" s="107">
        <f t="shared" ref="DT171:DT172" si="5004">SUM(DP171+DR171)</f>
        <v>0</v>
      </c>
      <c r="DU171" s="107">
        <f t="shared" ref="DU171:DU172" si="5005">SUM(DQ171+DS171)</f>
        <v>0</v>
      </c>
      <c r="DV171" s="108">
        <f t="shared" si="4506"/>
        <v>0</v>
      </c>
      <c r="DW171" s="108">
        <f t="shared" si="4507"/>
        <v>0</v>
      </c>
      <c r="DX171" s="107"/>
      <c r="DY171" s="107"/>
      <c r="DZ171" s="107"/>
      <c r="EA171" s="107"/>
      <c r="EB171" s="107"/>
      <c r="EC171" s="107"/>
      <c r="ED171" s="107"/>
      <c r="EE171" s="107"/>
      <c r="EF171" s="107">
        <f t="shared" ref="EF171:EF172" si="5006">SUM(EB171+ED171)</f>
        <v>0</v>
      </c>
      <c r="EG171" s="107">
        <f t="shared" ref="EG171:EG172" si="5007">SUM(EC171+EE171)</f>
        <v>0</v>
      </c>
      <c r="EH171" s="108">
        <f t="shared" si="4513"/>
        <v>0</v>
      </c>
      <c r="EI171" s="108">
        <f t="shared" si="4514"/>
        <v>0</v>
      </c>
      <c r="EJ171" s="107"/>
      <c r="EK171" s="107"/>
      <c r="EL171" s="107"/>
      <c r="EM171" s="107"/>
      <c r="EN171" s="107"/>
      <c r="EO171" s="107"/>
      <c r="EP171" s="107"/>
      <c r="EQ171" s="107"/>
      <c r="ER171" s="107">
        <f t="shared" ref="ER171:ER172" si="5008">SUM(EN171+EP171)</f>
        <v>0</v>
      </c>
      <c r="ES171" s="107">
        <f t="shared" ref="ES171:ES172" si="5009">SUM(EO171+EQ171)</f>
        <v>0</v>
      </c>
      <c r="ET171" s="108">
        <f t="shared" si="4521"/>
        <v>0</v>
      </c>
      <c r="EU171" s="108">
        <f t="shared" si="4522"/>
        <v>0</v>
      </c>
      <c r="EV171" s="107"/>
      <c r="EW171" s="107"/>
      <c r="EX171" s="107"/>
      <c r="EY171" s="107"/>
      <c r="EZ171" s="107"/>
      <c r="FA171" s="107"/>
      <c r="FB171" s="107"/>
      <c r="FC171" s="107"/>
      <c r="FD171" s="107">
        <f t="shared" ref="FD171:FD172" si="5010">SUM(EZ171+FB171)</f>
        <v>0</v>
      </c>
      <c r="FE171" s="107">
        <f t="shared" ref="FE171:FE172" si="5011">SUM(FA171+FC171)</f>
        <v>0</v>
      </c>
      <c r="FF171" s="108">
        <f t="shared" si="4528"/>
        <v>0</v>
      </c>
      <c r="FG171" s="108">
        <f t="shared" si="4529"/>
        <v>0</v>
      </c>
      <c r="FH171" s="107"/>
      <c r="FI171" s="107"/>
      <c r="FJ171" s="107"/>
      <c r="FK171" s="107"/>
      <c r="FL171" s="107"/>
      <c r="FM171" s="107"/>
      <c r="FN171" s="107"/>
      <c r="FO171" s="107"/>
      <c r="FP171" s="107">
        <f t="shared" ref="FP171:FP172" si="5012">SUM(FL171+FN171)</f>
        <v>0</v>
      </c>
      <c r="FQ171" s="107">
        <f t="shared" ref="FQ171:FQ172" si="5013">SUM(FM171+FO171)</f>
        <v>0</v>
      </c>
      <c r="FR171" s="108">
        <f t="shared" si="4535"/>
        <v>0</v>
      </c>
      <c r="FS171" s="108">
        <f t="shared" si="4536"/>
        <v>0</v>
      </c>
      <c r="FT171" s="107"/>
      <c r="FU171" s="107"/>
      <c r="FV171" s="107"/>
      <c r="FW171" s="107"/>
      <c r="FX171" s="107"/>
      <c r="FY171" s="107"/>
      <c r="FZ171" s="107"/>
      <c r="GA171" s="107"/>
      <c r="GB171" s="107">
        <f t="shared" ref="GB171:GB172" si="5014">SUM(FX171+FZ171)</f>
        <v>0</v>
      </c>
      <c r="GC171" s="107">
        <f t="shared" ref="GC171:GC172" si="5015">SUM(FY171+GA171)</f>
        <v>0</v>
      </c>
      <c r="GD171" s="108">
        <f t="shared" si="4542"/>
        <v>0</v>
      </c>
      <c r="GE171" s="108">
        <f t="shared" si="4543"/>
        <v>0</v>
      </c>
      <c r="GF171" s="107"/>
      <c r="GG171" s="107"/>
      <c r="GH171" s="107"/>
      <c r="GI171" s="107"/>
      <c r="GJ171" s="107"/>
      <c r="GK171" s="107"/>
      <c r="GL171" s="107"/>
      <c r="GM171" s="107"/>
      <c r="GN171" s="107">
        <f t="shared" ref="GN171:GN172" si="5016">SUM(GJ171+GL171)</f>
        <v>0</v>
      </c>
      <c r="GO171" s="107">
        <f t="shared" ref="GO171:GO172" si="5017">SUM(GK171+GM171)</f>
        <v>0</v>
      </c>
      <c r="GP171" s="107"/>
      <c r="GQ171" s="107"/>
      <c r="GR171" s="243"/>
      <c r="GS171" s="86"/>
    </row>
    <row r="172" spans="2:201" hidden="1" x14ac:dyDescent="0.2">
      <c r="B172" s="86"/>
      <c r="C172" s="87"/>
      <c r="D172" s="94"/>
      <c r="E172" s="93"/>
      <c r="F172" s="94"/>
      <c r="G172" s="106"/>
      <c r="H172" s="107"/>
      <c r="I172" s="107"/>
      <c r="J172" s="107"/>
      <c r="K172" s="107"/>
      <c r="L172" s="107"/>
      <c r="M172" s="107"/>
      <c r="N172" s="107"/>
      <c r="O172" s="107"/>
      <c r="P172" s="107">
        <f t="shared" si="4986"/>
        <v>0</v>
      </c>
      <c r="Q172" s="107">
        <f t="shared" si="4987"/>
        <v>0</v>
      </c>
      <c r="R172" s="108">
        <f t="shared" si="4284"/>
        <v>0</v>
      </c>
      <c r="S172" s="108">
        <f t="shared" si="4285"/>
        <v>0</v>
      </c>
      <c r="T172" s="107"/>
      <c r="U172" s="107"/>
      <c r="V172" s="107"/>
      <c r="W172" s="107"/>
      <c r="X172" s="107"/>
      <c r="Y172" s="107"/>
      <c r="Z172" s="107"/>
      <c r="AA172" s="107"/>
      <c r="AB172" s="107">
        <f t="shared" si="4988"/>
        <v>0</v>
      </c>
      <c r="AC172" s="107">
        <f t="shared" si="4989"/>
        <v>0</v>
      </c>
      <c r="AD172" s="108">
        <f t="shared" si="4449"/>
        <v>0</v>
      </c>
      <c r="AE172" s="108">
        <f t="shared" si="4450"/>
        <v>0</v>
      </c>
      <c r="AF172" s="107"/>
      <c r="AG172" s="107"/>
      <c r="AH172" s="107"/>
      <c r="AI172" s="107"/>
      <c r="AJ172" s="107"/>
      <c r="AK172" s="107"/>
      <c r="AL172" s="107"/>
      <c r="AM172" s="107"/>
      <c r="AN172" s="107">
        <f t="shared" si="4990"/>
        <v>0</v>
      </c>
      <c r="AO172" s="107">
        <f t="shared" si="4991"/>
        <v>0</v>
      </c>
      <c r="AP172" s="108">
        <f t="shared" si="4456"/>
        <v>0</v>
      </c>
      <c r="AQ172" s="108">
        <f t="shared" si="4457"/>
        <v>0</v>
      </c>
      <c r="AR172" s="107"/>
      <c r="AS172" s="107"/>
      <c r="AT172" s="107"/>
      <c r="AU172" s="107"/>
      <c r="AV172" s="107"/>
      <c r="AW172" s="107"/>
      <c r="AX172" s="107"/>
      <c r="AY172" s="107"/>
      <c r="AZ172" s="107">
        <f t="shared" si="4992"/>
        <v>0</v>
      </c>
      <c r="BA172" s="107">
        <f t="shared" si="4993"/>
        <v>0</v>
      </c>
      <c r="BB172" s="108">
        <f t="shared" si="4463"/>
        <v>0</v>
      </c>
      <c r="BC172" s="108">
        <f t="shared" si="4464"/>
        <v>0</v>
      </c>
      <c r="BD172" s="107"/>
      <c r="BE172" s="107"/>
      <c r="BF172" s="107"/>
      <c r="BG172" s="107"/>
      <c r="BH172" s="107"/>
      <c r="BI172" s="107"/>
      <c r="BJ172" s="107"/>
      <c r="BK172" s="107"/>
      <c r="BL172" s="107">
        <f t="shared" si="4994"/>
        <v>0</v>
      </c>
      <c r="BM172" s="107">
        <f t="shared" si="4995"/>
        <v>0</v>
      </c>
      <c r="BN172" s="108">
        <f t="shared" si="4470"/>
        <v>0</v>
      </c>
      <c r="BO172" s="108">
        <f t="shared" si="4471"/>
        <v>0</v>
      </c>
      <c r="BP172" s="107"/>
      <c r="BQ172" s="107"/>
      <c r="BR172" s="107"/>
      <c r="BS172" s="107"/>
      <c r="BT172" s="107"/>
      <c r="BU172" s="107"/>
      <c r="BV172" s="107"/>
      <c r="BW172" s="107"/>
      <c r="BX172" s="107">
        <f t="shared" si="4996"/>
        <v>0</v>
      </c>
      <c r="BY172" s="107">
        <f t="shared" si="4997"/>
        <v>0</v>
      </c>
      <c r="BZ172" s="108">
        <f t="shared" si="4477"/>
        <v>0</v>
      </c>
      <c r="CA172" s="108">
        <f t="shared" si="4478"/>
        <v>0</v>
      </c>
      <c r="CB172" s="107"/>
      <c r="CC172" s="107"/>
      <c r="CD172" s="107"/>
      <c r="CE172" s="107"/>
      <c r="CF172" s="107"/>
      <c r="CG172" s="107"/>
      <c r="CH172" s="107"/>
      <c r="CI172" s="107"/>
      <c r="CJ172" s="107">
        <f t="shared" si="4998"/>
        <v>0</v>
      </c>
      <c r="CK172" s="107">
        <f t="shared" si="4999"/>
        <v>0</v>
      </c>
      <c r="CL172" s="108">
        <f t="shared" si="4485"/>
        <v>0</v>
      </c>
      <c r="CM172" s="108">
        <f t="shared" si="4486"/>
        <v>0</v>
      </c>
      <c r="CN172" s="107"/>
      <c r="CO172" s="107"/>
      <c r="CP172" s="107"/>
      <c r="CQ172" s="107"/>
      <c r="CR172" s="107"/>
      <c r="CS172" s="107"/>
      <c r="CT172" s="107"/>
      <c r="CU172" s="107"/>
      <c r="CV172" s="107">
        <f t="shared" si="5000"/>
        <v>0</v>
      </c>
      <c r="CW172" s="107">
        <f t="shared" si="5001"/>
        <v>0</v>
      </c>
      <c r="CX172" s="108">
        <f t="shared" si="4492"/>
        <v>0</v>
      </c>
      <c r="CY172" s="108">
        <f t="shared" si="4493"/>
        <v>0</v>
      </c>
      <c r="CZ172" s="107"/>
      <c r="DA172" s="107"/>
      <c r="DB172" s="107"/>
      <c r="DC172" s="107"/>
      <c r="DD172" s="107"/>
      <c r="DE172" s="107"/>
      <c r="DF172" s="107"/>
      <c r="DG172" s="107"/>
      <c r="DH172" s="107">
        <f t="shared" si="5002"/>
        <v>0</v>
      </c>
      <c r="DI172" s="107">
        <f t="shared" si="5003"/>
        <v>0</v>
      </c>
      <c r="DJ172" s="108">
        <f t="shared" si="4499"/>
        <v>0</v>
      </c>
      <c r="DK172" s="108">
        <f t="shared" si="4500"/>
        <v>0</v>
      </c>
      <c r="DL172" s="107"/>
      <c r="DM172" s="107"/>
      <c r="DN172" s="107"/>
      <c r="DO172" s="107"/>
      <c r="DP172" s="107"/>
      <c r="DQ172" s="107"/>
      <c r="DR172" s="107"/>
      <c r="DS172" s="107"/>
      <c r="DT172" s="107">
        <f t="shared" si="5004"/>
        <v>0</v>
      </c>
      <c r="DU172" s="107">
        <f t="shared" si="5005"/>
        <v>0</v>
      </c>
      <c r="DV172" s="108">
        <f t="shared" si="4506"/>
        <v>0</v>
      </c>
      <c r="DW172" s="108">
        <f t="shared" si="4507"/>
        <v>0</v>
      </c>
      <c r="DX172" s="107"/>
      <c r="DY172" s="107"/>
      <c r="DZ172" s="107"/>
      <c r="EA172" s="107"/>
      <c r="EB172" s="107"/>
      <c r="EC172" s="107"/>
      <c r="ED172" s="107"/>
      <c r="EE172" s="107"/>
      <c r="EF172" s="107">
        <f t="shared" si="5006"/>
        <v>0</v>
      </c>
      <c r="EG172" s="107">
        <f t="shared" si="5007"/>
        <v>0</v>
      </c>
      <c r="EH172" s="108">
        <f t="shared" si="4513"/>
        <v>0</v>
      </c>
      <c r="EI172" s="108">
        <f t="shared" si="4514"/>
        <v>0</v>
      </c>
      <c r="EJ172" s="107"/>
      <c r="EK172" s="107"/>
      <c r="EL172" s="107"/>
      <c r="EM172" s="107"/>
      <c r="EN172" s="107"/>
      <c r="EO172" s="107"/>
      <c r="EP172" s="107"/>
      <c r="EQ172" s="107"/>
      <c r="ER172" s="107">
        <f t="shared" si="5008"/>
        <v>0</v>
      </c>
      <c r="ES172" s="107">
        <f t="shared" si="5009"/>
        <v>0</v>
      </c>
      <c r="ET172" s="108">
        <f t="shared" si="4521"/>
        <v>0</v>
      </c>
      <c r="EU172" s="108">
        <f t="shared" si="4522"/>
        <v>0</v>
      </c>
      <c r="EV172" s="107"/>
      <c r="EW172" s="107"/>
      <c r="EX172" s="107"/>
      <c r="EY172" s="107"/>
      <c r="EZ172" s="107"/>
      <c r="FA172" s="107"/>
      <c r="FB172" s="107"/>
      <c r="FC172" s="107"/>
      <c r="FD172" s="107">
        <f t="shared" si="5010"/>
        <v>0</v>
      </c>
      <c r="FE172" s="107">
        <f t="shared" si="5011"/>
        <v>0</v>
      </c>
      <c r="FF172" s="108">
        <f t="shared" si="4528"/>
        <v>0</v>
      </c>
      <c r="FG172" s="108">
        <f t="shared" si="4529"/>
        <v>0</v>
      </c>
      <c r="FH172" s="107"/>
      <c r="FI172" s="107"/>
      <c r="FJ172" s="107"/>
      <c r="FK172" s="107"/>
      <c r="FL172" s="107"/>
      <c r="FM172" s="107"/>
      <c r="FN172" s="107"/>
      <c r="FO172" s="107"/>
      <c r="FP172" s="107">
        <f t="shared" si="5012"/>
        <v>0</v>
      </c>
      <c r="FQ172" s="107">
        <f t="shared" si="5013"/>
        <v>0</v>
      </c>
      <c r="FR172" s="108">
        <f t="shared" si="4535"/>
        <v>0</v>
      </c>
      <c r="FS172" s="108">
        <f t="shared" si="4536"/>
        <v>0</v>
      </c>
      <c r="FT172" s="107"/>
      <c r="FU172" s="107"/>
      <c r="FV172" s="107"/>
      <c r="FW172" s="107"/>
      <c r="FX172" s="107"/>
      <c r="FY172" s="107"/>
      <c r="FZ172" s="107"/>
      <c r="GA172" s="107"/>
      <c r="GB172" s="107">
        <f t="shared" si="5014"/>
        <v>0</v>
      </c>
      <c r="GC172" s="107">
        <f t="shared" si="5015"/>
        <v>0</v>
      </c>
      <c r="GD172" s="108">
        <f t="shared" si="4542"/>
        <v>0</v>
      </c>
      <c r="GE172" s="108">
        <f t="shared" si="4543"/>
        <v>0</v>
      </c>
      <c r="GF172" s="107"/>
      <c r="GG172" s="107"/>
      <c r="GH172" s="107"/>
      <c r="GI172" s="107"/>
      <c r="GJ172" s="107"/>
      <c r="GK172" s="107"/>
      <c r="GL172" s="107"/>
      <c r="GM172" s="107"/>
      <c r="GN172" s="107">
        <f t="shared" si="5016"/>
        <v>0</v>
      </c>
      <c r="GO172" s="107">
        <f t="shared" si="5017"/>
        <v>0</v>
      </c>
      <c r="GP172" s="107"/>
      <c r="GQ172" s="107"/>
      <c r="GR172" s="243"/>
      <c r="GS172" s="86"/>
    </row>
    <row r="173" spans="2:201" s="109" customFormat="1" x14ac:dyDescent="0.2">
      <c r="B173" s="121"/>
      <c r="C173" s="121"/>
      <c r="D173" s="121"/>
      <c r="E173" s="122" t="s">
        <v>285</v>
      </c>
      <c r="F173" s="122"/>
      <c r="G173" s="122"/>
      <c r="H173" s="123">
        <f t="shared" ref="H173:Q173" si="5018">SUM(H9,H19,H26,H30,H34,H38,H43,H57,H64,H81,H91,H99,H109,H125,H132,H152,H161,H169)</f>
        <v>116</v>
      </c>
      <c r="I173" s="123">
        <f t="shared" si="5018"/>
        <v>15638374.4286</v>
      </c>
      <c r="J173" s="123">
        <f t="shared" si="5018"/>
        <v>19.333333333333332</v>
      </c>
      <c r="K173" s="123">
        <f t="shared" si="5018"/>
        <v>2606395.7380999997</v>
      </c>
      <c r="L173" s="123">
        <f t="shared" si="5018"/>
        <v>12</v>
      </c>
      <c r="M173" s="123">
        <f t="shared" si="5018"/>
        <v>1644822.4</v>
      </c>
      <c r="N173" s="123">
        <f t="shared" si="5018"/>
        <v>0</v>
      </c>
      <c r="O173" s="123">
        <f t="shared" si="5018"/>
        <v>0</v>
      </c>
      <c r="P173" s="123">
        <f t="shared" si="5018"/>
        <v>12</v>
      </c>
      <c r="Q173" s="123">
        <f t="shared" si="5018"/>
        <v>1644822.4</v>
      </c>
      <c r="R173" s="108">
        <f t="shared" si="4284"/>
        <v>-7.3333333333333321</v>
      </c>
      <c r="S173" s="108">
        <f t="shared" si="4285"/>
        <v>-961573.33809999982</v>
      </c>
      <c r="T173" s="123">
        <f t="shared" ref="T173:AC173" si="5019">SUM(T9,T19,T26,T30,T34,T38,T43,T57,T64,T81,T91,T99,T109,T125,T132,T152,T161,T169)</f>
        <v>1772</v>
      </c>
      <c r="U173" s="123">
        <f t="shared" si="5019"/>
        <v>318340442.73610002</v>
      </c>
      <c r="V173" s="123">
        <f t="shared" si="5019"/>
        <v>295.33333333333331</v>
      </c>
      <c r="W173" s="123">
        <f t="shared" si="5019"/>
        <v>53056740.456016667</v>
      </c>
      <c r="X173" s="123">
        <f t="shared" si="5019"/>
        <v>280</v>
      </c>
      <c r="Y173" s="123">
        <f t="shared" si="5019"/>
        <v>49932178.547200002</v>
      </c>
      <c r="Z173" s="123">
        <f t="shared" si="5019"/>
        <v>13</v>
      </c>
      <c r="AA173" s="123">
        <f t="shared" si="5019"/>
        <v>2540169.0699999998</v>
      </c>
      <c r="AB173" s="123">
        <f t="shared" si="5019"/>
        <v>293</v>
      </c>
      <c r="AC173" s="123">
        <f t="shared" si="5019"/>
        <v>52472347.617200002</v>
      </c>
      <c r="AD173" s="108">
        <f t="shared" si="4449"/>
        <v>-15.333333333333314</v>
      </c>
      <c r="AE173" s="108">
        <f t="shared" si="4450"/>
        <v>-3124561.9088166654</v>
      </c>
      <c r="AF173" s="123">
        <f t="shared" ref="AF173:AO173" si="5020">SUM(AF9,AF19,AF26,AF30,AF34,AF38,AF43,AF57,AF64,AF81,AF91,AF99,AF109,AF125,AF132,AF152,AF161,AF169)</f>
        <v>140</v>
      </c>
      <c r="AG173" s="123">
        <f t="shared" si="5020"/>
        <v>26759986.140000001</v>
      </c>
      <c r="AH173" s="123">
        <f t="shared" si="5020"/>
        <v>23.333333333333336</v>
      </c>
      <c r="AI173" s="123">
        <f t="shared" si="5020"/>
        <v>4459997.6900000004</v>
      </c>
      <c r="AJ173" s="123">
        <f t="shared" si="5020"/>
        <v>5</v>
      </c>
      <c r="AK173" s="123">
        <f t="shared" si="5020"/>
        <v>989514.8</v>
      </c>
      <c r="AL173" s="123">
        <f t="shared" si="5020"/>
        <v>0</v>
      </c>
      <c r="AM173" s="123">
        <f t="shared" si="5020"/>
        <v>0</v>
      </c>
      <c r="AN173" s="123">
        <f t="shared" si="5020"/>
        <v>5</v>
      </c>
      <c r="AO173" s="123">
        <f t="shared" si="5020"/>
        <v>989514.8</v>
      </c>
      <c r="AP173" s="108">
        <f t="shared" si="4456"/>
        <v>-18.333333333333336</v>
      </c>
      <c r="AQ173" s="108">
        <f t="shared" si="4457"/>
        <v>-3470482.8900000006</v>
      </c>
      <c r="AR173" s="123">
        <f t="shared" ref="AR173:BA173" si="5021">SUM(AR9,AR19,AR26,AR30,AR34,AR38,AR43,AR57,AR64,AR81,AR91,AR99,AR109,AR125,AR132,AR152,AR161,AR169)</f>
        <v>100</v>
      </c>
      <c r="AS173" s="123">
        <f t="shared" si="5021"/>
        <v>13243014.440000001</v>
      </c>
      <c r="AT173" s="123">
        <f t="shared" si="5021"/>
        <v>16.666666666666668</v>
      </c>
      <c r="AU173" s="123">
        <f t="shared" si="5021"/>
        <v>2207169.0733333337</v>
      </c>
      <c r="AV173" s="123">
        <f t="shared" si="5021"/>
        <v>13</v>
      </c>
      <c r="AW173" s="123">
        <f t="shared" si="5021"/>
        <v>1721591.8200000003</v>
      </c>
      <c r="AX173" s="123">
        <f t="shared" si="5021"/>
        <v>0</v>
      </c>
      <c r="AY173" s="123">
        <f t="shared" si="5021"/>
        <v>0</v>
      </c>
      <c r="AZ173" s="123">
        <f t="shared" si="5021"/>
        <v>13</v>
      </c>
      <c r="BA173" s="123">
        <f t="shared" si="5021"/>
        <v>1721591.8200000003</v>
      </c>
      <c r="BB173" s="108">
        <f t="shared" si="4463"/>
        <v>-3.6666666666666679</v>
      </c>
      <c r="BC173" s="108">
        <f t="shared" si="4464"/>
        <v>-485577.25333333341</v>
      </c>
      <c r="BD173" s="123">
        <f t="shared" ref="BD173:BM173" si="5022">SUM(BD9,BD19,BD26,BD30,BD34,BD38,BD43,BD57,BD64,BD81,BD91,BD99,BD109,BD125,BD132,BD152,BD161,BD169)</f>
        <v>1135</v>
      </c>
      <c r="BE173" s="123">
        <f t="shared" si="5022"/>
        <v>180711195.1864</v>
      </c>
      <c r="BF173" s="123">
        <f t="shared" si="5022"/>
        <v>189.83333333333334</v>
      </c>
      <c r="BG173" s="123">
        <f t="shared" si="5022"/>
        <v>30118532.531066667</v>
      </c>
      <c r="BH173" s="123">
        <f t="shared" si="5022"/>
        <v>132</v>
      </c>
      <c r="BI173" s="123">
        <f t="shared" si="5022"/>
        <v>18373626.079999998</v>
      </c>
      <c r="BJ173" s="123">
        <f t="shared" si="5022"/>
        <v>3</v>
      </c>
      <c r="BK173" s="123">
        <f t="shared" si="5022"/>
        <v>336869.81</v>
      </c>
      <c r="BL173" s="123">
        <f t="shared" si="5022"/>
        <v>135</v>
      </c>
      <c r="BM173" s="123">
        <f t="shared" si="5022"/>
        <v>18710495.890000001</v>
      </c>
      <c r="BN173" s="108">
        <f t="shared" si="4470"/>
        <v>-57.833333333333343</v>
      </c>
      <c r="BO173" s="108">
        <f t="shared" si="4471"/>
        <v>-11744906.451066669</v>
      </c>
      <c r="BP173" s="123">
        <f t="shared" ref="BP173:BY173" si="5023">SUM(BP9,BP19,BP26,BP30,BP34,BP38,BP43,BP57,BP64,BP81,BP91,BP99,BP109,BP125,BP132,BP152,BP161,BP169)</f>
        <v>288</v>
      </c>
      <c r="BQ173" s="123">
        <f t="shared" si="5023"/>
        <v>63371167.989800006</v>
      </c>
      <c r="BR173" s="123">
        <f t="shared" si="5023"/>
        <v>48</v>
      </c>
      <c r="BS173" s="123">
        <f t="shared" si="5023"/>
        <v>10561861.331633333</v>
      </c>
      <c r="BT173" s="123">
        <f t="shared" si="5023"/>
        <v>38</v>
      </c>
      <c r="BU173" s="123">
        <f t="shared" si="5023"/>
        <v>7632701.0300000021</v>
      </c>
      <c r="BV173" s="123">
        <f t="shared" si="5023"/>
        <v>23</v>
      </c>
      <c r="BW173" s="123">
        <f t="shared" si="5023"/>
        <v>5198883.5600000015</v>
      </c>
      <c r="BX173" s="123">
        <f t="shared" si="5023"/>
        <v>61</v>
      </c>
      <c r="BY173" s="123">
        <f t="shared" si="5023"/>
        <v>12831584.590000004</v>
      </c>
      <c r="BZ173" s="108">
        <f t="shared" si="4477"/>
        <v>-10</v>
      </c>
      <c r="CA173" s="108">
        <f t="shared" si="4478"/>
        <v>-2929160.301633331</v>
      </c>
      <c r="CB173" s="123">
        <f t="shared" ref="CB173:EA173" si="5024">SUM(CB9,CB19,CB26,CB30,CB34,CB38,CB43,CB57,CB64,CB81,CB91,CB99,CB109,CB125,CB132,CB152,CB161,CB169)</f>
        <v>150</v>
      </c>
      <c r="CC173" s="123">
        <f t="shared" si="5024"/>
        <v>14335692.538399998</v>
      </c>
      <c r="CD173" s="123">
        <f t="shared" si="5024"/>
        <v>24.999999999999996</v>
      </c>
      <c r="CE173" s="123">
        <f t="shared" si="5024"/>
        <v>2389282.0897333329</v>
      </c>
      <c r="CF173" s="123">
        <f t="shared" ref="CF173:CK173" si="5025">SUM(CF9,CF19,CF26,CF30,CF34,CF38,CF43,CF57,CF64,CF81,CF91,CF99,CF109,CF125,CF132,CF152,CF161,CF169)</f>
        <v>17</v>
      </c>
      <c r="CG173" s="123">
        <f t="shared" si="5025"/>
        <v>1729625.7999999998</v>
      </c>
      <c r="CH173" s="123">
        <f t="shared" si="5025"/>
        <v>5</v>
      </c>
      <c r="CI173" s="123">
        <f t="shared" si="5025"/>
        <v>497528.36</v>
      </c>
      <c r="CJ173" s="123">
        <f t="shared" si="5025"/>
        <v>22</v>
      </c>
      <c r="CK173" s="123">
        <f t="shared" si="5025"/>
        <v>2227154.16</v>
      </c>
      <c r="CL173" s="108">
        <f t="shared" si="4485"/>
        <v>-7.9999999999999964</v>
      </c>
      <c r="CM173" s="108">
        <f t="shared" si="4486"/>
        <v>-659656.28973333305</v>
      </c>
      <c r="CN173" s="123">
        <f t="shared" si="5024"/>
        <v>808</v>
      </c>
      <c r="CO173" s="123">
        <f t="shared" si="5024"/>
        <v>59815540.110399999</v>
      </c>
      <c r="CP173" s="123">
        <f t="shared" si="5024"/>
        <v>134.66666666666666</v>
      </c>
      <c r="CQ173" s="123">
        <f t="shared" si="5024"/>
        <v>9969256.6850666665</v>
      </c>
      <c r="CR173" s="123">
        <f t="shared" ref="CR173:CW173" si="5026">SUM(CR9,CR19,CR26,CR30,CR34,CR38,CR43,CR57,CR64,CR81,CR91,CR99,CR109,CR125,CR132,CR152,CR161,CR169)</f>
        <v>127</v>
      </c>
      <c r="CS173" s="123">
        <f t="shared" si="5026"/>
        <v>9401699.5099999979</v>
      </c>
      <c r="CT173" s="123">
        <f t="shared" si="5026"/>
        <v>61</v>
      </c>
      <c r="CU173" s="123">
        <f t="shared" si="5026"/>
        <v>4515776.93</v>
      </c>
      <c r="CV173" s="123">
        <f t="shared" si="5026"/>
        <v>188</v>
      </c>
      <c r="CW173" s="123">
        <f t="shared" si="5026"/>
        <v>13917476.439999999</v>
      </c>
      <c r="CX173" s="108">
        <f t="shared" si="4492"/>
        <v>-7.6666666666666572</v>
      </c>
      <c r="CY173" s="108">
        <f t="shared" si="4493"/>
        <v>-567557.17506666854</v>
      </c>
      <c r="CZ173" s="123">
        <f t="shared" si="5024"/>
        <v>20</v>
      </c>
      <c r="DA173" s="123">
        <f t="shared" si="5024"/>
        <v>2272465.4930000002</v>
      </c>
      <c r="DB173" s="123">
        <f t="shared" si="5024"/>
        <v>3.3333333333333335</v>
      </c>
      <c r="DC173" s="123">
        <f t="shared" si="5024"/>
        <v>378744.24883333337</v>
      </c>
      <c r="DD173" s="123">
        <f t="shared" ref="DD173:DI173" si="5027">SUM(DD9,DD19,DD26,DD30,DD34,DD38,DD43,DD57,DD64,DD81,DD91,DD99,DD109,DD125,DD132,DD152,DD161,DD169)</f>
        <v>11</v>
      </c>
      <c r="DE173" s="123">
        <f t="shared" si="5027"/>
        <v>1235642.8400000001</v>
      </c>
      <c r="DF173" s="123">
        <f t="shared" si="5027"/>
        <v>0</v>
      </c>
      <c r="DG173" s="123">
        <f t="shared" si="5027"/>
        <v>0</v>
      </c>
      <c r="DH173" s="123">
        <f t="shared" si="5027"/>
        <v>11</v>
      </c>
      <c r="DI173" s="123">
        <f t="shared" si="5027"/>
        <v>1235642.8400000001</v>
      </c>
      <c r="DJ173" s="108">
        <f t="shared" si="4499"/>
        <v>7.6666666666666661</v>
      </c>
      <c r="DK173" s="108">
        <f t="shared" si="4500"/>
        <v>856898.59116666671</v>
      </c>
      <c r="DL173" s="123">
        <f t="shared" si="5024"/>
        <v>70</v>
      </c>
      <c r="DM173" s="123">
        <f t="shared" si="5024"/>
        <v>7329192.6960000005</v>
      </c>
      <c r="DN173" s="123">
        <f t="shared" si="5024"/>
        <v>11.666666666666666</v>
      </c>
      <c r="DO173" s="123">
        <f t="shared" si="5024"/>
        <v>1221532.1160000002</v>
      </c>
      <c r="DP173" s="123">
        <f t="shared" ref="DP173:DU173" si="5028">SUM(DP9,DP19,DP26,DP30,DP34,DP38,DP43,DP57,DP64,DP81,DP91,DP99,DP109,DP125,DP132,DP152,DP161,DP169)</f>
        <v>17</v>
      </c>
      <c r="DQ173" s="123">
        <f t="shared" si="5028"/>
        <v>1779946.75</v>
      </c>
      <c r="DR173" s="123">
        <f t="shared" si="5028"/>
        <v>0</v>
      </c>
      <c r="DS173" s="123">
        <f t="shared" si="5028"/>
        <v>0</v>
      </c>
      <c r="DT173" s="123">
        <f t="shared" si="5028"/>
        <v>17</v>
      </c>
      <c r="DU173" s="123">
        <f t="shared" si="5028"/>
        <v>1779946.75</v>
      </c>
      <c r="DV173" s="108">
        <f t="shared" si="4506"/>
        <v>5.3333333333333339</v>
      </c>
      <c r="DW173" s="108">
        <f t="shared" si="4507"/>
        <v>558414.63399999985</v>
      </c>
      <c r="DX173" s="123">
        <f t="shared" si="5024"/>
        <v>80</v>
      </c>
      <c r="DY173" s="123">
        <f t="shared" si="5024"/>
        <v>10603387.998199999</v>
      </c>
      <c r="DZ173" s="123">
        <f t="shared" si="5024"/>
        <v>13.333333333333332</v>
      </c>
      <c r="EA173" s="123">
        <f t="shared" si="5024"/>
        <v>1767231.3330333335</v>
      </c>
      <c r="EB173" s="123">
        <f t="shared" ref="EB173:EG173" si="5029">SUM(EB9,EB19,EB26,EB30,EB34,EB38,EB43,EB57,EB64,EB81,EB91,EB99,EB109,EB125,EB132,EB152,EB161,EB169)</f>
        <v>24</v>
      </c>
      <c r="EC173" s="123">
        <f t="shared" si="5029"/>
        <v>3245573.2</v>
      </c>
      <c r="ED173" s="123">
        <f t="shared" si="5029"/>
        <v>0</v>
      </c>
      <c r="EE173" s="123">
        <f t="shared" si="5029"/>
        <v>0</v>
      </c>
      <c r="EF173" s="123">
        <f t="shared" si="5029"/>
        <v>24</v>
      </c>
      <c r="EG173" s="123">
        <f t="shared" si="5029"/>
        <v>3245573.2</v>
      </c>
      <c r="EH173" s="108">
        <f t="shared" si="4513"/>
        <v>10.666666666666668</v>
      </c>
      <c r="EI173" s="108">
        <f t="shared" si="4514"/>
        <v>1478341.8669666667</v>
      </c>
      <c r="EJ173" s="123">
        <f t="shared" ref="EJ173:GQ173" si="5030">SUM(EJ9,EJ19,EJ26,EJ30,EJ34,EJ38,EJ43,EJ57,EJ64,EJ81,EJ91,EJ99,EJ109,EJ125,EJ132,EJ152,EJ161,EJ169)</f>
        <v>478</v>
      </c>
      <c r="EK173" s="123">
        <f t="shared" si="5030"/>
        <v>76998473.189599991</v>
      </c>
      <c r="EL173" s="123">
        <f t="shared" si="5030"/>
        <v>79.666666666666671</v>
      </c>
      <c r="EM173" s="123">
        <f t="shared" si="5030"/>
        <v>12833078.864933334</v>
      </c>
      <c r="EN173" s="123">
        <f t="shared" ref="EN173:ES173" si="5031">SUM(EN9,EN19,EN26,EN30,EN34,EN38,EN43,EN57,EN64,EN81,EN91,EN99,EN109,EN125,EN132,EN152,EN161,EN169)</f>
        <v>39</v>
      </c>
      <c r="EO173" s="123">
        <f t="shared" si="5031"/>
        <v>6130805.2799999993</v>
      </c>
      <c r="EP173" s="123">
        <f t="shared" si="5031"/>
        <v>5</v>
      </c>
      <c r="EQ173" s="123">
        <f t="shared" si="5031"/>
        <v>881723.19000000006</v>
      </c>
      <c r="ER173" s="123">
        <f t="shared" si="5031"/>
        <v>44</v>
      </c>
      <c r="ES173" s="123">
        <f t="shared" si="5031"/>
        <v>7012528.4700000007</v>
      </c>
      <c r="ET173" s="108">
        <f t="shared" si="4521"/>
        <v>-40.666666666666671</v>
      </c>
      <c r="EU173" s="108">
        <f t="shared" si="4522"/>
        <v>-6702273.584933335</v>
      </c>
      <c r="EV173" s="123">
        <f t="shared" si="5030"/>
        <v>25</v>
      </c>
      <c r="EW173" s="123">
        <f t="shared" si="5030"/>
        <v>3801171.0649999999</v>
      </c>
      <c r="EX173" s="123">
        <f t="shared" si="5030"/>
        <v>4.166666666666667</v>
      </c>
      <c r="EY173" s="123">
        <f t="shared" si="5030"/>
        <v>633528.51083333336</v>
      </c>
      <c r="EZ173" s="123">
        <f t="shared" ref="EZ173:FE173" si="5032">SUM(EZ9,EZ19,EZ26,EZ30,EZ34,EZ38,EZ43,EZ57,EZ64,EZ81,EZ91,EZ99,EZ109,EZ125,EZ132,EZ152,EZ161,EZ169)</f>
        <v>0</v>
      </c>
      <c r="FA173" s="123">
        <f t="shared" si="5032"/>
        <v>0</v>
      </c>
      <c r="FB173" s="123">
        <f t="shared" si="5032"/>
        <v>0</v>
      </c>
      <c r="FC173" s="123">
        <f t="shared" si="5032"/>
        <v>0</v>
      </c>
      <c r="FD173" s="123">
        <f t="shared" si="5032"/>
        <v>0</v>
      </c>
      <c r="FE173" s="123">
        <f t="shared" si="5032"/>
        <v>0</v>
      </c>
      <c r="FF173" s="108">
        <f t="shared" si="4528"/>
        <v>-4.166666666666667</v>
      </c>
      <c r="FG173" s="108">
        <f t="shared" si="4529"/>
        <v>-633528.51083333336</v>
      </c>
      <c r="FH173" s="123">
        <f t="shared" si="5030"/>
        <v>100</v>
      </c>
      <c r="FI173" s="123">
        <f t="shared" si="5030"/>
        <v>13641871.940000001</v>
      </c>
      <c r="FJ173" s="123">
        <f t="shared" si="5030"/>
        <v>16.666666666666668</v>
      </c>
      <c r="FK173" s="123">
        <f t="shared" si="5030"/>
        <v>2273645.3233333337</v>
      </c>
      <c r="FL173" s="123">
        <f t="shared" ref="FL173:FQ173" si="5033">SUM(FL9,FL19,FL26,FL30,FL34,FL38,FL43,FL57,FL64,FL81,FL91,FL99,FL109,FL125,FL132,FL152,FL161,FL169)</f>
        <v>0</v>
      </c>
      <c r="FM173" s="123">
        <f t="shared" si="5033"/>
        <v>0</v>
      </c>
      <c r="FN173" s="123">
        <f t="shared" si="5033"/>
        <v>0</v>
      </c>
      <c r="FO173" s="123">
        <f t="shared" si="5033"/>
        <v>0</v>
      </c>
      <c r="FP173" s="123">
        <f t="shared" si="5033"/>
        <v>0</v>
      </c>
      <c r="FQ173" s="123">
        <f t="shared" si="5033"/>
        <v>0</v>
      </c>
      <c r="FR173" s="108">
        <f t="shared" si="4535"/>
        <v>-16.666666666666668</v>
      </c>
      <c r="FS173" s="108">
        <f t="shared" si="4536"/>
        <v>-2273645.3233333337</v>
      </c>
      <c r="FT173" s="123">
        <f t="shared" si="5030"/>
        <v>10</v>
      </c>
      <c r="FU173" s="123">
        <f t="shared" si="5030"/>
        <v>1459446.568</v>
      </c>
      <c r="FV173" s="123">
        <f t="shared" si="5030"/>
        <v>1.6666666666666667</v>
      </c>
      <c r="FW173" s="123">
        <f t="shared" si="5030"/>
        <v>243241.09466666667</v>
      </c>
      <c r="FX173" s="123">
        <f t="shared" ref="FX173:GC173" si="5034">SUM(FX9,FX19,FX26,FX30,FX34,FX38,FX43,FX57,FX64,FX81,FX91,FX99,FX109,FX125,FX132,FX152,FX161,FX169)</f>
        <v>0</v>
      </c>
      <c r="FY173" s="123">
        <f t="shared" si="5034"/>
        <v>0</v>
      </c>
      <c r="FZ173" s="123">
        <f t="shared" si="5034"/>
        <v>0</v>
      </c>
      <c r="GA173" s="123">
        <f t="shared" si="5034"/>
        <v>0</v>
      </c>
      <c r="GB173" s="123">
        <f t="shared" si="5034"/>
        <v>0</v>
      </c>
      <c r="GC173" s="123">
        <f t="shared" si="5034"/>
        <v>0</v>
      </c>
      <c r="GD173" s="108">
        <f t="shared" si="4542"/>
        <v>-1.6666666666666667</v>
      </c>
      <c r="GE173" s="108">
        <f t="shared" si="4543"/>
        <v>-243241.09466666667</v>
      </c>
      <c r="GF173" s="123">
        <f t="shared" si="5030"/>
        <v>5292</v>
      </c>
      <c r="GG173" s="123">
        <f t="shared" si="5030"/>
        <v>808321422.51950002</v>
      </c>
      <c r="GH173" s="123">
        <f t="shared" si="5030"/>
        <v>882.83333333333326</v>
      </c>
      <c r="GI173" s="123">
        <f t="shared" si="5030"/>
        <v>134720237.08658332</v>
      </c>
      <c r="GJ173" s="123">
        <f t="shared" ref="GJ173:GO173" si="5035">SUM(GJ9,GJ19,GJ26,GJ30,GJ34,GJ38,GJ43,GJ57,GJ64,GJ81,GJ91,GJ99,GJ109,GJ125,GJ132,GJ152,GJ161,GJ169)</f>
        <v>715</v>
      </c>
      <c r="GK173" s="123">
        <f t="shared" si="5035"/>
        <v>103817728.05720001</v>
      </c>
      <c r="GL173" s="123">
        <f t="shared" si="5035"/>
        <v>110</v>
      </c>
      <c r="GM173" s="123">
        <f t="shared" si="5035"/>
        <v>13970950.920000002</v>
      </c>
      <c r="GN173" s="123">
        <f t="shared" si="5035"/>
        <v>825</v>
      </c>
      <c r="GO173" s="123">
        <f t="shared" si="5035"/>
        <v>117788678.9772</v>
      </c>
      <c r="GP173" s="123">
        <f t="shared" si="5030"/>
        <v>-167.83333333333334</v>
      </c>
      <c r="GQ173" s="123">
        <f t="shared" si="5030"/>
        <v>-30902509.029383332</v>
      </c>
      <c r="GR173" s="246">
        <f>SUM(BT173/BR173)</f>
        <v>0.79166666666666663</v>
      </c>
      <c r="GS173" s="246">
        <f>SUM(BU173/BS173)</f>
        <v>0.72266627920399396</v>
      </c>
    </row>
    <row r="174" spans="2:201" s="109" customFormat="1" x14ac:dyDescent="0.2">
      <c r="B174" s="121"/>
      <c r="C174" s="121"/>
      <c r="D174" s="121"/>
      <c r="E174" s="122" t="s">
        <v>284</v>
      </c>
      <c r="F174" s="122"/>
      <c r="G174" s="122"/>
      <c r="H174" s="123">
        <v>116</v>
      </c>
      <c r="I174" s="123">
        <v>15638374.4286</v>
      </c>
      <c r="J174" s="123">
        <v>9.6666666666666661</v>
      </c>
      <c r="K174" s="123">
        <v>1303197.8690499999</v>
      </c>
      <c r="L174" s="123">
        <v>5</v>
      </c>
      <c r="M174" s="123">
        <v>686373.60999999987</v>
      </c>
      <c r="N174" s="123">
        <v>0</v>
      </c>
      <c r="O174" s="123">
        <v>0</v>
      </c>
      <c r="P174" s="123">
        <v>5</v>
      </c>
      <c r="Q174" s="123">
        <v>686373.60999999987</v>
      </c>
      <c r="R174" s="108">
        <v>-4.6666666666666661</v>
      </c>
      <c r="S174" s="108">
        <v>-616824.25905000011</v>
      </c>
      <c r="T174" s="123">
        <v>1772</v>
      </c>
      <c r="U174" s="123">
        <v>318340442.73610002</v>
      </c>
      <c r="V174" s="123">
        <v>147.66666666666666</v>
      </c>
      <c r="W174" s="123">
        <v>26528370.228008334</v>
      </c>
      <c r="X174" s="123">
        <v>145</v>
      </c>
      <c r="Y174" s="123">
        <v>25586303.140000008</v>
      </c>
      <c r="Z174" s="123">
        <v>3</v>
      </c>
      <c r="AA174" s="123">
        <v>530850.48</v>
      </c>
      <c r="AB174" s="123">
        <v>148</v>
      </c>
      <c r="AC174" s="123">
        <v>26117153.620000012</v>
      </c>
      <c r="AD174" s="108">
        <v>-2.6666666666666625</v>
      </c>
      <c r="AE174" s="108">
        <v>-942067.08800832229</v>
      </c>
      <c r="AF174" s="123">
        <v>140</v>
      </c>
      <c r="AG174" s="123">
        <v>26759986.140000001</v>
      </c>
      <c r="AH174" s="123">
        <v>11.666666666666668</v>
      </c>
      <c r="AI174" s="123">
        <v>2229998.8450000002</v>
      </c>
      <c r="AJ174" s="123">
        <v>1</v>
      </c>
      <c r="AK174" s="123">
        <v>132055.51</v>
      </c>
      <c r="AL174" s="123">
        <v>0</v>
      </c>
      <c r="AM174" s="123">
        <v>0</v>
      </c>
      <c r="AN174" s="123">
        <v>1</v>
      </c>
      <c r="AO174" s="123">
        <v>132055.51</v>
      </c>
      <c r="AP174" s="108">
        <v>-10.666666666666668</v>
      </c>
      <c r="AQ174" s="108">
        <v>-2097943.335</v>
      </c>
      <c r="AR174" s="123">
        <v>100</v>
      </c>
      <c r="AS174" s="123">
        <v>13243014.440000001</v>
      </c>
      <c r="AT174" s="123">
        <v>8.3333333333333339</v>
      </c>
      <c r="AU174" s="123">
        <v>1103584.5366666669</v>
      </c>
      <c r="AV174" s="123">
        <v>0</v>
      </c>
      <c r="AW174" s="123">
        <v>0</v>
      </c>
      <c r="AX174" s="123">
        <v>0</v>
      </c>
      <c r="AY174" s="123">
        <v>0</v>
      </c>
      <c r="AZ174" s="123">
        <v>0</v>
      </c>
      <c r="BA174" s="123">
        <v>0</v>
      </c>
      <c r="BB174" s="108">
        <v>-8.3333333333333339</v>
      </c>
      <c r="BC174" s="108">
        <v>-1103584.5366666669</v>
      </c>
      <c r="BD174" s="123">
        <v>1135</v>
      </c>
      <c r="BE174" s="123">
        <v>180711195.1864</v>
      </c>
      <c r="BF174" s="123">
        <v>95.416666666666671</v>
      </c>
      <c r="BG174" s="123">
        <v>15059266.265533334</v>
      </c>
      <c r="BH174" s="123">
        <v>49</v>
      </c>
      <c r="BI174" s="123">
        <v>6922280.1600000011</v>
      </c>
      <c r="BJ174" s="123">
        <v>1</v>
      </c>
      <c r="BK174" s="123">
        <v>98513.67</v>
      </c>
      <c r="BL174" s="123">
        <v>50</v>
      </c>
      <c r="BM174" s="123">
        <v>7020793.830000001</v>
      </c>
      <c r="BN174" s="108">
        <v>-46.416666666666671</v>
      </c>
      <c r="BO174" s="108">
        <v>-8136986.1055333344</v>
      </c>
      <c r="BP174" s="123">
        <v>288</v>
      </c>
      <c r="BQ174" s="123">
        <v>63371167.989800006</v>
      </c>
      <c r="BR174" s="123">
        <v>24</v>
      </c>
      <c r="BS174" s="123">
        <v>5280930.6658166666</v>
      </c>
      <c r="BT174" s="123">
        <v>10</v>
      </c>
      <c r="BU174" s="123">
        <v>1507444.62</v>
      </c>
      <c r="BV174" s="123">
        <v>2</v>
      </c>
      <c r="BW174" s="123">
        <v>294012.94</v>
      </c>
      <c r="BX174" s="123">
        <v>12</v>
      </c>
      <c r="BY174" s="123">
        <v>1801457.56</v>
      </c>
      <c r="BZ174" s="108">
        <v>-14</v>
      </c>
      <c r="CA174" s="108">
        <v>-3773486.0458166669</v>
      </c>
      <c r="CB174" s="123">
        <v>150</v>
      </c>
      <c r="CC174" s="123">
        <v>14335692.538399998</v>
      </c>
      <c r="CD174" s="123">
        <v>12.499999999999998</v>
      </c>
      <c r="CE174" s="123">
        <v>1194641.0448666664</v>
      </c>
      <c r="CF174" s="123">
        <v>10</v>
      </c>
      <c r="CG174" s="123">
        <v>899983.28</v>
      </c>
      <c r="CH174" s="123">
        <v>2</v>
      </c>
      <c r="CI174" s="123">
        <v>189504</v>
      </c>
      <c r="CJ174" s="123">
        <v>12</v>
      </c>
      <c r="CK174" s="123">
        <v>1089487.28</v>
      </c>
      <c r="CL174" s="108">
        <v>-2.4999999999999996</v>
      </c>
      <c r="CM174" s="108">
        <v>-294657.76486666658</v>
      </c>
      <c r="CN174" s="123">
        <v>808</v>
      </c>
      <c r="CO174" s="123">
        <v>59815540.110399999</v>
      </c>
      <c r="CP174" s="123">
        <v>67.333333333333329</v>
      </c>
      <c r="CQ174" s="123">
        <v>4984628.3425333332</v>
      </c>
      <c r="CR174" s="123">
        <v>57</v>
      </c>
      <c r="CS174" s="123">
        <v>4219660.4099999974</v>
      </c>
      <c r="CT174" s="123">
        <v>21</v>
      </c>
      <c r="CU174" s="123">
        <v>1554611.7299999995</v>
      </c>
      <c r="CV174" s="123">
        <v>78</v>
      </c>
      <c r="CW174" s="123">
        <v>5774272.1399999969</v>
      </c>
      <c r="CX174" s="108">
        <v>-10.333333333333329</v>
      </c>
      <c r="CY174" s="108">
        <v>-764967.93253333587</v>
      </c>
      <c r="CZ174" s="123">
        <v>20</v>
      </c>
      <c r="DA174" s="123">
        <v>2272465.4930000002</v>
      </c>
      <c r="DB174" s="123">
        <v>1.6666666666666667</v>
      </c>
      <c r="DC174" s="123">
        <v>189372.12441666669</v>
      </c>
      <c r="DD174" s="123">
        <v>5</v>
      </c>
      <c r="DE174" s="123">
        <v>639182.45000000007</v>
      </c>
      <c r="DF174" s="123">
        <v>0</v>
      </c>
      <c r="DG174" s="123">
        <v>0</v>
      </c>
      <c r="DH174" s="123">
        <v>5</v>
      </c>
      <c r="DI174" s="123">
        <v>639182.45000000007</v>
      </c>
      <c r="DJ174" s="108">
        <v>0</v>
      </c>
      <c r="DK174" s="108">
        <v>0</v>
      </c>
      <c r="DL174" s="123">
        <v>70</v>
      </c>
      <c r="DM174" s="123">
        <v>7329192.6960000005</v>
      </c>
      <c r="DN174" s="123">
        <v>5.833333333333333</v>
      </c>
      <c r="DO174" s="123">
        <v>610766.05800000008</v>
      </c>
      <c r="DP174" s="123">
        <v>11</v>
      </c>
      <c r="DQ174" s="123">
        <v>1151730.25</v>
      </c>
      <c r="DR174" s="123">
        <v>0</v>
      </c>
      <c r="DS174" s="123">
        <v>0</v>
      </c>
      <c r="DT174" s="123">
        <v>11</v>
      </c>
      <c r="DU174" s="123">
        <v>1151730.25</v>
      </c>
      <c r="DV174" s="108">
        <v>0</v>
      </c>
      <c r="DW174" s="108">
        <v>0</v>
      </c>
      <c r="DX174" s="123">
        <v>80</v>
      </c>
      <c r="DY174" s="123">
        <v>10603387.998199999</v>
      </c>
      <c r="DZ174" s="123">
        <v>6.6666666666666661</v>
      </c>
      <c r="EA174" s="123">
        <v>883615.66651666677</v>
      </c>
      <c r="EB174" s="123">
        <v>6</v>
      </c>
      <c r="EC174" s="123">
        <v>716974.17999999993</v>
      </c>
      <c r="ED174" s="123">
        <v>0</v>
      </c>
      <c r="EE174" s="123">
        <v>0</v>
      </c>
      <c r="EF174" s="123">
        <v>6</v>
      </c>
      <c r="EG174" s="123">
        <v>716974.17999999993</v>
      </c>
      <c r="EH174" s="108">
        <v>0</v>
      </c>
      <c r="EI174" s="108">
        <v>0</v>
      </c>
      <c r="EJ174" s="123">
        <v>478</v>
      </c>
      <c r="EK174" s="123">
        <v>76998473.189599991</v>
      </c>
      <c r="EL174" s="123">
        <v>39.833333333333336</v>
      </c>
      <c r="EM174" s="123">
        <v>6416539.4324666671</v>
      </c>
      <c r="EN174" s="123">
        <v>16</v>
      </c>
      <c r="EO174" s="123">
        <v>2580218.42</v>
      </c>
      <c r="EP174" s="123">
        <v>1</v>
      </c>
      <c r="EQ174" s="123">
        <v>134570.15</v>
      </c>
      <c r="ER174" s="123">
        <v>17</v>
      </c>
      <c r="ES174" s="123">
        <v>2714788.5700000003</v>
      </c>
      <c r="ET174" s="108">
        <v>0</v>
      </c>
      <c r="EU174" s="108">
        <v>0</v>
      </c>
      <c r="EV174" s="123">
        <v>25</v>
      </c>
      <c r="EW174" s="123">
        <v>3801171.0649999999</v>
      </c>
      <c r="EX174" s="123">
        <v>2.0833333333333335</v>
      </c>
      <c r="EY174" s="123">
        <v>316764.25541666668</v>
      </c>
      <c r="EZ174" s="123">
        <v>0</v>
      </c>
      <c r="FA174" s="123">
        <v>0</v>
      </c>
      <c r="FB174" s="123">
        <v>0</v>
      </c>
      <c r="FC174" s="123">
        <v>0</v>
      </c>
      <c r="FD174" s="123">
        <v>0</v>
      </c>
      <c r="FE174" s="123">
        <v>0</v>
      </c>
      <c r="FF174" s="108">
        <v>0</v>
      </c>
      <c r="FG174" s="108">
        <v>0</v>
      </c>
      <c r="FH174" s="123">
        <v>100</v>
      </c>
      <c r="FI174" s="123">
        <v>13641871.940000001</v>
      </c>
      <c r="FJ174" s="123">
        <v>8.3333333333333339</v>
      </c>
      <c r="FK174" s="123">
        <v>1136822.6616666669</v>
      </c>
      <c r="FL174" s="123">
        <v>0</v>
      </c>
      <c r="FM174" s="123">
        <v>0</v>
      </c>
      <c r="FN174" s="123">
        <v>0</v>
      </c>
      <c r="FO174" s="123">
        <v>0</v>
      </c>
      <c r="FP174" s="123">
        <v>0</v>
      </c>
      <c r="FQ174" s="123">
        <v>0</v>
      </c>
      <c r="FR174" s="108">
        <v>0</v>
      </c>
      <c r="FS174" s="108">
        <v>0</v>
      </c>
      <c r="FT174" s="123">
        <v>10</v>
      </c>
      <c r="FU174" s="123">
        <v>1459446.568</v>
      </c>
      <c r="FV174" s="123">
        <v>0.83333333333333337</v>
      </c>
      <c r="FW174" s="123">
        <v>121620.54733333334</v>
      </c>
      <c r="FX174" s="123">
        <v>0</v>
      </c>
      <c r="FY174" s="123">
        <v>0</v>
      </c>
      <c r="FZ174" s="123">
        <v>0</v>
      </c>
      <c r="GA174" s="123">
        <v>0</v>
      </c>
      <c r="GB174" s="123">
        <v>0</v>
      </c>
      <c r="GC174" s="123">
        <v>0</v>
      </c>
      <c r="GD174" s="108">
        <v>0</v>
      </c>
      <c r="GE174" s="108">
        <v>0</v>
      </c>
      <c r="GF174" s="123">
        <v>5292</v>
      </c>
      <c r="GG174" s="123">
        <v>808321422.51950002</v>
      </c>
      <c r="GH174" s="123">
        <v>442.41666666666663</v>
      </c>
      <c r="GI174" s="123">
        <v>67360118.543291658</v>
      </c>
      <c r="GJ174" s="123">
        <v>315</v>
      </c>
      <c r="GK174" s="123">
        <v>45042206.030000024</v>
      </c>
      <c r="GL174" s="123">
        <v>30</v>
      </c>
      <c r="GM174" s="123">
        <v>2802062.9699999993</v>
      </c>
      <c r="GN174" s="123">
        <v>345</v>
      </c>
      <c r="GO174" s="123">
        <v>47844269.000000007</v>
      </c>
      <c r="GP174" s="123">
        <v>-127.41666666666666</v>
      </c>
      <c r="GQ174" s="123">
        <v>-22317912.513291661</v>
      </c>
      <c r="GR174" s="246">
        <f>SUM(BT174/BR174)</f>
        <v>0.41666666666666669</v>
      </c>
      <c r="GS174" s="246">
        <f>SUM(BU174/BS174)</f>
        <v>0.28545056078044195</v>
      </c>
    </row>
    <row r="175" spans="2:201" x14ac:dyDescent="0.2">
      <c r="H175" s="109">
        <f>'ВМП план'!I44</f>
        <v>116</v>
      </c>
      <c r="I175" s="109">
        <f>'ВМП план'!J44</f>
        <v>15638374.4286</v>
      </c>
      <c r="L175" s="109">
        <f>'факт '!F74</f>
        <v>12</v>
      </c>
      <c r="M175" s="109">
        <f>'факт '!G74</f>
        <v>1644822.4</v>
      </c>
      <c r="T175" s="109">
        <f>'ВМП план'!K44</f>
        <v>1772</v>
      </c>
      <c r="U175" s="109">
        <f>'ВМП план'!L44</f>
        <v>318340442.73610008</v>
      </c>
      <c r="V175" s="109"/>
      <c r="X175" s="109">
        <f>'факт '!J74</f>
        <v>280</v>
      </c>
      <c r="Y175" s="109">
        <f>'факт '!K74</f>
        <v>49932178.547200009</v>
      </c>
      <c r="Z175" s="109">
        <f>'факт '!L74</f>
        <v>13</v>
      </c>
      <c r="AA175" s="109">
        <f>'факт '!M74</f>
        <v>2540169.0700000003</v>
      </c>
      <c r="AF175" s="109">
        <f>'ВМП план'!M44</f>
        <v>140</v>
      </c>
      <c r="AG175" s="109">
        <f>'ВМП план'!N44</f>
        <v>26759986.140000004</v>
      </c>
      <c r="AJ175" s="109">
        <f>'факт '!H74</f>
        <v>5</v>
      </c>
      <c r="AK175" s="109">
        <f>'факт '!I74</f>
        <v>989514.8</v>
      </c>
      <c r="AL175" s="109"/>
      <c r="AM175" s="109"/>
      <c r="AV175" s="109">
        <f>'факт '!N74</f>
        <v>13</v>
      </c>
      <c r="AW175" s="109">
        <f>'факт '!O74</f>
        <v>1721591.8200000003</v>
      </c>
      <c r="AX175" s="109"/>
      <c r="AY175" s="109"/>
      <c r="BH175" s="109">
        <f>'факт '!R74</f>
        <v>132</v>
      </c>
      <c r="BI175" s="109">
        <f>'факт '!S74</f>
        <v>18373626.080000002</v>
      </c>
      <c r="BJ175" s="109">
        <f>'факт '!T74</f>
        <v>3</v>
      </c>
      <c r="BK175" s="109">
        <f>'факт '!U74</f>
        <v>336869.81</v>
      </c>
      <c r="BT175" s="109">
        <f>'факт '!V74</f>
        <v>38</v>
      </c>
      <c r="BU175" s="109">
        <f>'факт '!W74</f>
        <v>7632701.0300000021</v>
      </c>
      <c r="BV175" s="109">
        <f>'факт '!X74</f>
        <v>23</v>
      </c>
      <c r="BW175" s="109">
        <f>'факт '!Y74</f>
        <v>5198883.5600000015</v>
      </c>
      <c r="CF175" s="109">
        <f>'факт '!Z74</f>
        <v>17</v>
      </c>
      <c r="CG175" s="109">
        <f>'факт '!AA74</f>
        <v>1729625.7999999996</v>
      </c>
      <c r="CH175" s="109">
        <f>'факт '!AB74</f>
        <v>5</v>
      </c>
      <c r="CI175" s="109">
        <f>'факт '!AC74</f>
        <v>497528.36000000004</v>
      </c>
      <c r="CR175" s="109">
        <f>'факт '!AD74</f>
        <v>127</v>
      </c>
      <c r="CS175" s="109">
        <f>'факт '!AE74</f>
        <v>9401699.5099999979</v>
      </c>
      <c r="CT175" s="109">
        <f>'факт '!AF74</f>
        <v>61</v>
      </c>
      <c r="CU175" s="109">
        <f>'факт '!AG74</f>
        <v>4515776.93</v>
      </c>
      <c r="DD175" s="109">
        <f>'факт '!AH74</f>
        <v>11</v>
      </c>
      <c r="DE175" s="109">
        <f>'факт '!AI74</f>
        <v>1235642.8400000001</v>
      </c>
      <c r="DF175" s="109">
        <f>'факт '!CR74</f>
        <v>0</v>
      </c>
      <c r="DG175" s="109">
        <f>'факт '!CS74</f>
        <v>0</v>
      </c>
      <c r="DL175" s="109">
        <f>'ВМП план'!AA44</f>
        <v>70</v>
      </c>
      <c r="DM175" s="109">
        <f>'ВМП план'!AB44</f>
        <v>7329192.6960000005</v>
      </c>
      <c r="DP175" s="109">
        <f>'факт '!P74</f>
        <v>17</v>
      </c>
      <c r="DQ175" s="109">
        <f>'факт '!Q74</f>
        <v>1779946.75</v>
      </c>
      <c r="DR175" s="109">
        <f>'факт '!DD74</f>
        <v>0</v>
      </c>
      <c r="DS175" s="109">
        <f>'факт '!DE74</f>
        <v>0</v>
      </c>
      <c r="EB175" s="109">
        <f>'факт '!AJ74</f>
        <v>24</v>
      </c>
      <c r="EC175" s="109">
        <f>'факт '!AK74</f>
        <v>3245573.1999999997</v>
      </c>
      <c r="ED175" s="109">
        <f>'факт '!DP74</f>
        <v>0</v>
      </c>
      <c r="EE175" s="109">
        <f>'факт '!DQ74</f>
        <v>0</v>
      </c>
      <c r="EN175" s="109">
        <f>'факт '!AL74</f>
        <v>39</v>
      </c>
      <c r="EO175" s="109">
        <f>'факт '!AM74</f>
        <v>6130805.2799999993</v>
      </c>
      <c r="EP175" s="109">
        <f>'факт '!AN74</f>
        <v>5</v>
      </c>
      <c r="EQ175" s="109">
        <f>'факт '!AO74</f>
        <v>881723.19000000006</v>
      </c>
      <c r="EZ175" s="109">
        <f>'факт '!EL74</f>
        <v>0</v>
      </c>
      <c r="FA175" s="109">
        <f>'факт '!EM74</f>
        <v>0</v>
      </c>
      <c r="FB175" s="109">
        <f>'факт '!EN74</f>
        <v>0</v>
      </c>
      <c r="FC175" s="109">
        <f>'факт '!EO74</f>
        <v>0</v>
      </c>
      <c r="FL175" s="109">
        <f>'факт '!EX74</f>
        <v>0</v>
      </c>
      <c r="FM175" s="109">
        <f>'факт '!EY74</f>
        <v>0</v>
      </c>
      <c r="FN175" s="109">
        <f>'факт '!EZ74</f>
        <v>0</v>
      </c>
      <c r="FO175" s="109">
        <f>'факт '!FA74</f>
        <v>0</v>
      </c>
      <c r="FX175" s="109">
        <f>'факт '!FJ74</f>
        <v>0</v>
      </c>
      <c r="FY175" s="109">
        <f>'факт '!FK74</f>
        <v>0</v>
      </c>
      <c r="FZ175" s="109">
        <f>'факт '!FL74</f>
        <v>0</v>
      </c>
      <c r="GA175" s="109">
        <f>'факт '!FM74</f>
        <v>0</v>
      </c>
      <c r="GF175" s="109">
        <f>'ВМП план'!AM44</f>
        <v>5292</v>
      </c>
      <c r="GG175" s="109">
        <f>'ВМП план'!AN44</f>
        <v>808321422.51950002</v>
      </c>
      <c r="GH175" s="109"/>
      <c r="GI175" s="109"/>
      <c r="GJ175" s="109">
        <f>'факт '!AP74</f>
        <v>715</v>
      </c>
      <c r="GK175" s="109">
        <f>'факт '!AQ74</f>
        <v>103817728.05719998</v>
      </c>
      <c r="GL175" s="109">
        <f>'факт '!AR74</f>
        <v>110</v>
      </c>
      <c r="GM175" s="109">
        <f>'факт '!AS74</f>
        <v>13970950.920000002</v>
      </c>
      <c r="GP175" s="109"/>
      <c r="GQ175" s="109"/>
    </row>
    <row r="176" spans="2:201" x14ac:dyDescent="0.2">
      <c r="X176" s="109">
        <f>X175-X173</f>
        <v>0</v>
      </c>
      <c r="Y176" s="109">
        <f>Y175-Y173</f>
        <v>0</v>
      </c>
      <c r="Z176" s="109">
        <f t="shared" ref="Z176:AA176" si="5036">Z175-Z173</f>
        <v>0</v>
      </c>
      <c r="AA176" s="109">
        <f t="shared" si="5036"/>
        <v>0</v>
      </c>
      <c r="AJ176" s="109">
        <f>AJ175-AJ173</f>
        <v>0</v>
      </c>
      <c r="AK176" s="109">
        <f>AK175-AK173</f>
        <v>0</v>
      </c>
      <c r="AV176" s="109">
        <f>AV175-AV173</f>
        <v>0</v>
      </c>
      <c r="AW176" s="109">
        <f>AW175-AW173</f>
        <v>0</v>
      </c>
      <c r="BH176" s="109">
        <f>BH175-BH173</f>
        <v>0</v>
      </c>
      <c r="BI176" s="109">
        <f t="shared" ref="BI176:BK176" si="5037">BI175-BI173</f>
        <v>0</v>
      </c>
      <c r="BJ176" s="109">
        <f t="shared" si="5037"/>
        <v>0</v>
      </c>
      <c r="BK176" s="109">
        <f t="shared" si="5037"/>
        <v>0</v>
      </c>
      <c r="BT176" s="109">
        <f>BT175-BT173</f>
        <v>0</v>
      </c>
      <c r="BU176" s="109">
        <f>BU175-BU173</f>
        <v>0</v>
      </c>
      <c r="BV176" s="109">
        <f t="shared" ref="BV176:BW176" si="5038">BV175-BV173</f>
        <v>0</v>
      </c>
      <c r="BW176" s="109">
        <f t="shared" si="5038"/>
        <v>0</v>
      </c>
      <c r="CF176" s="109">
        <f>CF175-CF173</f>
        <v>0</v>
      </c>
      <c r="CG176" s="109">
        <f>CG175-CG173</f>
        <v>0</v>
      </c>
      <c r="CR176" s="109">
        <f>CR175-CR173</f>
        <v>0</v>
      </c>
      <c r="CS176" s="109">
        <f>CS175-CS173</f>
        <v>0</v>
      </c>
      <c r="DD176" s="109">
        <f>DD175-DD173</f>
        <v>0</v>
      </c>
      <c r="DE176" s="109">
        <f>DE175-DE173</f>
        <v>0</v>
      </c>
      <c r="DP176" s="109">
        <f>DP175-DP173</f>
        <v>0</v>
      </c>
      <c r="DQ176" s="109">
        <f>DQ175-DQ173</f>
        <v>0</v>
      </c>
      <c r="EB176" s="109">
        <f>EB175-EB173</f>
        <v>0</v>
      </c>
      <c r="EC176" s="109">
        <f>EC175-EC173</f>
        <v>0</v>
      </c>
      <c r="EN176" s="109">
        <f>EN175-EN173</f>
        <v>0</v>
      </c>
      <c r="EO176" s="109">
        <f>EO175-EO173</f>
        <v>0</v>
      </c>
      <c r="EZ176" s="109">
        <f>EZ175-EZ173</f>
        <v>0</v>
      </c>
      <c r="FA176" s="109">
        <f>FA175-FA173</f>
        <v>0</v>
      </c>
      <c r="FL176" s="109">
        <f>FL175-FL173</f>
        <v>0</v>
      </c>
      <c r="FM176" s="109">
        <f>FM175-FM173</f>
        <v>0</v>
      </c>
      <c r="FX176" s="109">
        <f>FX175-FX173</f>
        <v>0</v>
      </c>
      <c r="FY176" s="109">
        <f>FY175-FY173</f>
        <v>0</v>
      </c>
      <c r="GF176" s="109"/>
      <c r="GG176" s="109"/>
      <c r="GH176" s="109"/>
      <c r="GI176" s="109"/>
      <c r="GJ176" s="109">
        <f>GJ175-GJ173</f>
        <v>0</v>
      </c>
      <c r="GK176" s="109">
        <f>GK175-GK173</f>
        <v>0</v>
      </c>
      <c r="GL176" s="109">
        <f t="shared" ref="GL176:GM176" si="5039">GL175-GL173</f>
        <v>0</v>
      </c>
      <c r="GM176" s="109">
        <f t="shared" si="5039"/>
        <v>0</v>
      </c>
      <c r="GP176" s="109"/>
      <c r="GQ176" s="109"/>
    </row>
    <row r="177" spans="188:188" x14ac:dyDescent="0.2">
      <c r="GF177" s="124"/>
    </row>
    <row r="178" spans="188:188" x14ac:dyDescent="0.2">
      <c r="GF178" s="124"/>
    </row>
    <row r="179" spans="188:188" x14ac:dyDescent="0.2">
      <c r="GF179" s="124"/>
    </row>
    <row r="180" spans="188:188" x14ac:dyDescent="0.2">
      <c r="GF180" s="125"/>
    </row>
  </sheetData>
  <autoFilter ref="A8:GQ175"/>
  <mergeCells count="138">
    <mergeCell ref="GR7:GS7"/>
    <mergeCell ref="B5:B8"/>
    <mergeCell ref="AS1:BE1"/>
    <mergeCell ref="AS2:BE2"/>
    <mergeCell ref="C4:BP4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  <mergeCell ref="J7:K7"/>
    <mergeCell ref="L7:M7"/>
    <mergeCell ref="N7:O7"/>
    <mergeCell ref="AR6:BC6"/>
    <mergeCell ref="X7:Y7"/>
    <mergeCell ref="AD7:AE7"/>
    <mergeCell ref="CN5:CY5"/>
    <mergeCell ref="CZ5:DK5"/>
    <mergeCell ref="DL5:DW5"/>
    <mergeCell ref="DX5:EI5"/>
    <mergeCell ref="AR5:BC5"/>
    <mergeCell ref="BD5:BO5"/>
    <mergeCell ref="BP5:CA5"/>
    <mergeCell ref="CB5:CM5"/>
    <mergeCell ref="AF5:AQ5"/>
    <mergeCell ref="BZ7:CA7"/>
    <mergeCell ref="BP6:CA6"/>
    <mergeCell ref="BD6:BO6"/>
    <mergeCell ref="BV7:BW7"/>
    <mergeCell ref="BX7:BY7"/>
    <mergeCell ref="CN7:CO7"/>
    <mergeCell ref="CP7:CQ7"/>
    <mergeCell ref="CR7:CS7"/>
    <mergeCell ref="CX7:CY7"/>
    <mergeCell ref="CN6:CY6"/>
    <mergeCell ref="CB7:CC7"/>
    <mergeCell ref="CD7:CE7"/>
    <mergeCell ref="P7:Q7"/>
    <mergeCell ref="Z7:AA7"/>
    <mergeCell ref="AB7:AC7"/>
    <mergeCell ref="AN7:AO7"/>
    <mergeCell ref="AX7:AY7"/>
    <mergeCell ref="AZ7:BA7"/>
    <mergeCell ref="BP7:BQ7"/>
    <mergeCell ref="BR7:BS7"/>
    <mergeCell ref="BT7:BU7"/>
    <mergeCell ref="R7:S7"/>
    <mergeCell ref="AR7:AS7"/>
    <mergeCell ref="AT7:AU7"/>
    <mergeCell ref="AV7:AW7"/>
    <mergeCell ref="AL7:AM7"/>
    <mergeCell ref="BB7:BC7"/>
    <mergeCell ref="BD7:BE7"/>
    <mergeCell ref="BF7:BG7"/>
    <mergeCell ref="BH7:BI7"/>
    <mergeCell ref="BN7:BO7"/>
    <mergeCell ref="BJ7:BK7"/>
    <mergeCell ref="BL7:BM7"/>
    <mergeCell ref="CF7:CG7"/>
    <mergeCell ref="CL7:CM7"/>
    <mergeCell ref="CB6:CM6"/>
    <mergeCell ref="CH7:CI7"/>
    <mergeCell ref="CJ7:CK7"/>
    <mergeCell ref="CT7:CU7"/>
    <mergeCell ref="CV7:CW7"/>
    <mergeCell ref="DL7:DM7"/>
    <mergeCell ref="DN7:DO7"/>
    <mergeCell ref="DP7:DQ7"/>
    <mergeCell ref="DV7:DW7"/>
    <mergeCell ref="DL6:DW6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EJ5:EU5"/>
    <mergeCell ref="EJ7:EK7"/>
    <mergeCell ref="EL7:EM7"/>
    <mergeCell ref="EN7:EO7"/>
    <mergeCell ref="ET7:EU7"/>
    <mergeCell ref="EJ6:EU6"/>
    <mergeCell ref="DX7:DY7"/>
    <mergeCell ref="DZ7:EA7"/>
    <mergeCell ref="EB7:EC7"/>
    <mergeCell ref="EH7:EI7"/>
    <mergeCell ref="DX6:EI6"/>
    <mergeCell ref="ED7:EE7"/>
    <mergeCell ref="EF7:EG7"/>
    <mergeCell ref="EP7:EQ7"/>
    <mergeCell ref="ER7:ES7"/>
    <mergeCell ref="FH5:FS5"/>
    <mergeCell ref="FH7:FI7"/>
    <mergeCell ref="FJ7:FK7"/>
    <mergeCell ref="FL7:FM7"/>
    <mergeCell ref="FR7:FS7"/>
    <mergeCell ref="FH6:FS6"/>
    <mergeCell ref="EV5:FG5"/>
    <mergeCell ref="EV7:EW7"/>
    <mergeCell ref="EX7:EY7"/>
    <mergeCell ref="EZ7:FA7"/>
    <mergeCell ref="FF7:FG7"/>
    <mergeCell ref="EV6:FG6"/>
    <mergeCell ref="FB7:FC7"/>
    <mergeCell ref="FD7:FE7"/>
    <mergeCell ref="FN7:FO7"/>
    <mergeCell ref="FP7:FQ7"/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</mergeCells>
  <pageMargins left="0" right="0" top="0.35433070866141736" bottom="0.15748031496062992" header="0.11811023622047245" footer="0.11811023622047245"/>
  <pageSetup paperSize="9" scale="63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78"/>
  <sheetViews>
    <sheetView view="pageBreakPreview" topLeftCell="E1" zoomScale="60" zoomScaleNormal="100" workbookViewId="0">
      <pane xSplit="1" ySplit="18" topLeftCell="F67" activePane="bottomRight" state="frozen"/>
      <selection activeCell="E1" sqref="E1"/>
      <selection pane="topRight" activeCell="F1" sqref="F1"/>
      <selection pane="bottomLeft" activeCell="E19" sqref="E19"/>
      <selection pane="bottomRight" activeCell="AC93" sqref="AC93"/>
    </sheetView>
  </sheetViews>
  <sheetFormatPr defaultRowHeight="15" x14ac:dyDescent="0.25"/>
  <cols>
    <col min="1" max="1" width="6.28515625" style="11" hidden="1" customWidth="1"/>
    <col min="2" max="2" width="7.85546875" style="11" hidden="1" customWidth="1"/>
    <col min="3" max="3" width="8.28515625" style="11" hidden="1" customWidth="1"/>
    <col min="4" max="4" width="6.140625" style="11" hidden="1" customWidth="1"/>
    <col min="5" max="5" width="29.7109375" style="13" customWidth="1"/>
    <col min="6" max="6" width="7.28515625" style="13" customWidth="1"/>
    <col min="7" max="7" width="12.85546875" style="13" customWidth="1"/>
    <col min="8" max="8" width="11.7109375" style="11" customWidth="1"/>
    <col min="9" max="9" width="16.5703125" style="11" customWidth="1"/>
    <col min="10" max="10" width="10.140625" style="11" customWidth="1"/>
    <col min="11" max="11" width="14.7109375" style="11" customWidth="1"/>
    <col min="12" max="12" width="13" style="11" customWidth="1"/>
    <col min="13" max="13" width="16.5703125" style="11" customWidth="1"/>
    <col min="14" max="14" width="8.5703125" style="11" customWidth="1"/>
    <col min="15" max="15" width="13.140625" style="11" customWidth="1"/>
    <col min="16" max="16" width="11.28515625" style="11" customWidth="1"/>
    <col min="17" max="17" width="15.140625" style="11" customWidth="1"/>
    <col min="18" max="18" width="10.5703125" style="11" customWidth="1"/>
    <col min="19" max="19" width="16.5703125" style="11" customWidth="1"/>
    <col min="20" max="20" width="12.5703125" style="11" customWidth="1"/>
    <col min="21" max="21" width="12.28515625" style="11" customWidth="1"/>
    <col min="22" max="16384" width="9.140625" style="11"/>
  </cols>
  <sheetData>
    <row r="1" spans="1:19" x14ac:dyDescent="0.25">
      <c r="N1" s="62"/>
      <c r="O1" s="207" t="s">
        <v>124</v>
      </c>
      <c r="P1" s="207"/>
      <c r="Q1" s="207"/>
    </row>
    <row r="2" spans="1:19" x14ac:dyDescent="0.25">
      <c r="N2" s="62"/>
      <c r="O2" s="63" t="s">
        <v>125</v>
      </c>
      <c r="P2" s="64"/>
      <c r="Q2" s="63"/>
    </row>
    <row r="3" spans="1:19" x14ac:dyDescent="0.25">
      <c r="N3" s="207" t="s">
        <v>126</v>
      </c>
      <c r="O3" s="207"/>
      <c r="P3" s="207"/>
      <c r="Q3" s="207"/>
      <c r="R3" s="207"/>
    </row>
    <row r="4" spans="1:19" x14ac:dyDescent="0.25">
      <c r="N4" s="65"/>
      <c r="O4" s="208" t="s">
        <v>127</v>
      </c>
      <c r="P4" s="209"/>
      <c r="Q4" s="209"/>
    </row>
    <row r="7" spans="1:19" x14ac:dyDescent="0.25">
      <c r="H7" s="210" t="s">
        <v>128</v>
      </c>
      <c r="I7" s="210"/>
      <c r="J7" s="210"/>
      <c r="K7" s="210" t="s">
        <v>129</v>
      </c>
      <c r="L7" s="210"/>
      <c r="M7" s="210"/>
      <c r="N7" s="210"/>
      <c r="O7" s="210"/>
      <c r="P7" s="210"/>
      <c r="Q7" s="210"/>
      <c r="R7" s="210"/>
      <c r="S7" s="210"/>
    </row>
    <row r="8" spans="1:19" ht="31.5" customHeight="1" x14ac:dyDescent="0.25">
      <c r="H8" s="201" t="s">
        <v>130</v>
      </c>
      <c r="I8" s="201"/>
      <c r="J8" s="201"/>
      <c r="K8" s="201" t="s">
        <v>131</v>
      </c>
      <c r="L8" s="201"/>
      <c r="M8" s="201"/>
      <c r="N8" s="201"/>
      <c r="O8" s="201"/>
      <c r="P8" s="201"/>
      <c r="Q8" s="201"/>
      <c r="R8" s="201"/>
      <c r="S8" s="201"/>
    </row>
    <row r="9" spans="1:19" ht="15.75" customHeight="1" x14ac:dyDescent="0.25">
      <c r="K9" s="216" t="s">
        <v>132</v>
      </c>
      <c r="L9" s="217"/>
      <c r="M9" s="217"/>
      <c r="N9" s="217"/>
      <c r="O9" s="217"/>
      <c r="P9" s="37"/>
      <c r="Q9" s="37"/>
    </row>
    <row r="10" spans="1:19" ht="31.5" customHeight="1" x14ac:dyDescent="0.25">
      <c r="A10" s="61">
        <v>1</v>
      </c>
      <c r="B10" s="22"/>
      <c r="H10" s="218" t="s">
        <v>287</v>
      </c>
      <c r="I10" s="218"/>
      <c r="J10" s="218"/>
      <c r="K10" s="218"/>
      <c r="L10" s="218"/>
      <c r="M10" s="218"/>
      <c r="N10" s="218"/>
      <c r="O10" s="218"/>
      <c r="P10" s="218"/>
      <c r="Q10" s="218"/>
    </row>
    <row r="11" spans="1:19" ht="15" customHeight="1" x14ac:dyDescent="0.25">
      <c r="H11" s="218"/>
      <c r="I11" s="218"/>
      <c r="J11" s="218"/>
      <c r="K11" s="218"/>
      <c r="L11" s="218"/>
      <c r="M11" s="218"/>
      <c r="N11" s="218"/>
      <c r="O11" s="218"/>
      <c r="P11" s="218"/>
      <c r="Q11" s="218"/>
    </row>
    <row r="12" spans="1:19" ht="18" customHeight="1" x14ac:dyDescent="0.25">
      <c r="A12" s="22">
        <v>1</v>
      </c>
      <c r="B12" s="22"/>
      <c r="N12" s="36"/>
      <c r="O12" s="36"/>
      <c r="P12" s="36"/>
      <c r="Q12" s="36"/>
    </row>
    <row r="14" spans="1:19" s="21" customFormat="1" ht="32.25" customHeight="1" thickBot="1" x14ac:dyDescent="0.3">
      <c r="C14" s="219"/>
      <c r="D14" s="219"/>
      <c r="E14" s="220"/>
      <c r="F14" s="220"/>
      <c r="G14" s="220"/>
      <c r="N14" s="60"/>
      <c r="O14" s="60"/>
      <c r="P14" s="60"/>
      <c r="Q14" s="60"/>
    </row>
    <row r="15" spans="1:19" s="20" customFormat="1" ht="21.75" customHeight="1" x14ac:dyDescent="0.2">
      <c r="B15" s="179" t="s">
        <v>98</v>
      </c>
      <c r="C15" s="179" t="s">
        <v>97</v>
      </c>
      <c r="D15" s="223" t="s">
        <v>95</v>
      </c>
      <c r="E15" s="226" t="s">
        <v>94</v>
      </c>
      <c r="F15" s="229" t="s">
        <v>96</v>
      </c>
      <c r="G15" s="202" t="s">
        <v>5</v>
      </c>
      <c r="H15" s="205" t="s">
        <v>19</v>
      </c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6"/>
    </row>
    <row r="16" spans="1:19" s="46" customFormat="1" ht="15.75" customHeight="1" x14ac:dyDescent="0.2">
      <c r="B16" s="179"/>
      <c r="C16" s="179"/>
      <c r="D16" s="224"/>
      <c r="E16" s="227"/>
      <c r="F16" s="230"/>
      <c r="G16" s="203"/>
      <c r="H16" s="213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5"/>
    </row>
    <row r="17" spans="2:21" s="20" customFormat="1" ht="36.75" customHeight="1" x14ac:dyDescent="0.2">
      <c r="B17" s="179"/>
      <c r="C17" s="179"/>
      <c r="D17" s="224"/>
      <c r="E17" s="227"/>
      <c r="F17" s="230"/>
      <c r="G17" s="203"/>
      <c r="H17" s="211" t="s">
        <v>83</v>
      </c>
      <c r="I17" s="211"/>
      <c r="J17" s="211" t="s">
        <v>286</v>
      </c>
      <c r="K17" s="211"/>
      <c r="L17" s="221" t="s">
        <v>123</v>
      </c>
      <c r="M17" s="222"/>
      <c r="N17" s="221" t="s">
        <v>121</v>
      </c>
      <c r="O17" s="222"/>
      <c r="P17" s="221" t="s">
        <v>122</v>
      </c>
      <c r="Q17" s="222"/>
      <c r="R17" s="211" t="s">
        <v>288</v>
      </c>
      <c r="S17" s="212"/>
    </row>
    <row r="18" spans="2:21" s="23" customFormat="1" ht="39.75" customHeight="1" thickBot="1" x14ac:dyDescent="0.25">
      <c r="B18" s="179"/>
      <c r="C18" s="179"/>
      <c r="D18" s="225"/>
      <c r="E18" s="228"/>
      <c r="F18" s="231"/>
      <c r="G18" s="204"/>
      <c r="H18" s="67" t="s">
        <v>85</v>
      </c>
      <c r="I18" s="67" t="s">
        <v>20</v>
      </c>
      <c r="J18" s="67" t="s">
        <v>85</v>
      </c>
      <c r="K18" s="67" t="s">
        <v>20</v>
      </c>
      <c r="L18" s="67" t="s">
        <v>85</v>
      </c>
      <c r="M18" s="67" t="s">
        <v>20</v>
      </c>
      <c r="N18" s="67" t="s">
        <v>85</v>
      </c>
      <c r="O18" s="67" t="s">
        <v>20</v>
      </c>
      <c r="P18" s="67" t="s">
        <v>85</v>
      </c>
      <c r="Q18" s="67" t="s">
        <v>20</v>
      </c>
      <c r="R18" s="67" t="s">
        <v>85</v>
      </c>
      <c r="S18" s="68" t="s">
        <v>20</v>
      </c>
    </row>
    <row r="19" spans="2:21" s="23" customFormat="1" ht="12.75" x14ac:dyDescent="0.2">
      <c r="B19" s="30"/>
      <c r="C19" s="28"/>
      <c r="D19" s="49"/>
      <c r="E19" s="102" t="s">
        <v>21</v>
      </c>
      <c r="F19" s="103"/>
      <c r="G19" s="104"/>
      <c r="H19" s="105">
        <v>60</v>
      </c>
      <c r="I19" s="131">
        <v>9839626.4628000017</v>
      </c>
      <c r="J19" s="105">
        <v>10</v>
      </c>
      <c r="K19" s="131">
        <v>1639937.7438000001</v>
      </c>
      <c r="L19" s="105">
        <v>18</v>
      </c>
      <c r="M19" s="131">
        <v>2982296.37</v>
      </c>
      <c r="N19" s="105">
        <v>0</v>
      </c>
      <c r="O19" s="105">
        <v>0</v>
      </c>
      <c r="P19" s="105">
        <v>18</v>
      </c>
      <c r="Q19" s="131">
        <v>2982296.37</v>
      </c>
      <c r="R19" s="105">
        <v>8</v>
      </c>
      <c r="S19" s="131">
        <v>1342358.6262000001</v>
      </c>
      <c r="T19" s="66"/>
    </row>
    <row r="20" spans="2:21" ht="15.75" x14ac:dyDescent="0.25">
      <c r="B20" s="29"/>
      <c r="C20" s="27"/>
      <c r="D20" s="50"/>
      <c r="E20" s="132" t="s">
        <v>22</v>
      </c>
      <c r="F20" s="134">
        <v>1</v>
      </c>
      <c r="G20" s="135">
        <v>161459.74540000001</v>
      </c>
      <c r="H20" s="115">
        <v>54</v>
      </c>
      <c r="I20" s="115">
        <v>8718826.251600001</v>
      </c>
      <c r="J20" s="115">
        <v>9</v>
      </c>
      <c r="K20" s="115">
        <v>1453137.7086</v>
      </c>
      <c r="L20" s="115">
        <v>15</v>
      </c>
      <c r="M20" s="115">
        <v>2421896.25</v>
      </c>
      <c r="N20" s="115">
        <v>0</v>
      </c>
      <c r="O20" s="115">
        <v>0</v>
      </c>
      <c r="P20" s="115">
        <v>15</v>
      </c>
      <c r="Q20" s="115">
        <v>2421896.25</v>
      </c>
      <c r="R20" s="115">
        <v>6</v>
      </c>
      <c r="S20" s="115">
        <v>968758.54139999999</v>
      </c>
      <c r="T20" s="14"/>
      <c r="U20" s="145"/>
    </row>
    <row r="21" spans="2:21" x14ac:dyDescent="0.25">
      <c r="B21" s="29"/>
      <c r="C21" s="25"/>
      <c r="D21" s="51"/>
      <c r="E21" s="132" t="s">
        <v>23</v>
      </c>
      <c r="F21" s="134">
        <v>2</v>
      </c>
      <c r="G21" s="135">
        <v>186800.03519999998</v>
      </c>
      <c r="H21" s="115">
        <v>6</v>
      </c>
      <c r="I21" s="115">
        <v>1120800.2112</v>
      </c>
      <c r="J21" s="115">
        <v>1</v>
      </c>
      <c r="K21" s="115">
        <v>186800.03519999998</v>
      </c>
      <c r="L21" s="115">
        <v>3</v>
      </c>
      <c r="M21" s="115">
        <v>560400.12</v>
      </c>
      <c r="N21" s="115">
        <v>0</v>
      </c>
      <c r="O21" s="115">
        <v>0</v>
      </c>
      <c r="P21" s="115">
        <v>3</v>
      </c>
      <c r="Q21" s="115">
        <v>560400.12</v>
      </c>
      <c r="R21" s="115">
        <v>2</v>
      </c>
      <c r="S21" s="115">
        <v>373600.08480000001</v>
      </c>
      <c r="T21" s="14"/>
      <c r="U21" s="145"/>
    </row>
    <row r="22" spans="2:21" x14ac:dyDescent="0.25">
      <c r="B22" s="31"/>
      <c r="C22" s="32"/>
      <c r="D22" s="52"/>
      <c r="E22" s="113" t="s">
        <v>24</v>
      </c>
      <c r="F22" s="113"/>
      <c r="G22" s="114"/>
      <c r="H22" s="115">
        <v>91</v>
      </c>
      <c r="I22" s="115">
        <v>12752294.444200002</v>
      </c>
      <c r="J22" s="115">
        <v>15.166666666666668</v>
      </c>
      <c r="K22" s="115">
        <v>2125382.4073666669</v>
      </c>
      <c r="L22" s="115">
        <v>4</v>
      </c>
      <c r="M22" s="115">
        <v>661902.54</v>
      </c>
      <c r="N22" s="115">
        <v>0</v>
      </c>
      <c r="O22" s="115">
        <v>0</v>
      </c>
      <c r="P22" s="115">
        <v>4</v>
      </c>
      <c r="Q22" s="115">
        <v>661902.54</v>
      </c>
      <c r="R22" s="115">
        <v>-11.166666666666668</v>
      </c>
      <c r="S22" s="115">
        <v>-1463479.8673666669</v>
      </c>
      <c r="T22" s="14"/>
      <c r="U22" s="145"/>
    </row>
    <row r="23" spans="2:21" x14ac:dyDescent="0.25">
      <c r="B23" s="29"/>
      <c r="C23" s="26"/>
      <c r="D23" s="53"/>
      <c r="E23" s="132" t="s">
        <v>25</v>
      </c>
      <c r="F23" s="134">
        <v>3</v>
      </c>
      <c r="G23" s="135">
        <v>132055.51380000002</v>
      </c>
      <c r="H23" s="115">
        <v>80</v>
      </c>
      <c r="I23" s="115">
        <v>10564441.104000002</v>
      </c>
      <c r="J23" s="115">
        <v>13.333333333333334</v>
      </c>
      <c r="K23" s="115">
        <v>1760740.1840000004</v>
      </c>
      <c r="L23" s="115">
        <v>2</v>
      </c>
      <c r="M23" s="115">
        <v>264111.02</v>
      </c>
      <c r="N23" s="115">
        <v>0</v>
      </c>
      <c r="O23" s="115">
        <v>0</v>
      </c>
      <c r="P23" s="115">
        <v>2</v>
      </c>
      <c r="Q23" s="115">
        <v>264111.02</v>
      </c>
      <c r="R23" s="115">
        <v>-11.333333333333334</v>
      </c>
      <c r="S23" s="115">
        <v>-1496629.1640000003</v>
      </c>
      <c r="T23" s="14"/>
      <c r="U23" s="145"/>
    </row>
    <row r="24" spans="2:21" x14ac:dyDescent="0.25">
      <c r="B24" s="29"/>
      <c r="C24" s="25"/>
      <c r="D24" s="51"/>
      <c r="E24" s="132" t="s">
        <v>26</v>
      </c>
      <c r="F24" s="134">
        <v>4</v>
      </c>
      <c r="G24" s="135">
        <v>198895.75819999998</v>
      </c>
      <c r="H24" s="115">
        <v>11</v>
      </c>
      <c r="I24" s="115">
        <v>2187853.3401999995</v>
      </c>
      <c r="J24" s="115">
        <v>1.8333333333333333</v>
      </c>
      <c r="K24" s="115">
        <v>364642.22336666659</v>
      </c>
      <c r="L24" s="115">
        <v>2</v>
      </c>
      <c r="M24" s="115">
        <v>397791.52</v>
      </c>
      <c r="N24" s="115">
        <v>0</v>
      </c>
      <c r="O24" s="115">
        <v>0</v>
      </c>
      <c r="P24" s="115">
        <v>2</v>
      </c>
      <c r="Q24" s="115">
        <v>397791.52</v>
      </c>
      <c r="R24" s="115">
        <v>0.16666666666666674</v>
      </c>
      <c r="S24" s="115">
        <v>33149.296633333433</v>
      </c>
      <c r="T24" s="14"/>
      <c r="U24" s="145"/>
    </row>
    <row r="25" spans="2:21" x14ac:dyDescent="0.25">
      <c r="B25" s="31"/>
      <c r="C25" s="32"/>
      <c r="D25" s="54"/>
      <c r="E25" s="102" t="s">
        <v>27</v>
      </c>
      <c r="F25" s="113"/>
      <c r="G25" s="114"/>
      <c r="H25" s="115">
        <v>81</v>
      </c>
      <c r="I25" s="115">
        <v>10474096.351499999</v>
      </c>
      <c r="J25" s="115">
        <v>13.5</v>
      </c>
      <c r="K25" s="115">
        <v>1745682.7252499999</v>
      </c>
      <c r="L25" s="115">
        <v>15</v>
      </c>
      <c r="M25" s="115">
        <v>1939647.4500000002</v>
      </c>
      <c r="N25" s="115">
        <v>0</v>
      </c>
      <c r="O25" s="115">
        <v>0</v>
      </c>
      <c r="P25" s="115">
        <v>15</v>
      </c>
      <c r="Q25" s="115">
        <v>1939647.4500000002</v>
      </c>
      <c r="R25" s="115">
        <v>1.5</v>
      </c>
      <c r="S25" s="115">
        <v>193964.72475000028</v>
      </c>
      <c r="T25" s="14"/>
      <c r="U25" s="145"/>
    </row>
    <row r="26" spans="2:21" x14ac:dyDescent="0.25">
      <c r="B26" s="29"/>
      <c r="C26" s="26"/>
      <c r="D26" s="53"/>
      <c r="E26" s="132" t="s">
        <v>28</v>
      </c>
      <c r="F26" s="134">
        <v>5</v>
      </c>
      <c r="G26" s="135">
        <v>129309.8315</v>
      </c>
      <c r="H26" s="115">
        <v>81</v>
      </c>
      <c r="I26" s="115">
        <v>10474096.351499999</v>
      </c>
      <c r="J26" s="115">
        <v>13.5</v>
      </c>
      <c r="K26" s="115">
        <v>1745682.7252499999</v>
      </c>
      <c r="L26" s="115">
        <v>15</v>
      </c>
      <c r="M26" s="115">
        <v>1939647.4500000002</v>
      </c>
      <c r="N26" s="115">
        <v>0</v>
      </c>
      <c r="O26" s="115">
        <v>0</v>
      </c>
      <c r="P26" s="115">
        <v>15</v>
      </c>
      <c r="Q26" s="115">
        <v>1939647.4500000002</v>
      </c>
      <c r="R26" s="115">
        <v>1.5</v>
      </c>
      <c r="S26" s="115">
        <v>193964.72475000028</v>
      </c>
      <c r="T26" s="14"/>
      <c r="U26" s="145"/>
    </row>
    <row r="27" spans="2:21" x14ac:dyDescent="0.25">
      <c r="B27" s="31"/>
      <c r="C27" s="33"/>
      <c r="D27" s="55"/>
      <c r="E27" s="102" t="s">
        <v>29</v>
      </c>
      <c r="F27" s="113"/>
      <c r="G27" s="114"/>
      <c r="H27" s="115">
        <v>20</v>
      </c>
      <c r="I27" s="115">
        <v>3106195.8480000002</v>
      </c>
      <c r="J27" s="115">
        <v>3.3333333333333335</v>
      </c>
      <c r="K27" s="115">
        <v>517699.30800000002</v>
      </c>
      <c r="L27" s="115">
        <v>0</v>
      </c>
      <c r="M27" s="115">
        <v>0</v>
      </c>
      <c r="N27" s="115">
        <v>0</v>
      </c>
      <c r="O27" s="115">
        <v>0</v>
      </c>
      <c r="P27" s="115">
        <v>0</v>
      </c>
      <c r="Q27" s="115">
        <v>0</v>
      </c>
      <c r="R27" s="115">
        <v>-3.3333333333333335</v>
      </c>
      <c r="S27" s="115">
        <v>-517699.30800000002</v>
      </c>
      <c r="T27" s="14"/>
      <c r="U27" s="145"/>
    </row>
    <row r="28" spans="2:21" ht="27.75" customHeight="1" x14ac:dyDescent="0.25">
      <c r="B28" s="29"/>
      <c r="C28" s="27"/>
      <c r="D28" s="50"/>
      <c r="E28" s="132" t="s">
        <v>30</v>
      </c>
      <c r="F28" s="134">
        <v>6</v>
      </c>
      <c r="G28" s="135">
        <v>155309.79240000001</v>
      </c>
      <c r="H28" s="115">
        <v>20</v>
      </c>
      <c r="I28" s="115">
        <v>3106195.8480000002</v>
      </c>
      <c r="J28" s="115">
        <v>3.3333333333333335</v>
      </c>
      <c r="K28" s="115">
        <v>517699.30800000002</v>
      </c>
      <c r="L28" s="115">
        <v>0</v>
      </c>
      <c r="M28" s="115">
        <v>0</v>
      </c>
      <c r="N28" s="115">
        <v>0</v>
      </c>
      <c r="O28" s="115">
        <v>0</v>
      </c>
      <c r="P28" s="115">
        <v>0</v>
      </c>
      <c r="Q28" s="115">
        <v>0</v>
      </c>
      <c r="R28" s="115">
        <v>-3.3333333333333335</v>
      </c>
      <c r="S28" s="115">
        <v>-517699.30800000002</v>
      </c>
      <c r="T28" s="14"/>
      <c r="U28" s="145"/>
    </row>
    <row r="29" spans="2:21" ht="24" x14ac:dyDescent="0.25">
      <c r="B29" s="31"/>
      <c r="C29" s="34"/>
      <c r="D29" s="56"/>
      <c r="E29" s="102" t="s">
        <v>31</v>
      </c>
      <c r="F29" s="113"/>
      <c r="G29" s="114"/>
      <c r="H29" s="115">
        <v>0</v>
      </c>
      <c r="I29" s="115">
        <v>0</v>
      </c>
      <c r="J29" s="115">
        <v>0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  <c r="R29" s="115">
        <v>0</v>
      </c>
      <c r="S29" s="115">
        <v>0</v>
      </c>
      <c r="T29" s="14"/>
      <c r="U29" s="145"/>
    </row>
    <row r="30" spans="2:21" ht="18" customHeight="1" x14ac:dyDescent="0.25">
      <c r="B30" s="29"/>
      <c r="C30" s="27"/>
      <c r="D30" s="50"/>
      <c r="E30" s="132" t="s">
        <v>32</v>
      </c>
      <c r="F30" s="134">
        <v>8</v>
      </c>
      <c r="G30" s="135">
        <v>284300.81680000003</v>
      </c>
      <c r="H30" s="115">
        <v>0</v>
      </c>
      <c r="I30" s="115">
        <v>0</v>
      </c>
      <c r="J30" s="115">
        <v>0</v>
      </c>
      <c r="K30" s="115">
        <v>0</v>
      </c>
      <c r="L30" s="115">
        <v>0</v>
      </c>
      <c r="M30" s="115">
        <v>0</v>
      </c>
      <c r="N30" s="115">
        <v>0</v>
      </c>
      <c r="O30" s="115">
        <v>0</v>
      </c>
      <c r="P30" s="115">
        <v>0</v>
      </c>
      <c r="Q30" s="115">
        <v>0</v>
      </c>
      <c r="R30" s="115">
        <v>0</v>
      </c>
      <c r="S30" s="115">
        <v>0</v>
      </c>
      <c r="T30" s="14"/>
      <c r="U30" s="145"/>
    </row>
    <row r="31" spans="2:21" ht="15.75" x14ac:dyDescent="0.25">
      <c r="B31" s="31"/>
      <c r="C31" s="34"/>
      <c r="D31" s="56"/>
      <c r="E31" s="102" t="s">
        <v>33</v>
      </c>
      <c r="F31" s="113"/>
      <c r="G31" s="114"/>
      <c r="H31" s="115">
        <v>70</v>
      </c>
      <c r="I31" s="115">
        <v>7329192.6960000005</v>
      </c>
      <c r="J31" s="115">
        <v>11.666666666666666</v>
      </c>
      <c r="K31" s="115">
        <v>1221532.1160000002</v>
      </c>
      <c r="L31" s="115">
        <v>17</v>
      </c>
      <c r="M31" s="115">
        <v>1779946.75</v>
      </c>
      <c r="N31" s="115">
        <v>0</v>
      </c>
      <c r="O31" s="115">
        <v>0</v>
      </c>
      <c r="P31" s="115">
        <v>17</v>
      </c>
      <c r="Q31" s="115">
        <v>1779946.75</v>
      </c>
      <c r="R31" s="115">
        <v>5.3333333333333339</v>
      </c>
      <c r="S31" s="115">
        <v>558414.63399999985</v>
      </c>
      <c r="T31" s="14"/>
      <c r="U31" s="145"/>
    </row>
    <row r="32" spans="2:21" ht="15.75" x14ac:dyDescent="0.25">
      <c r="B32" s="29"/>
      <c r="C32" s="27"/>
      <c r="D32" s="50"/>
      <c r="E32" s="132" t="s">
        <v>34</v>
      </c>
      <c r="F32" s="134">
        <v>9</v>
      </c>
      <c r="G32" s="135">
        <v>104702.7528</v>
      </c>
      <c r="H32" s="115">
        <v>70</v>
      </c>
      <c r="I32" s="115">
        <v>7329192.6960000005</v>
      </c>
      <c r="J32" s="115">
        <v>11.666666666666666</v>
      </c>
      <c r="K32" s="115">
        <v>1221532.1160000002</v>
      </c>
      <c r="L32" s="115">
        <v>17</v>
      </c>
      <c r="M32" s="115">
        <v>1779946.75</v>
      </c>
      <c r="N32" s="115">
        <v>0</v>
      </c>
      <c r="O32" s="115">
        <v>0</v>
      </c>
      <c r="P32" s="115">
        <v>17</v>
      </c>
      <c r="Q32" s="115">
        <v>1779946.75</v>
      </c>
      <c r="R32" s="115">
        <v>5.3333333333333339</v>
      </c>
      <c r="S32" s="115">
        <v>558414.63399999985</v>
      </c>
      <c r="T32" s="14"/>
      <c r="U32" s="145"/>
    </row>
    <row r="33" spans="2:21" ht="15.75" x14ac:dyDescent="0.25">
      <c r="B33" s="31"/>
      <c r="C33" s="34"/>
      <c r="D33" s="57"/>
      <c r="E33" s="113" t="s">
        <v>35</v>
      </c>
      <c r="F33" s="113"/>
      <c r="G33" s="114"/>
      <c r="H33" s="115">
        <v>124</v>
      </c>
      <c r="I33" s="115">
        <v>21283812.866500001</v>
      </c>
      <c r="J33" s="115">
        <v>20.666666666666668</v>
      </c>
      <c r="K33" s="115">
        <v>3547302.1444166666</v>
      </c>
      <c r="L33" s="115">
        <v>18</v>
      </c>
      <c r="M33" s="115">
        <v>3231408.2271999996</v>
      </c>
      <c r="N33" s="115">
        <v>1</v>
      </c>
      <c r="O33" s="115">
        <v>169297.58</v>
      </c>
      <c r="P33" s="115">
        <v>19</v>
      </c>
      <c r="Q33" s="115">
        <v>3400705.8072000002</v>
      </c>
      <c r="R33" s="115">
        <v>-2.6666666666666661</v>
      </c>
      <c r="S33" s="115">
        <v>-315893.91721666697</v>
      </c>
      <c r="T33" s="14"/>
      <c r="U33" s="145"/>
    </row>
    <row r="34" spans="2:21" ht="15.75" x14ac:dyDescent="0.25">
      <c r="B34" s="29"/>
      <c r="C34" s="27"/>
      <c r="D34" s="58"/>
      <c r="E34" s="132" t="s">
        <v>36</v>
      </c>
      <c r="F34" s="134">
        <v>10</v>
      </c>
      <c r="G34" s="135">
        <v>169297.5772</v>
      </c>
      <c r="H34" s="115">
        <v>102</v>
      </c>
      <c r="I34" s="115">
        <v>17268352.874400001</v>
      </c>
      <c r="J34" s="115">
        <v>17</v>
      </c>
      <c r="K34" s="115">
        <v>2878058.8124000002</v>
      </c>
      <c r="L34" s="115">
        <v>12</v>
      </c>
      <c r="M34" s="115">
        <v>2031570.9599999997</v>
      </c>
      <c r="N34" s="115">
        <v>1</v>
      </c>
      <c r="O34" s="115">
        <v>169297.58</v>
      </c>
      <c r="P34" s="115">
        <v>13</v>
      </c>
      <c r="Q34" s="115">
        <v>2200868.54</v>
      </c>
      <c r="R34" s="115">
        <v>-5</v>
      </c>
      <c r="S34" s="115">
        <v>-846487.85240000044</v>
      </c>
      <c r="T34" s="14"/>
      <c r="U34" s="145"/>
    </row>
    <row r="35" spans="2:21" x14ac:dyDescent="0.25">
      <c r="B35" s="29"/>
      <c r="C35" s="25"/>
      <c r="D35" s="51"/>
      <c r="E35" s="132" t="s">
        <v>37</v>
      </c>
      <c r="F35" s="134">
        <v>12</v>
      </c>
      <c r="G35" s="135">
        <v>154803.0736</v>
      </c>
      <c r="H35" s="115">
        <v>13</v>
      </c>
      <c r="I35" s="115">
        <v>2012439.9568</v>
      </c>
      <c r="J35" s="115">
        <v>2.1666666666666665</v>
      </c>
      <c r="K35" s="115">
        <v>335406.65946666669</v>
      </c>
      <c r="L35" s="115">
        <v>2</v>
      </c>
      <c r="M35" s="115">
        <v>309606.14720000001</v>
      </c>
      <c r="N35" s="115">
        <v>0</v>
      </c>
      <c r="O35" s="115">
        <v>0</v>
      </c>
      <c r="P35" s="115">
        <v>2</v>
      </c>
      <c r="Q35" s="115">
        <v>309606.14720000001</v>
      </c>
      <c r="R35" s="115">
        <v>-0.16666666666666652</v>
      </c>
      <c r="S35" s="115">
        <v>-25800.512266666687</v>
      </c>
      <c r="T35" s="14"/>
      <c r="U35" s="145"/>
    </row>
    <row r="36" spans="2:21" x14ac:dyDescent="0.25">
      <c r="B36" s="29"/>
      <c r="C36" s="25"/>
      <c r="D36" s="51"/>
      <c r="E36" s="132" t="s">
        <v>38</v>
      </c>
      <c r="F36" s="134">
        <v>13</v>
      </c>
      <c r="G36" s="135">
        <v>222557.78169999999</v>
      </c>
      <c r="H36" s="115">
        <v>9</v>
      </c>
      <c r="I36" s="115">
        <v>2003020.0352999999</v>
      </c>
      <c r="J36" s="115">
        <v>1.5</v>
      </c>
      <c r="K36" s="115">
        <v>333836.67254999996</v>
      </c>
      <c r="L36" s="115">
        <v>4</v>
      </c>
      <c r="M36" s="115">
        <v>890231.12</v>
      </c>
      <c r="N36" s="115">
        <v>0</v>
      </c>
      <c r="O36" s="115">
        <v>0</v>
      </c>
      <c r="P36" s="115">
        <v>4</v>
      </c>
      <c r="Q36" s="115">
        <v>890231.12</v>
      </c>
      <c r="R36" s="115">
        <v>2.5</v>
      </c>
      <c r="S36" s="115">
        <v>556394.44745000009</v>
      </c>
      <c r="T36" s="14"/>
      <c r="U36" s="145"/>
    </row>
    <row r="37" spans="2:21" x14ac:dyDescent="0.25">
      <c r="B37" s="31"/>
      <c r="C37" s="32"/>
      <c r="D37" s="52"/>
      <c r="E37" s="113" t="s">
        <v>39</v>
      </c>
      <c r="F37" s="113"/>
      <c r="G37" s="114"/>
      <c r="H37" s="115">
        <v>60</v>
      </c>
      <c r="I37" s="115">
        <v>16195545.036</v>
      </c>
      <c r="J37" s="115">
        <v>10</v>
      </c>
      <c r="K37" s="115">
        <v>2699257.5060000001</v>
      </c>
      <c r="L37" s="115">
        <v>3</v>
      </c>
      <c r="M37" s="115">
        <v>725403.78</v>
      </c>
      <c r="N37" s="115">
        <v>0</v>
      </c>
      <c r="O37" s="115">
        <v>0</v>
      </c>
      <c r="P37" s="115">
        <v>3</v>
      </c>
      <c r="Q37" s="115">
        <v>725403.78</v>
      </c>
      <c r="R37" s="115">
        <v>-7</v>
      </c>
      <c r="S37" s="115">
        <v>-1973853.7259999998</v>
      </c>
      <c r="T37" s="14"/>
      <c r="U37" s="145"/>
    </row>
    <row r="38" spans="2:21" ht="15.75" x14ac:dyDescent="0.25">
      <c r="B38" s="29"/>
      <c r="C38" s="27"/>
      <c r="D38" s="50"/>
      <c r="E38" s="132" t="s">
        <v>40</v>
      </c>
      <c r="F38" s="134">
        <v>14</v>
      </c>
      <c r="G38" s="135">
        <v>241801.25769999999</v>
      </c>
      <c r="H38" s="115">
        <v>45</v>
      </c>
      <c r="I38" s="115">
        <v>10881056.5965</v>
      </c>
      <c r="J38" s="115">
        <v>7.5</v>
      </c>
      <c r="K38" s="115">
        <v>1813509.4327499999</v>
      </c>
      <c r="L38" s="115">
        <v>3</v>
      </c>
      <c r="M38" s="115">
        <v>725403.78</v>
      </c>
      <c r="N38" s="115">
        <v>0</v>
      </c>
      <c r="O38" s="115">
        <v>0</v>
      </c>
      <c r="P38" s="115">
        <v>3</v>
      </c>
      <c r="Q38" s="115">
        <v>725403.78</v>
      </c>
      <c r="R38" s="115">
        <v>-4.5</v>
      </c>
      <c r="S38" s="115">
        <v>-1088105.6527499999</v>
      </c>
      <c r="T38" s="14"/>
      <c r="U38" s="145"/>
    </row>
    <row r="39" spans="2:21" x14ac:dyDescent="0.25">
      <c r="B39" s="29"/>
      <c r="C39" s="25"/>
      <c r="D39" s="51"/>
      <c r="E39" s="132" t="s">
        <v>41</v>
      </c>
      <c r="F39" s="134">
        <v>15</v>
      </c>
      <c r="G39" s="135">
        <v>354299.22930000001</v>
      </c>
      <c r="H39" s="115">
        <v>15</v>
      </c>
      <c r="I39" s="115">
        <v>5314488.4395000003</v>
      </c>
      <c r="J39" s="115">
        <v>2.5</v>
      </c>
      <c r="K39" s="115">
        <v>885748.07325000002</v>
      </c>
      <c r="L39" s="115">
        <v>0</v>
      </c>
      <c r="M39" s="115">
        <v>0</v>
      </c>
      <c r="N39" s="115">
        <v>0</v>
      </c>
      <c r="O39" s="115">
        <v>0</v>
      </c>
      <c r="P39" s="115">
        <v>0</v>
      </c>
      <c r="Q39" s="115">
        <v>0</v>
      </c>
      <c r="R39" s="115">
        <v>-2.5</v>
      </c>
      <c r="S39" s="115">
        <v>-885748.07325000002</v>
      </c>
      <c r="T39" s="14"/>
      <c r="U39" s="145"/>
    </row>
    <row r="40" spans="2:21" x14ac:dyDescent="0.25">
      <c r="B40" s="31"/>
      <c r="C40" s="32"/>
      <c r="D40" s="52"/>
      <c r="E40" s="113" t="s">
        <v>42</v>
      </c>
      <c r="F40" s="117"/>
      <c r="G40" s="114"/>
      <c r="H40" s="115">
        <v>384</v>
      </c>
      <c r="I40" s="115">
        <v>52129519.449600011</v>
      </c>
      <c r="J40" s="115">
        <v>64</v>
      </c>
      <c r="K40" s="115">
        <v>8688253.2416000012</v>
      </c>
      <c r="L40" s="115">
        <v>31</v>
      </c>
      <c r="M40" s="115">
        <v>4185105.9</v>
      </c>
      <c r="N40" s="115">
        <v>0</v>
      </c>
      <c r="O40" s="115">
        <v>0</v>
      </c>
      <c r="P40" s="115">
        <v>31</v>
      </c>
      <c r="Q40" s="115">
        <v>4185105.9</v>
      </c>
      <c r="R40" s="115">
        <v>-33</v>
      </c>
      <c r="S40" s="115">
        <v>-4503147.3416000009</v>
      </c>
      <c r="T40" s="14"/>
      <c r="U40" s="145"/>
    </row>
    <row r="41" spans="2:21" ht="15.75" x14ac:dyDescent="0.25">
      <c r="B41" s="29"/>
      <c r="C41" s="27"/>
      <c r="D41" s="50"/>
      <c r="E41" s="132" t="s">
        <v>43</v>
      </c>
      <c r="F41" s="134">
        <v>16</v>
      </c>
      <c r="G41" s="135">
        <v>132430.14440000002</v>
      </c>
      <c r="H41" s="115">
        <v>192</v>
      </c>
      <c r="I41" s="115">
        <v>25426587.724800006</v>
      </c>
      <c r="J41" s="115">
        <v>32</v>
      </c>
      <c r="K41" s="115">
        <v>4237764.6208000006</v>
      </c>
      <c r="L41" s="115">
        <v>19</v>
      </c>
      <c r="M41" s="115">
        <v>2516172.66</v>
      </c>
      <c r="N41" s="115">
        <v>0</v>
      </c>
      <c r="O41" s="115">
        <v>0</v>
      </c>
      <c r="P41" s="115">
        <v>19</v>
      </c>
      <c r="Q41" s="115">
        <v>2516172.66</v>
      </c>
      <c r="R41" s="115">
        <v>-13</v>
      </c>
      <c r="S41" s="115">
        <v>-1721591.9608000005</v>
      </c>
      <c r="T41" s="14"/>
      <c r="U41" s="145"/>
    </row>
    <row r="42" spans="2:21" x14ac:dyDescent="0.25">
      <c r="B42" s="29"/>
      <c r="C42" s="25"/>
      <c r="D42" s="51"/>
      <c r="E42" s="132" t="s">
        <v>44</v>
      </c>
      <c r="F42" s="134">
        <v>18</v>
      </c>
      <c r="G42" s="135">
        <v>139077.76940000002</v>
      </c>
      <c r="H42" s="115">
        <v>192</v>
      </c>
      <c r="I42" s="115">
        <v>26702931.724800002</v>
      </c>
      <c r="J42" s="115">
        <v>32</v>
      </c>
      <c r="K42" s="115">
        <v>4450488.6208000006</v>
      </c>
      <c r="L42" s="115">
        <v>12</v>
      </c>
      <c r="M42" s="115">
        <v>1668933.2399999998</v>
      </c>
      <c r="N42" s="115">
        <v>0</v>
      </c>
      <c r="O42" s="115">
        <v>0</v>
      </c>
      <c r="P42" s="115">
        <v>12</v>
      </c>
      <c r="Q42" s="115">
        <v>1668933.2399999998</v>
      </c>
      <c r="R42" s="115">
        <v>-20</v>
      </c>
      <c r="S42" s="115">
        <v>-2781555.3808000009</v>
      </c>
      <c r="T42" s="14"/>
      <c r="U42" s="145"/>
    </row>
    <row r="43" spans="2:21" x14ac:dyDescent="0.25">
      <c r="B43" s="31"/>
      <c r="C43" s="32"/>
      <c r="D43" s="52"/>
      <c r="E43" s="113" t="s">
        <v>45</v>
      </c>
      <c r="F43" s="117"/>
      <c r="G43" s="114"/>
      <c r="H43" s="115">
        <v>203</v>
      </c>
      <c r="I43" s="115">
        <v>18450299.417599998</v>
      </c>
      <c r="J43" s="115">
        <v>33.833333333333329</v>
      </c>
      <c r="K43" s="115">
        <v>3075049.9029333331</v>
      </c>
      <c r="L43" s="115">
        <v>29</v>
      </c>
      <c r="M43" s="115">
        <v>2676502.92</v>
      </c>
      <c r="N43" s="115">
        <v>5</v>
      </c>
      <c r="O43" s="115">
        <v>497528.36</v>
      </c>
      <c r="P43" s="115">
        <v>34</v>
      </c>
      <c r="Q43" s="115">
        <v>3174031.28</v>
      </c>
      <c r="R43" s="115">
        <v>-4.8333333333333304</v>
      </c>
      <c r="S43" s="115">
        <v>-398546.98293333314</v>
      </c>
      <c r="T43" s="14"/>
      <c r="U43" s="145"/>
    </row>
    <row r="44" spans="2:21" ht="15.75" x14ac:dyDescent="0.25">
      <c r="B44" s="29"/>
      <c r="C44" s="27"/>
      <c r="D44" s="50"/>
      <c r="E44" s="132" t="s">
        <v>46</v>
      </c>
      <c r="F44" s="134">
        <v>19</v>
      </c>
      <c r="G44" s="135">
        <v>118520.3584</v>
      </c>
      <c r="H44" s="115">
        <v>85</v>
      </c>
      <c r="I44" s="115">
        <v>10074230.464</v>
      </c>
      <c r="J44" s="115">
        <v>14.166666666666666</v>
      </c>
      <c r="K44" s="115">
        <v>1679038.4106666665</v>
      </c>
      <c r="L44" s="115">
        <v>13</v>
      </c>
      <c r="M44" s="115">
        <v>1540764.68</v>
      </c>
      <c r="N44" s="115">
        <v>3</v>
      </c>
      <c r="O44" s="115">
        <v>355561.08</v>
      </c>
      <c r="P44" s="115">
        <v>16</v>
      </c>
      <c r="Q44" s="115">
        <v>1896325.76</v>
      </c>
      <c r="R44" s="115">
        <v>-1.1666666666666661</v>
      </c>
      <c r="S44" s="115">
        <v>-138273.73066666652</v>
      </c>
      <c r="T44" s="14"/>
      <c r="U44" s="145"/>
    </row>
    <row r="45" spans="2:21" x14ac:dyDescent="0.25">
      <c r="B45" s="29"/>
      <c r="C45" s="25"/>
      <c r="D45" s="51"/>
      <c r="E45" s="132" t="s">
        <v>47</v>
      </c>
      <c r="F45" s="134">
        <v>20</v>
      </c>
      <c r="G45" s="135">
        <v>70983.635200000004</v>
      </c>
      <c r="H45" s="115">
        <v>118</v>
      </c>
      <c r="I45" s="115">
        <v>8376068.9535999997</v>
      </c>
      <c r="J45" s="115">
        <v>19.666666666666664</v>
      </c>
      <c r="K45" s="115">
        <v>1396011.4922666666</v>
      </c>
      <c r="L45" s="115">
        <v>16</v>
      </c>
      <c r="M45" s="115">
        <v>1135738.24</v>
      </c>
      <c r="N45" s="115">
        <v>2</v>
      </c>
      <c r="O45" s="115">
        <v>141967.28</v>
      </c>
      <c r="P45" s="115">
        <v>18</v>
      </c>
      <c r="Q45" s="115">
        <v>1277705.5199999998</v>
      </c>
      <c r="R45" s="115">
        <v>-3.6666666666666643</v>
      </c>
      <c r="S45" s="115">
        <v>-260273.25226666662</v>
      </c>
      <c r="T45" s="14"/>
      <c r="U45" s="145"/>
    </row>
    <row r="46" spans="2:21" x14ac:dyDescent="0.25">
      <c r="B46" s="31"/>
      <c r="C46" s="32"/>
      <c r="D46" s="54"/>
      <c r="E46" s="119" t="s">
        <v>48</v>
      </c>
      <c r="F46" s="113"/>
      <c r="G46" s="114"/>
      <c r="H46" s="115">
        <v>815</v>
      </c>
      <c r="I46" s="115">
        <v>60333744.046999998</v>
      </c>
      <c r="J46" s="115">
        <v>135.83333333333331</v>
      </c>
      <c r="K46" s="115">
        <v>10055624.007833334</v>
      </c>
      <c r="L46" s="115">
        <v>127</v>
      </c>
      <c r="M46" s="115">
        <v>9401699.5099999979</v>
      </c>
      <c r="N46" s="115">
        <v>61</v>
      </c>
      <c r="O46" s="115">
        <v>4515776.93</v>
      </c>
      <c r="P46" s="115">
        <v>188</v>
      </c>
      <c r="Q46" s="115">
        <v>13917476.439999999</v>
      </c>
      <c r="R46" s="115">
        <v>-8.8333333333333144</v>
      </c>
      <c r="S46" s="115">
        <v>-653924.49783333577</v>
      </c>
      <c r="T46" s="14"/>
      <c r="U46" s="145"/>
    </row>
    <row r="47" spans="2:21" ht="15.75" x14ac:dyDescent="0.25">
      <c r="B47" s="29"/>
      <c r="C47" s="27"/>
      <c r="D47" s="50"/>
      <c r="E47" s="132" t="s">
        <v>49</v>
      </c>
      <c r="F47" s="134">
        <v>21</v>
      </c>
      <c r="G47" s="135">
        <v>74029.133799999996</v>
      </c>
      <c r="H47" s="115">
        <v>815</v>
      </c>
      <c r="I47" s="115">
        <v>60333744.046999998</v>
      </c>
      <c r="J47" s="115">
        <v>135.83333333333331</v>
      </c>
      <c r="K47" s="115">
        <v>10055624.007833334</v>
      </c>
      <c r="L47" s="115">
        <v>127</v>
      </c>
      <c r="M47" s="115">
        <v>9401699.5099999979</v>
      </c>
      <c r="N47" s="115">
        <v>61</v>
      </c>
      <c r="O47" s="115">
        <v>4515776.93</v>
      </c>
      <c r="P47" s="115">
        <v>188</v>
      </c>
      <c r="Q47" s="115">
        <v>13917476.439999999</v>
      </c>
      <c r="R47" s="115">
        <v>-8.8333333333333144</v>
      </c>
      <c r="S47" s="115">
        <v>-653924.49783333577</v>
      </c>
      <c r="T47" s="14"/>
      <c r="U47" s="145"/>
    </row>
    <row r="48" spans="2:21" ht="15.75" x14ac:dyDescent="0.25">
      <c r="B48" s="31"/>
      <c r="C48" s="34"/>
      <c r="D48" s="57"/>
      <c r="E48" s="113" t="s">
        <v>50</v>
      </c>
      <c r="F48" s="117"/>
      <c r="G48" s="114"/>
      <c r="H48" s="115">
        <v>162</v>
      </c>
      <c r="I48" s="115">
        <v>22366064.754900001</v>
      </c>
      <c r="J48" s="115">
        <v>27</v>
      </c>
      <c r="K48" s="115">
        <v>3727677.45915</v>
      </c>
      <c r="L48" s="115">
        <v>11</v>
      </c>
      <c r="M48" s="115">
        <v>1448280.54</v>
      </c>
      <c r="N48" s="115">
        <v>0</v>
      </c>
      <c r="O48" s="115">
        <v>0</v>
      </c>
      <c r="P48" s="115">
        <v>11</v>
      </c>
      <c r="Q48" s="115">
        <v>1448280.54</v>
      </c>
      <c r="R48" s="115">
        <v>-16</v>
      </c>
      <c r="S48" s="115">
        <v>-2279396.9191499995</v>
      </c>
      <c r="T48" s="14"/>
      <c r="U48" s="145"/>
    </row>
    <row r="49" spans="2:21" ht="15.75" x14ac:dyDescent="0.25">
      <c r="B49" s="29"/>
      <c r="C49" s="27"/>
      <c r="D49" s="50"/>
      <c r="E49" s="132" t="s">
        <v>51</v>
      </c>
      <c r="F49" s="134">
        <v>23</v>
      </c>
      <c r="G49" s="135">
        <v>85275.142599999992</v>
      </c>
      <c r="H49" s="115">
        <v>1</v>
      </c>
      <c r="I49" s="115">
        <v>85275.142599999992</v>
      </c>
      <c r="J49" s="115">
        <v>0.16666666666666666</v>
      </c>
      <c r="K49" s="115">
        <v>14212.523766666665</v>
      </c>
      <c r="L49" s="115">
        <v>1</v>
      </c>
      <c r="M49" s="115">
        <v>85275.14</v>
      </c>
      <c r="N49" s="115">
        <v>0</v>
      </c>
      <c r="O49" s="115">
        <v>0</v>
      </c>
      <c r="P49" s="115">
        <v>1</v>
      </c>
      <c r="Q49" s="115">
        <v>85275.14</v>
      </c>
      <c r="R49" s="115">
        <v>0.83333333333333337</v>
      </c>
      <c r="S49" s="115">
        <v>71062.616233333334</v>
      </c>
      <c r="T49" s="14"/>
      <c r="U49" s="145"/>
    </row>
    <row r="50" spans="2:21" x14ac:dyDescent="0.25">
      <c r="B50" s="29"/>
      <c r="C50" s="25"/>
      <c r="D50" s="51"/>
      <c r="E50" s="132" t="s">
        <v>52</v>
      </c>
      <c r="F50" s="134">
        <v>24</v>
      </c>
      <c r="G50" s="135">
        <v>166882.60930000001</v>
      </c>
      <c r="H50" s="115">
        <v>11</v>
      </c>
      <c r="I50" s="115">
        <v>1835708.7023</v>
      </c>
      <c r="J50" s="115">
        <v>1.8333333333333333</v>
      </c>
      <c r="K50" s="115">
        <v>305951.45038333331</v>
      </c>
      <c r="L50" s="115">
        <v>0</v>
      </c>
      <c r="M50" s="115">
        <v>0</v>
      </c>
      <c r="N50" s="115">
        <v>0</v>
      </c>
      <c r="O50" s="115">
        <v>0</v>
      </c>
      <c r="P50" s="115">
        <v>0</v>
      </c>
      <c r="Q50" s="115">
        <v>0</v>
      </c>
      <c r="R50" s="115">
        <v>-1.8333333333333333</v>
      </c>
      <c r="S50" s="115">
        <v>-305951.45038333331</v>
      </c>
      <c r="T50" s="14"/>
      <c r="U50" s="145"/>
    </row>
    <row r="51" spans="2:21" ht="15.75" x14ac:dyDescent="0.25">
      <c r="B51" s="29"/>
      <c r="C51" s="27"/>
      <c r="D51" s="50"/>
      <c r="E51" s="132" t="s">
        <v>54</v>
      </c>
      <c r="F51" s="134">
        <v>26</v>
      </c>
      <c r="G51" s="135">
        <v>136300.53940000001</v>
      </c>
      <c r="H51" s="115">
        <v>150</v>
      </c>
      <c r="I51" s="115">
        <v>20445080.91</v>
      </c>
      <c r="J51" s="115">
        <v>25</v>
      </c>
      <c r="K51" s="115">
        <v>3407513.4849999999</v>
      </c>
      <c r="L51" s="115">
        <v>10</v>
      </c>
      <c r="M51" s="115">
        <v>1363005.4000000001</v>
      </c>
      <c r="N51" s="115">
        <v>0</v>
      </c>
      <c r="O51" s="115">
        <v>0</v>
      </c>
      <c r="P51" s="115">
        <v>10</v>
      </c>
      <c r="Q51" s="115">
        <v>1363005.4000000001</v>
      </c>
      <c r="R51" s="115">
        <v>-15</v>
      </c>
      <c r="S51" s="115">
        <v>-2044508.0849999997</v>
      </c>
      <c r="T51" s="14"/>
      <c r="U51" s="145"/>
    </row>
    <row r="52" spans="2:21" ht="15.75" x14ac:dyDescent="0.25">
      <c r="B52" s="31"/>
      <c r="C52" s="34"/>
      <c r="D52" s="57"/>
      <c r="E52" s="120" t="s">
        <v>55</v>
      </c>
      <c r="F52" s="113"/>
      <c r="G52" s="114"/>
      <c r="H52" s="115">
        <v>1874</v>
      </c>
      <c r="I52" s="115">
        <v>382610946.50659996</v>
      </c>
      <c r="J52" s="115">
        <v>312.33333333333331</v>
      </c>
      <c r="K52" s="115">
        <v>63768491.084433332</v>
      </c>
      <c r="L52" s="115">
        <v>254</v>
      </c>
      <c r="M52" s="115">
        <v>48757979.360000014</v>
      </c>
      <c r="N52" s="115">
        <v>38</v>
      </c>
      <c r="O52" s="115">
        <v>8182337.9400000013</v>
      </c>
      <c r="P52" s="115">
        <v>292</v>
      </c>
      <c r="Q52" s="115">
        <v>56940317.300000012</v>
      </c>
      <c r="R52" s="115">
        <v>-58.333333333333336</v>
      </c>
      <c r="S52" s="115">
        <v>-15010511.724433329</v>
      </c>
      <c r="T52" s="14"/>
      <c r="U52" s="145"/>
    </row>
    <row r="53" spans="2:21" ht="15.75" customHeight="1" x14ac:dyDescent="0.25">
      <c r="B53" s="29"/>
      <c r="C53" s="27"/>
      <c r="D53" s="50"/>
      <c r="E53" s="132" t="s">
        <v>56</v>
      </c>
      <c r="F53" s="134">
        <v>27</v>
      </c>
      <c r="G53" s="135">
        <v>209492.0724</v>
      </c>
      <c r="H53" s="115">
        <v>704</v>
      </c>
      <c r="I53" s="115">
        <v>147482418.96959999</v>
      </c>
      <c r="J53" s="115">
        <v>117.33333333333333</v>
      </c>
      <c r="K53" s="115">
        <v>24580403.161600001</v>
      </c>
      <c r="L53" s="115">
        <v>108</v>
      </c>
      <c r="M53" s="115">
        <v>22622981.430000007</v>
      </c>
      <c r="N53" s="115">
        <v>8</v>
      </c>
      <c r="O53" s="115">
        <v>1675936.56</v>
      </c>
      <c r="P53" s="115">
        <v>116</v>
      </c>
      <c r="Q53" s="115">
        <v>24298917.990000006</v>
      </c>
      <c r="R53" s="115">
        <v>-9.3333333333333286</v>
      </c>
      <c r="S53" s="115">
        <v>-1957421.731599994</v>
      </c>
      <c r="T53" s="14"/>
      <c r="U53" s="145"/>
    </row>
    <row r="54" spans="2:21" x14ac:dyDescent="0.25">
      <c r="B54" s="29"/>
      <c r="C54" s="25"/>
      <c r="D54" s="51"/>
      <c r="E54" s="132" t="s">
        <v>57</v>
      </c>
      <c r="F54" s="134">
        <v>28</v>
      </c>
      <c r="G54" s="135">
        <v>186788.2616</v>
      </c>
      <c r="H54" s="115">
        <v>579</v>
      </c>
      <c r="I54" s="115">
        <v>108150403.4664</v>
      </c>
      <c r="J54" s="115">
        <v>96.5</v>
      </c>
      <c r="K54" s="115">
        <v>18025067.244400002</v>
      </c>
      <c r="L54" s="115">
        <v>67</v>
      </c>
      <c r="M54" s="115">
        <v>12512411.550000001</v>
      </c>
      <c r="N54" s="115">
        <v>7</v>
      </c>
      <c r="O54" s="115">
        <v>1307517.82</v>
      </c>
      <c r="P54" s="115">
        <v>74</v>
      </c>
      <c r="Q54" s="115">
        <v>13819929.370000001</v>
      </c>
      <c r="R54" s="115">
        <v>-29.5</v>
      </c>
      <c r="S54" s="115">
        <v>-5512655.6944000013</v>
      </c>
      <c r="T54" s="14"/>
      <c r="U54" s="145"/>
    </row>
    <row r="55" spans="2:21" x14ac:dyDescent="0.25">
      <c r="B55" s="29"/>
      <c r="C55" s="25"/>
      <c r="D55" s="51"/>
      <c r="E55" s="132" t="s">
        <v>58</v>
      </c>
      <c r="F55" s="134">
        <v>29</v>
      </c>
      <c r="G55" s="135">
        <v>147006.4656</v>
      </c>
      <c r="H55" s="115">
        <v>172</v>
      </c>
      <c r="I55" s="115">
        <v>25285112.0832</v>
      </c>
      <c r="J55" s="115">
        <v>28.666666666666668</v>
      </c>
      <c r="K55" s="115">
        <v>4214185.3471999997</v>
      </c>
      <c r="L55" s="115">
        <v>58</v>
      </c>
      <c r="M55" s="115">
        <v>8526375.2600000016</v>
      </c>
      <c r="N55" s="115">
        <v>4</v>
      </c>
      <c r="O55" s="115">
        <v>588025.88</v>
      </c>
      <c r="P55" s="115">
        <v>62</v>
      </c>
      <c r="Q55" s="115">
        <v>9114401.1400000006</v>
      </c>
      <c r="R55" s="115">
        <v>29.333333333333332</v>
      </c>
      <c r="S55" s="115">
        <v>4312189.9128000019</v>
      </c>
      <c r="T55" s="14"/>
      <c r="U55" s="145"/>
    </row>
    <row r="56" spans="2:21" x14ac:dyDescent="0.25">
      <c r="B56" s="29"/>
      <c r="C56" s="25"/>
      <c r="D56" s="51"/>
      <c r="E56" s="132" t="s">
        <v>59</v>
      </c>
      <c r="F56" s="134">
        <v>30</v>
      </c>
      <c r="G56" s="135">
        <v>254142.60940000002</v>
      </c>
      <c r="H56" s="115">
        <v>1</v>
      </c>
      <c r="I56" s="115">
        <v>254142.60940000002</v>
      </c>
      <c r="J56" s="115">
        <v>0.16666666666666666</v>
      </c>
      <c r="K56" s="115">
        <v>42357.101566666672</v>
      </c>
      <c r="L56" s="115"/>
      <c r="M56" s="115"/>
      <c r="N56" s="115"/>
      <c r="O56" s="115"/>
      <c r="P56" s="115">
        <v>0</v>
      </c>
      <c r="Q56" s="115">
        <v>0</v>
      </c>
      <c r="R56" s="115">
        <v>-0.16666666666666666</v>
      </c>
      <c r="S56" s="115">
        <v>-42357.101566666672</v>
      </c>
      <c r="T56" s="14"/>
      <c r="U56" s="145"/>
    </row>
    <row r="57" spans="2:21" x14ac:dyDescent="0.25">
      <c r="B57" s="29"/>
      <c r="C57" s="25"/>
      <c r="D57" s="51"/>
      <c r="E57" s="132" t="s">
        <v>60</v>
      </c>
      <c r="F57" s="134">
        <v>31</v>
      </c>
      <c r="G57" s="135">
        <v>242676.72100000002</v>
      </c>
      <c r="H57" s="115">
        <v>418</v>
      </c>
      <c r="I57" s="115">
        <v>101438869.37800001</v>
      </c>
      <c r="J57" s="115">
        <v>69.666666666666671</v>
      </c>
      <c r="K57" s="115">
        <v>16906478.229666669</v>
      </c>
      <c r="L57" s="115">
        <v>21</v>
      </c>
      <c r="M57" s="115">
        <v>5096211.120000002</v>
      </c>
      <c r="N57" s="115">
        <v>19</v>
      </c>
      <c r="O57" s="115">
        <v>4610857.6800000016</v>
      </c>
      <c r="P57" s="115">
        <v>40</v>
      </c>
      <c r="Q57" s="115">
        <v>9707068.8000000045</v>
      </c>
      <c r="R57" s="115">
        <v>-48.666666666666671</v>
      </c>
      <c r="S57" s="115">
        <v>-11810267.109666668</v>
      </c>
      <c r="T57" s="14"/>
      <c r="U57" s="145"/>
    </row>
    <row r="58" spans="2:21" x14ac:dyDescent="0.25">
      <c r="B58" s="31"/>
      <c r="C58" s="32"/>
      <c r="D58" s="52"/>
      <c r="E58" s="120" t="s">
        <v>61</v>
      </c>
      <c r="F58" s="113"/>
      <c r="G58" s="114"/>
      <c r="H58" s="115">
        <v>15</v>
      </c>
      <c r="I58" s="115">
        <v>2307408.4078000002</v>
      </c>
      <c r="J58" s="115">
        <v>3.1666666666666665</v>
      </c>
      <c r="K58" s="115">
        <v>384568.06796666665</v>
      </c>
      <c r="L58" s="115">
        <v>5</v>
      </c>
      <c r="M58" s="115">
        <v>804098.02</v>
      </c>
      <c r="N58" s="115">
        <v>1</v>
      </c>
      <c r="O58" s="115">
        <v>139842.47</v>
      </c>
      <c r="P58" s="115">
        <v>6</v>
      </c>
      <c r="Q58" s="115">
        <v>943940.49</v>
      </c>
      <c r="R58" s="115">
        <v>1.8333333333333335</v>
      </c>
      <c r="S58" s="115">
        <v>419529.95203333336</v>
      </c>
      <c r="T58" s="14"/>
      <c r="U58" s="145"/>
    </row>
    <row r="59" spans="2:21" ht="15.75" x14ac:dyDescent="0.25">
      <c r="B59" s="29"/>
      <c r="C59" s="27"/>
      <c r="D59" s="50"/>
      <c r="E59" s="132" t="s">
        <v>62</v>
      </c>
      <c r="F59" s="134">
        <v>32</v>
      </c>
      <c r="G59" s="135">
        <v>139842.47099999999</v>
      </c>
      <c r="H59" s="115">
        <v>13</v>
      </c>
      <c r="I59" s="115">
        <v>1817952.1229999999</v>
      </c>
      <c r="J59" s="115">
        <v>2.1666666666666665</v>
      </c>
      <c r="K59" s="115">
        <v>302992.02049999998</v>
      </c>
      <c r="L59" s="115">
        <v>4</v>
      </c>
      <c r="M59" s="115">
        <v>559369.88</v>
      </c>
      <c r="N59" s="115">
        <v>1</v>
      </c>
      <c r="O59" s="115">
        <v>139842.47</v>
      </c>
      <c r="P59" s="115">
        <v>5</v>
      </c>
      <c r="Q59" s="115">
        <v>699212.35</v>
      </c>
      <c r="R59" s="115">
        <v>1.8333333333333335</v>
      </c>
      <c r="S59" s="115">
        <v>256377.85950000002</v>
      </c>
      <c r="T59" s="14"/>
      <c r="U59" s="145"/>
    </row>
    <row r="60" spans="2:21" x14ac:dyDescent="0.25">
      <c r="B60" s="29"/>
      <c r="C60" s="25"/>
      <c r="D60" s="51"/>
      <c r="E60" s="132" t="s">
        <v>63</v>
      </c>
      <c r="F60" s="134">
        <v>33</v>
      </c>
      <c r="G60" s="135">
        <v>244728.14240000001</v>
      </c>
      <c r="H60" s="115">
        <v>2</v>
      </c>
      <c r="I60" s="115">
        <v>489456.28480000002</v>
      </c>
      <c r="J60" s="115">
        <v>1</v>
      </c>
      <c r="K60" s="115">
        <v>81576.047466666671</v>
      </c>
      <c r="L60" s="115">
        <v>1</v>
      </c>
      <c r="M60" s="115">
        <v>244728.14</v>
      </c>
      <c r="N60" s="115">
        <v>0</v>
      </c>
      <c r="O60" s="115">
        <v>0</v>
      </c>
      <c r="P60" s="115">
        <v>1</v>
      </c>
      <c r="Q60" s="115">
        <v>244728.14</v>
      </c>
      <c r="R60" s="115">
        <v>0</v>
      </c>
      <c r="S60" s="115">
        <v>163152.09253333334</v>
      </c>
      <c r="T60" s="14"/>
      <c r="U60" s="145"/>
    </row>
    <row r="61" spans="2:21" x14ac:dyDescent="0.25">
      <c r="B61" s="31"/>
      <c r="C61" s="32"/>
      <c r="D61" s="52"/>
      <c r="E61" s="113" t="s">
        <v>64</v>
      </c>
      <c r="F61" s="113"/>
      <c r="G61" s="114"/>
      <c r="H61" s="115">
        <v>1151</v>
      </c>
      <c r="I61" s="115">
        <v>169486438.30239999</v>
      </c>
      <c r="J61" s="115">
        <v>192</v>
      </c>
      <c r="K61" s="115">
        <v>28247739.717066668</v>
      </c>
      <c r="L61" s="115">
        <v>145</v>
      </c>
      <c r="M61" s="115">
        <v>21006978.530000001</v>
      </c>
      <c r="N61" s="115">
        <v>2</v>
      </c>
      <c r="O61" s="115">
        <v>269140.3</v>
      </c>
      <c r="P61" s="115">
        <v>147</v>
      </c>
      <c r="Q61" s="115">
        <v>21276118.829999998</v>
      </c>
      <c r="R61" s="115">
        <v>-47.000000000000014</v>
      </c>
      <c r="S61" s="115">
        <v>-7240761.1870666686</v>
      </c>
      <c r="T61" s="14"/>
      <c r="U61" s="145"/>
    </row>
    <row r="62" spans="2:21" ht="15.75" customHeight="1" x14ac:dyDescent="0.25">
      <c r="B62" s="29"/>
      <c r="C62" s="27"/>
      <c r="D62" s="50"/>
      <c r="E62" s="132" t="s">
        <v>65</v>
      </c>
      <c r="F62" s="134">
        <v>34</v>
      </c>
      <c r="G62" s="135">
        <v>134570.1513</v>
      </c>
      <c r="H62" s="115">
        <v>743</v>
      </c>
      <c r="I62" s="115">
        <v>99985622.415899992</v>
      </c>
      <c r="J62" s="115">
        <v>123.83333333333334</v>
      </c>
      <c r="K62" s="115">
        <v>16664270.402650001</v>
      </c>
      <c r="L62" s="115">
        <v>113</v>
      </c>
      <c r="M62" s="115">
        <v>15206426.949999997</v>
      </c>
      <c r="N62" s="115">
        <v>2</v>
      </c>
      <c r="O62" s="115">
        <v>269140.3</v>
      </c>
      <c r="P62" s="115">
        <v>115</v>
      </c>
      <c r="Q62" s="115">
        <v>15475567.249999998</v>
      </c>
      <c r="R62" s="115">
        <v>-10.833333333333343</v>
      </c>
      <c r="S62" s="115">
        <v>-1457843.4526500031</v>
      </c>
      <c r="T62" s="14"/>
      <c r="U62" s="145"/>
    </row>
    <row r="63" spans="2:21" x14ac:dyDescent="0.25">
      <c r="B63" s="29"/>
      <c r="C63" s="25"/>
      <c r="D63" s="51"/>
      <c r="E63" s="132" t="s">
        <v>66</v>
      </c>
      <c r="F63" s="134">
        <v>35</v>
      </c>
      <c r="G63" s="135">
        <v>201260.141</v>
      </c>
      <c r="H63" s="115">
        <v>133</v>
      </c>
      <c r="I63" s="115">
        <v>26767598.752999999</v>
      </c>
      <c r="J63" s="115">
        <v>22.166666666666668</v>
      </c>
      <c r="K63" s="115">
        <v>4461266.4588333331</v>
      </c>
      <c r="L63" s="115">
        <v>19</v>
      </c>
      <c r="M63" s="115">
        <v>3823942.6600000006</v>
      </c>
      <c r="N63" s="115">
        <v>0</v>
      </c>
      <c r="O63" s="115">
        <v>0</v>
      </c>
      <c r="P63" s="115">
        <v>19</v>
      </c>
      <c r="Q63" s="115">
        <v>3823942.6600000006</v>
      </c>
      <c r="R63" s="115">
        <v>-3.1666666666666679</v>
      </c>
      <c r="S63" s="115">
        <v>-637323.79883333249</v>
      </c>
      <c r="T63" s="14"/>
      <c r="U63" s="145"/>
    </row>
    <row r="64" spans="2:21" x14ac:dyDescent="0.25">
      <c r="B64" s="29"/>
      <c r="C64" s="25"/>
      <c r="D64" s="51"/>
      <c r="E64" s="132" t="s">
        <v>67</v>
      </c>
      <c r="F64" s="134">
        <v>36</v>
      </c>
      <c r="G64" s="135">
        <v>152046.8426</v>
      </c>
      <c r="H64" s="115">
        <v>270</v>
      </c>
      <c r="I64" s="115">
        <v>41052647.502000004</v>
      </c>
      <c r="J64" s="115">
        <v>45</v>
      </c>
      <c r="K64" s="115">
        <v>6842107.9169999994</v>
      </c>
      <c r="L64" s="115">
        <v>13</v>
      </c>
      <c r="M64" s="115">
        <v>1976608.92</v>
      </c>
      <c r="N64" s="115">
        <v>0</v>
      </c>
      <c r="O64" s="115">
        <v>0</v>
      </c>
      <c r="P64" s="115">
        <v>13</v>
      </c>
      <c r="Q64" s="115">
        <v>1976608.92</v>
      </c>
      <c r="R64" s="115">
        <v>-32</v>
      </c>
      <c r="S64" s="115">
        <v>-4865498.9969999995</v>
      </c>
      <c r="T64" s="14"/>
      <c r="U64" s="145"/>
    </row>
    <row r="65" spans="2:21" x14ac:dyDescent="0.25">
      <c r="B65" s="29"/>
      <c r="C65" s="25"/>
      <c r="D65" s="51"/>
      <c r="E65" s="132" t="s">
        <v>68</v>
      </c>
      <c r="F65" s="134">
        <v>37</v>
      </c>
      <c r="G65" s="135">
        <v>336113.92629999999</v>
      </c>
      <c r="H65" s="115">
        <v>5</v>
      </c>
      <c r="I65" s="115">
        <v>1680569.6315000001</v>
      </c>
      <c r="J65" s="115">
        <v>1</v>
      </c>
      <c r="K65" s="115">
        <v>280094.93858333334</v>
      </c>
      <c r="L65" s="115">
        <v>0</v>
      </c>
      <c r="M65" s="115">
        <v>0</v>
      </c>
      <c r="N65" s="115">
        <v>0</v>
      </c>
      <c r="O65" s="115">
        <v>0</v>
      </c>
      <c r="P65" s="115">
        <v>0</v>
      </c>
      <c r="Q65" s="115">
        <v>0</v>
      </c>
      <c r="R65" s="115">
        <v>-1</v>
      </c>
      <c r="S65" s="115">
        <v>-280094.93858333334</v>
      </c>
      <c r="T65" s="14"/>
      <c r="U65" s="145"/>
    </row>
    <row r="66" spans="2:21" x14ac:dyDescent="0.25">
      <c r="B66" s="31"/>
      <c r="C66" s="32"/>
      <c r="D66" s="52"/>
      <c r="E66" s="113" t="s">
        <v>69</v>
      </c>
      <c r="F66" s="117"/>
      <c r="G66" s="114"/>
      <c r="H66" s="115">
        <v>155</v>
      </c>
      <c r="I66" s="115">
        <v>15774309.496400002</v>
      </c>
      <c r="J66" s="115">
        <v>25.833333333333332</v>
      </c>
      <c r="K66" s="115">
        <v>2629051.5827333336</v>
      </c>
      <c r="L66" s="115">
        <v>25</v>
      </c>
      <c r="M66" s="115">
        <v>2554603.79</v>
      </c>
      <c r="N66" s="115">
        <v>2</v>
      </c>
      <c r="O66" s="115">
        <v>197027.34</v>
      </c>
      <c r="P66" s="115">
        <v>27</v>
      </c>
      <c r="Q66" s="115">
        <v>2751631.13</v>
      </c>
      <c r="R66" s="115">
        <v>-0.83333333333333326</v>
      </c>
      <c r="S66" s="115">
        <v>-74447.792733333597</v>
      </c>
      <c r="T66" s="14"/>
      <c r="U66" s="145"/>
    </row>
    <row r="67" spans="2:21" ht="15.75" x14ac:dyDescent="0.25">
      <c r="B67" s="29"/>
      <c r="C67" s="27"/>
      <c r="D67" s="50"/>
      <c r="E67" s="132" t="s">
        <v>70</v>
      </c>
      <c r="F67" s="134">
        <v>38</v>
      </c>
      <c r="G67" s="135">
        <v>98513.666200000007</v>
      </c>
      <c r="H67" s="115">
        <v>144</v>
      </c>
      <c r="I67" s="115">
        <v>14185967.932800002</v>
      </c>
      <c r="J67" s="115">
        <v>24</v>
      </c>
      <c r="K67" s="115">
        <v>2364327.9888000004</v>
      </c>
      <c r="L67" s="115">
        <v>23</v>
      </c>
      <c r="M67" s="115">
        <v>2265814.41</v>
      </c>
      <c r="N67" s="115">
        <v>2</v>
      </c>
      <c r="O67" s="115">
        <v>197027.34</v>
      </c>
      <c r="P67" s="115">
        <v>25</v>
      </c>
      <c r="Q67" s="115">
        <v>2462841.75</v>
      </c>
      <c r="R67" s="115">
        <v>-1</v>
      </c>
      <c r="S67" s="115">
        <v>-98513.57880000025</v>
      </c>
      <c r="T67" s="14"/>
      <c r="U67" s="145"/>
    </row>
    <row r="68" spans="2:21" x14ac:dyDescent="0.25">
      <c r="B68" s="29"/>
      <c r="C68" s="25"/>
      <c r="D68" s="51"/>
      <c r="E68" s="132" t="s">
        <v>71</v>
      </c>
      <c r="F68" s="134">
        <v>39</v>
      </c>
      <c r="G68" s="135">
        <v>144394.6876</v>
      </c>
      <c r="H68" s="115">
        <v>11</v>
      </c>
      <c r="I68" s="115">
        <v>1588341.5636</v>
      </c>
      <c r="J68" s="115">
        <v>1.8333333333333333</v>
      </c>
      <c r="K68" s="115">
        <v>264723.59393333335</v>
      </c>
      <c r="L68" s="115">
        <v>2</v>
      </c>
      <c r="M68" s="115">
        <v>288789.38</v>
      </c>
      <c r="N68" s="115">
        <v>0</v>
      </c>
      <c r="O68" s="115">
        <v>0</v>
      </c>
      <c r="P68" s="115">
        <v>2</v>
      </c>
      <c r="Q68" s="115">
        <v>288789.38</v>
      </c>
      <c r="R68" s="115">
        <v>0.16666666666666674</v>
      </c>
      <c r="S68" s="115">
        <v>24065.786066666653</v>
      </c>
      <c r="T68" s="14"/>
      <c r="U68" s="145"/>
    </row>
    <row r="69" spans="2:21" x14ac:dyDescent="0.25">
      <c r="B69" s="31"/>
      <c r="C69" s="32"/>
      <c r="D69" s="54"/>
      <c r="E69" s="102" t="s">
        <v>72</v>
      </c>
      <c r="F69" s="113"/>
      <c r="G69" s="114"/>
      <c r="H69" s="115">
        <v>19</v>
      </c>
      <c r="I69" s="115">
        <v>2428893.2681999998</v>
      </c>
      <c r="J69" s="115">
        <v>3.1666666666666665</v>
      </c>
      <c r="K69" s="115">
        <v>404815.54470000003</v>
      </c>
      <c r="L69" s="115">
        <v>13</v>
      </c>
      <c r="M69" s="115">
        <v>1661874.37</v>
      </c>
      <c r="N69" s="115">
        <v>0</v>
      </c>
      <c r="O69" s="115">
        <v>0</v>
      </c>
      <c r="P69" s="115">
        <v>13</v>
      </c>
      <c r="Q69" s="115">
        <v>1661874.37</v>
      </c>
      <c r="R69" s="115">
        <v>9.8333333333333339</v>
      </c>
      <c r="S69" s="115">
        <v>1257058.8253000001</v>
      </c>
      <c r="T69" s="14"/>
      <c r="U69" s="145"/>
    </row>
    <row r="70" spans="2:21" ht="16.5" customHeight="1" x14ac:dyDescent="0.25">
      <c r="B70" s="29"/>
      <c r="C70" s="27"/>
      <c r="D70" s="50"/>
      <c r="E70" s="132" t="s">
        <v>73</v>
      </c>
      <c r="F70" s="134">
        <v>40</v>
      </c>
      <c r="G70" s="135">
        <v>127836.4878</v>
      </c>
      <c r="H70" s="115">
        <v>19</v>
      </c>
      <c r="I70" s="115">
        <v>2428893.2681999998</v>
      </c>
      <c r="J70" s="115">
        <v>3.1666666666666665</v>
      </c>
      <c r="K70" s="115">
        <v>404815.54470000003</v>
      </c>
      <c r="L70" s="115">
        <v>13</v>
      </c>
      <c r="M70" s="115">
        <v>1661874.37</v>
      </c>
      <c r="N70" s="115">
        <v>0</v>
      </c>
      <c r="O70" s="115">
        <v>0</v>
      </c>
      <c r="P70" s="115">
        <v>13</v>
      </c>
      <c r="Q70" s="115">
        <v>1661874.37</v>
      </c>
      <c r="R70" s="115">
        <v>9.8333333333333339</v>
      </c>
      <c r="S70" s="115">
        <v>1257058.8253000001</v>
      </c>
      <c r="T70" s="14"/>
      <c r="U70" s="145"/>
    </row>
    <row r="71" spans="2:21" ht="15.75" x14ac:dyDescent="0.25">
      <c r="B71" s="31"/>
      <c r="C71" s="34"/>
      <c r="D71" s="56"/>
      <c r="E71" s="102" t="s">
        <v>74</v>
      </c>
      <c r="F71" s="113"/>
      <c r="G71" s="114"/>
      <c r="H71" s="115">
        <v>8</v>
      </c>
      <c r="I71" s="115">
        <v>1453035.1639999999</v>
      </c>
      <c r="J71" s="115">
        <v>1.3333333333333333</v>
      </c>
      <c r="K71" s="115">
        <v>242172.5273333333</v>
      </c>
      <c r="L71" s="115">
        <v>0</v>
      </c>
      <c r="M71" s="115">
        <v>0</v>
      </c>
      <c r="N71" s="115">
        <v>0</v>
      </c>
      <c r="O71" s="115">
        <v>0</v>
      </c>
      <c r="P71" s="115">
        <v>0</v>
      </c>
      <c r="Q71" s="115">
        <v>0</v>
      </c>
      <c r="R71" s="115">
        <v>-1.3333333333333333</v>
      </c>
      <c r="S71" s="115">
        <v>-242172.5273333333</v>
      </c>
      <c r="T71" s="14"/>
      <c r="U71" s="145"/>
    </row>
    <row r="72" spans="2:21" ht="15.75" x14ac:dyDescent="0.25">
      <c r="B72" s="29"/>
      <c r="C72" s="27"/>
      <c r="D72" s="50"/>
      <c r="E72" s="132" t="s">
        <v>75</v>
      </c>
      <c r="F72" s="134">
        <v>41</v>
      </c>
      <c r="G72" s="135">
        <v>181629.39549999998</v>
      </c>
      <c r="H72" s="115">
        <v>8</v>
      </c>
      <c r="I72" s="115">
        <v>1453035.1639999999</v>
      </c>
      <c r="J72" s="115">
        <v>1.3333333333333333</v>
      </c>
      <c r="K72" s="115">
        <v>242172.5273333333</v>
      </c>
      <c r="L72" s="115">
        <v>0</v>
      </c>
      <c r="M72" s="115">
        <v>0</v>
      </c>
      <c r="N72" s="115">
        <v>0</v>
      </c>
      <c r="O72" s="115">
        <v>0</v>
      </c>
      <c r="P72" s="115">
        <v>0</v>
      </c>
      <c r="Q72" s="115">
        <v>0</v>
      </c>
      <c r="R72" s="115">
        <v>-1.3333333333333333</v>
      </c>
      <c r="S72" s="115">
        <v>-242172.5273333333</v>
      </c>
      <c r="T72" s="14"/>
      <c r="U72" s="145"/>
    </row>
    <row r="73" spans="2:21" s="14" customFormat="1" x14ac:dyDescent="0.25">
      <c r="B73" s="35"/>
      <c r="C73" s="35"/>
      <c r="D73" s="59"/>
      <c r="E73" s="122" t="s">
        <v>285</v>
      </c>
      <c r="F73" s="122"/>
      <c r="G73" s="122"/>
      <c r="H73" s="123">
        <v>5292</v>
      </c>
      <c r="I73" s="123">
        <v>808321422.51950002</v>
      </c>
      <c r="J73" s="123">
        <v>882.83333333333326</v>
      </c>
      <c r="K73" s="123">
        <v>134720237.08658332</v>
      </c>
      <c r="L73" s="123">
        <v>715</v>
      </c>
      <c r="M73" s="123">
        <v>103817728.05720001</v>
      </c>
      <c r="N73" s="123">
        <v>110</v>
      </c>
      <c r="O73" s="123">
        <v>13970950.920000002</v>
      </c>
      <c r="P73" s="123">
        <v>825</v>
      </c>
      <c r="Q73" s="123">
        <v>117788678.9772</v>
      </c>
      <c r="R73" s="123">
        <v>-167.83333333333334</v>
      </c>
      <c r="S73" s="123">
        <v>-30902509.029383332</v>
      </c>
    </row>
    <row r="74" spans="2:21" x14ac:dyDescent="0.25">
      <c r="E74" s="122" t="s">
        <v>284</v>
      </c>
      <c r="F74" s="122"/>
      <c r="G74" s="122"/>
      <c r="H74" s="123">
        <v>5292</v>
      </c>
      <c r="I74" s="123">
        <v>808321422.51950002</v>
      </c>
      <c r="J74" s="123">
        <v>442.41666666666663</v>
      </c>
      <c r="K74" s="123">
        <v>67360118.543291658</v>
      </c>
      <c r="L74" s="123">
        <v>315</v>
      </c>
      <c r="M74" s="123">
        <v>45042206.030000024</v>
      </c>
      <c r="N74" s="123">
        <v>30</v>
      </c>
      <c r="O74" s="123">
        <v>2802062.9699999993</v>
      </c>
      <c r="P74" s="123">
        <v>345</v>
      </c>
      <c r="Q74" s="123">
        <v>47844269.000000007</v>
      </c>
      <c r="R74" s="123">
        <v>-127.41666666666666</v>
      </c>
      <c r="S74" s="123">
        <v>-22317912.513291661</v>
      </c>
    </row>
    <row r="75" spans="2:21" x14ac:dyDescent="0.25">
      <c r="E75" s="11"/>
      <c r="F75" s="11"/>
      <c r="G75" s="11"/>
      <c r="H75" s="15"/>
    </row>
    <row r="76" spans="2:21" x14ac:dyDescent="0.25">
      <c r="E76" s="11" t="s">
        <v>289</v>
      </c>
      <c r="F76" s="11"/>
      <c r="G76" s="11"/>
      <c r="H76" s="11">
        <v>5292</v>
      </c>
      <c r="I76" s="142">
        <v>808321422.51950002</v>
      </c>
      <c r="J76" s="141">
        <v>881.83333333333337</v>
      </c>
      <c r="K76" s="142">
        <v>134720237.08658335</v>
      </c>
      <c r="L76" s="11">
        <v>715</v>
      </c>
      <c r="M76" s="142">
        <v>103953227.47000001</v>
      </c>
    </row>
    <row r="77" spans="2:21" x14ac:dyDescent="0.25">
      <c r="E77" s="11"/>
      <c r="F77" s="11"/>
      <c r="G77" s="11"/>
      <c r="H77" s="16"/>
    </row>
    <row r="78" spans="2:21" x14ac:dyDescent="0.25">
      <c r="K78" s="98"/>
      <c r="L78" s="98"/>
      <c r="M78" s="98"/>
    </row>
  </sheetData>
  <autoFilter ref="A18:T74"/>
  <mergeCells count="24">
    <mergeCell ref="L17:M17"/>
    <mergeCell ref="N17:O17"/>
    <mergeCell ref="P17:Q17"/>
    <mergeCell ref="B15:B18"/>
    <mergeCell ref="C15:C18"/>
    <mergeCell ref="D15:D18"/>
    <mergeCell ref="E15:E18"/>
    <mergeCell ref="F15:F18"/>
    <mergeCell ref="H8:J8"/>
    <mergeCell ref="K8:S8"/>
    <mergeCell ref="G15:G18"/>
    <mergeCell ref="H15:S15"/>
    <mergeCell ref="O1:Q1"/>
    <mergeCell ref="N3:R3"/>
    <mergeCell ref="O4:Q4"/>
    <mergeCell ref="H7:J7"/>
    <mergeCell ref="K7:S7"/>
    <mergeCell ref="R17:S17"/>
    <mergeCell ref="H16:S16"/>
    <mergeCell ref="K9:O9"/>
    <mergeCell ref="H10:Q11"/>
    <mergeCell ref="C14:G14"/>
    <mergeCell ref="H17:I17"/>
    <mergeCell ref="J17:K17"/>
  </mergeCells>
  <pageMargins left="0" right="0" top="0.35433070866141736" bottom="0.15748031496062992" header="0.11811023622047245" footer="0.11811023622047245"/>
  <pageSetup paperSize="9" scale="75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74"/>
  <sheetViews>
    <sheetView workbookViewId="0">
      <pane xSplit="6" ySplit="6" topLeftCell="I58" activePane="bottomRight" state="frozen"/>
      <selection pane="topRight" activeCell="G1" sqref="G1"/>
      <selection pane="bottomLeft" activeCell="A7" sqref="A7"/>
      <selection pane="bottomRight" activeCell="I66" sqref="I66"/>
    </sheetView>
  </sheetViews>
  <sheetFormatPr defaultRowHeight="12" x14ac:dyDescent="0.2"/>
  <cols>
    <col min="1" max="1" width="6.42578125" style="73" customWidth="1"/>
    <col min="2" max="2" width="11" style="73" customWidth="1"/>
    <col min="3" max="3" width="41.85546875" style="73" customWidth="1"/>
    <col min="4" max="4" width="8.5703125" style="73" customWidth="1"/>
    <col min="5" max="5" width="41" style="73" customWidth="1"/>
    <col min="6" max="6" width="12.7109375" style="73" customWidth="1"/>
    <col min="7" max="12" width="13" style="73" customWidth="1"/>
    <col min="13" max="13" width="8.85546875" style="73" customWidth="1"/>
    <col min="14" max="15" width="13" style="73" customWidth="1"/>
    <col min="16" max="16" width="8.5703125" style="73" customWidth="1"/>
    <col min="17" max="24" width="13" style="73" customWidth="1"/>
    <col min="25" max="25" width="7.85546875" style="73" customWidth="1"/>
    <col min="26" max="27" width="13" style="73" customWidth="1"/>
    <col min="28" max="28" width="8.28515625" style="73" customWidth="1"/>
    <col min="29" max="30" width="13" style="73" customWidth="1"/>
    <col min="31" max="31" width="10.85546875" style="73" customWidth="1"/>
    <col min="32" max="32" width="11.7109375" style="73" customWidth="1"/>
    <col min="33" max="33" width="13" style="73" customWidth="1"/>
    <col min="34" max="35" width="11.7109375" style="73" customWidth="1"/>
    <col min="36" max="36" width="13" style="73" customWidth="1"/>
    <col min="37" max="38" width="12.42578125" style="73" customWidth="1"/>
    <col min="39" max="39" width="13" style="73" customWidth="1"/>
    <col min="40" max="41" width="12.42578125" style="73" customWidth="1"/>
    <col min="42" max="42" width="13" style="73" customWidth="1"/>
    <col min="43" max="43" width="11.7109375" style="73" customWidth="1"/>
    <col min="44" max="44" width="13.140625" style="73" customWidth="1"/>
    <col min="45" max="45" width="13" style="73" customWidth="1"/>
    <col min="46" max="46" width="10.42578125" style="73" customWidth="1"/>
    <col min="47" max="47" width="13.140625" style="73" customWidth="1"/>
    <col min="48" max="48" width="13" style="73" customWidth="1"/>
    <col min="49" max="50" width="12.5703125" style="73" customWidth="1"/>
    <col min="51" max="51" width="13" style="73" customWidth="1"/>
    <col min="52" max="53" width="11.28515625" style="73" customWidth="1"/>
    <col min="54" max="54" width="13" style="73" customWidth="1"/>
    <col min="55" max="56" width="13.140625" style="73" customWidth="1"/>
    <col min="57" max="57" width="13" style="73" customWidth="1"/>
    <col min="58" max="59" width="13.140625" style="73" customWidth="1"/>
    <col min="60" max="60" width="13" style="73" customWidth="1"/>
    <col min="61" max="61" width="12" style="73" customWidth="1"/>
    <col min="62" max="62" width="13.85546875" style="73" customWidth="1"/>
    <col min="63" max="63" width="9.140625" style="73" customWidth="1"/>
    <col min="64" max="64" width="12.7109375" style="73" customWidth="1"/>
    <col min="65" max="65" width="9.140625" style="73" customWidth="1"/>
    <col min="66" max="66" width="15.28515625" style="73" customWidth="1"/>
    <col min="67" max="67" width="14" style="73" customWidth="1"/>
    <col min="68" max="16384" width="9.140625" style="73"/>
  </cols>
  <sheetData>
    <row r="1" spans="1:66" x14ac:dyDescent="0.2">
      <c r="D1" s="85">
        <v>1</v>
      </c>
      <c r="E1" s="85">
        <v>2</v>
      </c>
      <c r="F1" s="85"/>
      <c r="G1" s="85">
        <v>3</v>
      </c>
      <c r="H1" s="85">
        <v>4</v>
      </c>
      <c r="I1" s="85"/>
      <c r="J1" s="85">
        <v>5</v>
      </c>
      <c r="K1" s="85">
        <v>6</v>
      </c>
      <c r="L1" s="85"/>
      <c r="M1" s="85">
        <v>7</v>
      </c>
      <c r="N1" s="85">
        <v>8</v>
      </c>
      <c r="O1" s="85"/>
      <c r="P1" s="85">
        <v>9</v>
      </c>
      <c r="Q1" s="85">
        <v>10</v>
      </c>
      <c r="R1" s="85"/>
      <c r="S1" s="85">
        <v>11</v>
      </c>
      <c r="T1" s="85">
        <v>12</v>
      </c>
      <c r="U1" s="85"/>
      <c r="V1" s="85">
        <v>13</v>
      </c>
      <c r="W1" s="85">
        <v>14</v>
      </c>
      <c r="X1" s="85"/>
      <c r="Y1" s="85">
        <v>15</v>
      </c>
      <c r="Z1" s="85">
        <v>16</v>
      </c>
      <c r="AA1" s="85"/>
      <c r="AB1" s="85">
        <v>17</v>
      </c>
      <c r="AC1" s="85">
        <v>18</v>
      </c>
      <c r="AD1" s="85"/>
      <c r="AE1" s="85">
        <v>19</v>
      </c>
      <c r="AF1" s="85">
        <v>20</v>
      </c>
      <c r="AG1" s="85"/>
      <c r="AH1" s="85">
        <v>21</v>
      </c>
      <c r="AI1" s="85">
        <v>22</v>
      </c>
      <c r="AJ1" s="85"/>
      <c r="AK1" s="85">
        <v>23</v>
      </c>
      <c r="AL1" s="85">
        <v>24</v>
      </c>
      <c r="AM1" s="85"/>
      <c r="AN1" s="85">
        <v>25</v>
      </c>
      <c r="AO1" s="85">
        <v>26</v>
      </c>
      <c r="AP1" s="85"/>
      <c r="AQ1" s="85">
        <v>27</v>
      </c>
      <c r="AR1" s="85">
        <v>28</v>
      </c>
      <c r="AS1" s="85"/>
      <c r="AT1" s="85">
        <v>29</v>
      </c>
      <c r="AU1" s="85">
        <v>30</v>
      </c>
      <c r="AV1" s="85"/>
      <c r="AW1" s="85">
        <v>31</v>
      </c>
      <c r="AX1" s="85">
        <v>32</v>
      </c>
      <c r="AY1" s="85"/>
      <c r="AZ1" s="85">
        <v>33</v>
      </c>
      <c r="BA1" s="85">
        <v>34</v>
      </c>
      <c r="BB1" s="85"/>
      <c r="BC1" s="85">
        <v>35</v>
      </c>
      <c r="BD1" s="85">
        <v>36</v>
      </c>
      <c r="BE1" s="85"/>
      <c r="BF1" s="85">
        <v>37</v>
      </c>
      <c r="BG1" s="85">
        <v>38</v>
      </c>
      <c r="BH1" s="85"/>
      <c r="BI1" s="85">
        <v>39</v>
      </c>
      <c r="BJ1" s="85">
        <v>40</v>
      </c>
      <c r="BK1" s="85">
        <v>41</v>
      </c>
      <c r="BL1" s="85">
        <v>42</v>
      </c>
      <c r="BM1" s="85">
        <v>43</v>
      </c>
      <c r="BN1" s="85">
        <v>44</v>
      </c>
    </row>
    <row r="2" spans="1:66" x14ac:dyDescent="0.2"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66" ht="44.25" customHeight="1" x14ac:dyDescent="0.2">
      <c r="A3" s="179" t="s">
        <v>96</v>
      </c>
      <c r="B3" s="179" t="s">
        <v>98</v>
      </c>
      <c r="C3" s="179" t="s">
        <v>97</v>
      </c>
      <c r="D3" s="179" t="s">
        <v>95</v>
      </c>
      <c r="E3" s="179" t="s">
        <v>94</v>
      </c>
      <c r="F3" s="143"/>
      <c r="G3" s="181" t="s">
        <v>106</v>
      </c>
      <c r="H3" s="181"/>
      <c r="I3" s="144" t="s">
        <v>290</v>
      </c>
      <c r="J3" s="181" t="s">
        <v>107</v>
      </c>
      <c r="K3" s="181" t="e">
        <v>#N/A</v>
      </c>
      <c r="L3" s="144" t="s">
        <v>290</v>
      </c>
      <c r="M3" s="232" t="s">
        <v>108</v>
      </c>
      <c r="N3" s="233"/>
      <c r="O3" s="144" t="s">
        <v>290</v>
      </c>
      <c r="P3" s="232" t="s">
        <v>108</v>
      </c>
      <c r="Q3" s="233"/>
      <c r="R3" s="144" t="s">
        <v>290</v>
      </c>
      <c r="S3" s="181" t="s">
        <v>136</v>
      </c>
      <c r="T3" s="181" t="e">
        <v>#N/A</v>
      </c>
      <c r="U3" s="144" t="s">
        <v>290</v>
      </c>
      <c r="V3" s="181" t="s">
        <v>109</v>
      </c>
      <c r="W3" s="181"/>
      <c r="X3" s="144" t="s">
        <v>290</v>
      </c>
      <c r="Y3" s="181" t="s">
        <v>110</v>
      </c>
      <c r="Z3" s="181"/>
      <c r="AA3" s="181"/>
      <c r="AB3" s="181"/>
      <c r="AC3" s="181"/>
      <c r="AD3" s="144" t="s">
        <v>290</v>
      </c>
      <c r="AE3" s="181" t="s">
        <v>111</v>
      </c>
      <c r="AF3" s="181"/>
      <c r="AG3" s="181"/>
      <c r="AH3" s="181"/>
      <c r="AI3" s="181"/>
      <c r="AJ3" s="144" t="s">
        <v>290</v>
      </c>
      <c r="AK3" s="181" t="s">
        <v>112</v>
      </c>
      <c r="AL3" s="181"/>
      <c r="AM3" s="181"/>
      <c r="AN3" s="181"/>
      <c r="AO3" s="181"/>
      <c r="AP3" s="144" t="s">
        <v>290</v>
      </c>
      <c r="AQ3" s="181" t="s">
        <v>113</v>
      </c>
      <c r="AR3" s="181"/>
      <c r="AS3" s="181"/>
      <c r="AT3" s="181"/>
      <c r="AU3" s="181"/>
      <c r="AV3" s="144" t="s">
        <v>290</v>
      </c>
      <c r="AW3" s="181" t="s">
        <v>114</v>
      </c>
      <c r="AX3" s="181"/>
      <c r="AY3" s="144" t="s">
        <v>290</v>
      </c>
      <c r="AZ3" s="181" t="s">
        <v>115</v>
      </c>
      <c r="BA3" s="181"/>
      <c r="BB3" s="144" t="s">
        <v>290</v>
      </c>
      <c r="BC3" s="181" t="s">
        <v>116</v>
      </c>
      <c r="BD3" s="181"/>
      <c r="BE3" s="181"/>
      <c r="BF3" s="181"/>
      <c r="BG3" s="181"/>
      <c r="BH3" s="144" t="s">
        <v>290</v>
      </c>
      <c r="BI3" s="180" t="s">
        <v>283</v>
      </c>
      <c r="BJ3" s="180"/>
      <c r="BK3" s="180"/>
      <c r="BL3" s="180"/>
      <c r="BM3" s="180"/>
      <c r="BN3" s="180"/>
    </row>
    <row r="4" spans="1:66" x14ac:dyDescent="0.2">
      <c r="A4" s="179"/>
      <c r="B4" s="179"/>
      <c r="C4" s="179"/>
      <c r="D4" s="179"/>
      <c r="E4" s="179"/>
      <c r="F4" s="143"/>
      <c r="G4" s="179" t="s">
        <v>87</v>
      </c>
      <c r="H4" s="179"/>
      <c r="I4" s="143"/>
      <c r="J4" s="179" t="s">
        <v>86</v>
      </c>
      <c r="K4" s="179"/>
      <c r="L4" s="143"/>
      <c r="M4" s="179" t="s">
        <v>99</v>
      </c>
      <c r="N4" s="179"/>
      <c r="O4" s="179"/>
      <c r="P4" s="179"/>
      <c r="Q4" s="179"/>
      <c r="R4" s="143"/>
      <c r="S4" s="179" t="s">
        <v>88</v>
      </c>
      <c r="T4" s="179"/>
      <c r="U4" s="143"/>
      <c r="V4" s="179" t="s">
        <v>93</v>
      </c>
      <c r="W4" s="179"/>
      <c r="X4" s="143"/>
      <c r="Y4" s="179" t="s">
        <v>89</v>
      </c>
      <c r="Z4" s="179"/>
      <c r="AA4" s="179"/>
      <c r="AB4" s="179"/>
      <c r="AC4" s="179"/>
      <c r="AD4" s="143"/>
      <c r="AE4" s="179" t="s">
        <v>90</v>
      </c>
      <c r="AF4" s="179"/>
      <c r="AG4" s="179"/>
      <c r="AH4" s="179"/>
      <c r="AI4" s="179"/>
      <c r="AJ4" s="143"/>
      <c r="AK4" s="179" t="s">
        <v>91</v>
      </c>
      <c r="AL4" s="179"/>
      <c r="AM4" s="179"/>
      <c r="AN4" s="179"/>
      <c r="AO4" s="179"/>
      <c r="AP4" s="143"/>
      <c r="AQ4" s="179" t="s">
        <v>92</v>
      </c>
      <c r="AR4" s="179"/>
      <c r="AS4" s="179"/>
      <c r="AT4" s="179"/>
      <c r="AU4" s="179"/>
      <c r="AV4" s="143"/>
      <c r="AW4" s="179" t="s">
        <v>100</v>
      </c>
      <c r="AX4" s="179"/>
      <c r="AY4" s="143"/>
      <c r="AZ4" s="179" t="s">
        <v>101</v>
      </c>
      <c r="BA4" s="179"/>
      <c r="BB4" s="143"/>
      <c r="BC4" s="179" t="s">
        <v>102</v>
      </c>
      <c r="BD4" s="179"/>
      <c r="BE4" s="179"/>
      <c r="BF4" s="179"/>
      <c r="BG4" s="179"/>
      <c r="BH4" s="143"/>
      <c r="BI4" s="180"/>
      <c r="BJ4" s="180"/>
      <c r="BK4" s="180"/>
      <c r="BL4" s="180"/>
      <c r="BM4" s="180"/>
      <c r="BN4" s="180"/>
    </row>
    <row r="5" spans="1:66" x14ac:dyDescent="0.2">
      <c r="A5" s="179"/>
      <c r="B5" s="179"/>
      <c r="C5" s="179"/>
      <c r="D5" s="179"/>
      <c r="E5" s="179"/>
      <c r="F5" s="143"/>
      <c r="G5" s="143" t="s">
        <v>117</v>
      </c>
      <c r="H5" s="143"/>
      <c r="I5" s="143"/>
      <c r="J5" s="143" t="s">
        <v>117</v>
      </c>
      <c r="K5" s="143"/>
      <c r="L5" s="143"/>
      <c r="M5" s="143" t="s">
        <v>117</v>
      </c>
      <c r="N5" s="143"/>
      <c r="O5" s="143"/>
      <c r="P5" s="143" t="s">
        <v>120</v>
      </c>
      <c r="Q5" s="143"/>
      <c r="R5" s="143"/>
      <c r="S5" s="143" t="s">
        <v>117</v>
      </c>
      <c r="T5" s="143"/>
      <c r="U5" s="143"/>
      <c r="V5" s="143" t="s">
        <v>117</v>
      </c>
      <c r="W5" s="143"/>
      <c r="X5" s="143"/>
      <c r="Y5" s="143" t="s">
        <v>117</v>
      </c>
      <c r="Z5" s="143"/>
      <c r="AA5" s="143"/>
      <c r="AB5" s="143" t="s">
        <v>120</v>
      </c>
      <c r="AC5" s="143"/>
      <c r="AD5" s="143"/>
      <c r="AE5" s="143" t="s">
        <v>117</v>
      </c>
      <c r="AF5" s="143"/>
      <c r="AG5" s="143"/>
      <c r="AH5" s="143" t="s">
        <v>120</v>
      </c>
      <c r="AI5" s="143"/>
      <c r="AJ5" s="143"/>
      <c r="AK5" s="143" t="s">
        <v>117</v>
      </c>
      <c r="AL5" s="143"/>
      <c r="AM5" s="143"/>
      <c r="AN5" s="143" t="s">
        <v>120</v>
      </c>
      <c r="AO5" s="143"/>
      <c r="AP5" s="143"/>
      <c r="AQ5" s="143" t="s">
        <v>117</v>
      </c>
      <c r="AR5" s="143"/>
      <c r="AS5" s="143"/>
      <c r="AT5" s="143" t="s">
        <v>120</v>
      </c>
      <c r="AU5" s="143"/>
      <c r="AV5" s="143"/>
      <c r="AW5" s="143" t="s">
        <v>117</v>
      </c>
      <c r="AX5" s="143"/>
      <c r="AY5" s="143"/>
      <c r="AZ5" s="143" t="s">
        <v>117</v>
      </c>
      <c r="BA5" s="143"/>
      <c r="BB5" s="143"/>
      <c r="BC5" s="143" t="s">
        <v>117</v>
      </c>
      <c r="BD5" s="143"/>
      <c r="BE5" s="143"/>
      <c r="BF5" s="143" t="s">
        <v>120</v>
      </c>
      <c r="BG5" s="143"/>
      <c r="BH5" s="143"/>
      <c r="BI5" s="179" t="s">
        <v>117</v>
      </c>
      <c r="BJ5" s="179"/>
      <c r="BK5" s="179" t="s">
        <v>120</v>
      </c>
      <c r="BL5" s="179"/>
      <c r="BM5" s="179" t="s">
        <v>283</v>
      </c>
      <c r="BN5" s="179"/>
    </row>
    <row r="6" spans="1:66" x14ac:dyDescent="0.2">
      <c r="A6" s="179"/>
      <c r="B6" s="179"/>
      <c r="C6" s="179"/>
      <c r="D6" s="179"/>
      <c r="E6" s="179"/>
      <c r="F6" s="143"/>
      <c r="G6" s="143" t="s">
        <v>118</v>
      </c>
      <c r="H6" s="143" t="s">
        <v>119</v>
      </c>
      <c r="I6" s="143"/>
      <c r="J6" s="143" t="s">
        <v>118</v>
      </c>
      <c r="K6" s="143" t="s">
        <v>119</v>
      </c>
      <c r="L6" s="143"/>
      <c r="M6" s="143" t="s">
        <v>118</v>
      </c>
      <c r="N6" s="143" t="s">
        <v>119</v>
      </c>
      <c r="O6" s="143"/>
      <c r="P6" s="143" t="s">
        <v>118</v>
      </c>
      <c r="Q6" s="143" t="s">
        <v>119</v>
      </c>
      <c r="R6" s="143"/>
      <c r="S6" s="143" t="s">
        <v>118</v>
      </c>
      <c r="T6" s="143" t="s">
        <v>119</v>
      </c>
      <c r="U6" s="143"/>
      <c r="V6" s="143" t="s">
        <v>118</v>
      </c>
      <c r="W6" s="143" t="s">
        <v>119</v>
      </c>
      <c r="X6" s="143"/>
      <c r="Y6" s="143" t="s">
        <v>118</v>
      </c>
      <c r="Z6" s="143" t="s">
        <v>119</v>
      </c>
      <c r="AA6" s="143"/>
      <c r="AB6" s="143" t="s">
        <v>118</v>
      </c>
      <c r="AC6" s="143" t="s">
        <v>119</v>
      </c>
      <c r="AD6" s="143"/>
      <c r="AE6" s="143" t="s">
        <v>118</v>
      </c>
      <c r="AF6" s="143" t="s">
        <v>119</v>
      </c>
      <c r="AG6" s="143"/>
      <c r="AH6" s="143" t="s">
        <v>118</v>
      </c>
      <c r="AI6" s="143" t="s">
        <v>119</v>
      </c>
      <c r="AJ6" s="143"/>
      <c r="AK6" s="143" t="s">
        <v>118</v>
      </c>
      <c r="AL6" s="143" t="s">
        <v>119</v>
      </c>
      <c r="AM6" s="143"/>
      <c r="AN6" s="143" t="s">
        <v>118</v>
      </c>
      <c r="AO6" s="143" t="s">
        <v>119</v>
      </c>
      <c r="AP6" s="143"/>
      <c r="AQ6" s="143" t="s">
        <v>118</v>
      </c>
      <c r="AR6" s="143" t="s">
        <v>119</v>
      </c>
      <c r="AS6" s="143"/>
      <c r="AT6" s="143" t="s">
        <v>118</v>
      </c>
      <c r="AU6" s="143" t="s">
        <v>119</v>
      </c>
      <c r="AV6" s="143"/>
      <c r="AW6" s="143" t="s">
        <v>118</v>
      </c>
      <c r="AX6" s="143" t="s">
        <v>119</v>
      </c>
      <c r="AY6" s="143"/>
      <c r="AZ6" s="143" t="s">
        <v>118</v>
      </c>
      <c r="BA6" s="143" t="s">
        <v>119</v>
      </c>
      <c r="BB6" s="143"/>
      <c r="BC6" s="143" t="s">
        <v>118</v>
      </c>
      <c r="BD6" s="143" t="s">
        <v>119</v>
      </c>
      <c r="BE6" s="143"/>
      <c r="BF6" s="143" t="s">
        <v>118</v>
      </c>
      <c r="BG6" s="143" t="s">
        <v>119</v>
      </c>
      <c r="BH6" s="143"/>
      <c r="BI6" s="143" t="s">
        <v>118</v>
      </c>
      <c r="BJ6" s="143" t="s">
        <v>119</v>
      </c>
      <c r="BK6" s="143" t="s">
        <v>118</v>
      </c>
      <c r="BL6" s="143" t="s">
        <v>119</v>
      </c>
      <c r="BM6" s="143" t="s">
        <v>118</v>
      </c>
      <c r="BN6" s="143" t="s">
        <v>119</v>
      </c>
    </row>
    <row r="7" spans="1:66" ht="41.25" customHeight="1" x14ac:dyDescent="0.2">
      <c r="A7" s="74">
        <v>1</v>
      </c>
      <c r="B7" s="75" t="s">
        <v>137</v>
      </c>
      <c r="C7" s="76" t="s">
        <v>138</v>
      </c>
      <c r="D7" s="77">
        <v>2</v>
      </c>
      <c r="E7" s="76" t="s">
        <v>139</v>
      </c>
      <c r="F7" s="151">
        <v>161459.74540000001</v>
      </c>
      <c r="G7" s="78"/>
      <c r="H7" s="79"/>
      <c r="I7" s="79" t="e">
        <f>SUM(H7/G7)</f>
        <v>#DIV/0!</v>
      </c>
      <c r="J7" s="78"/>
      <c r="K7" s="79"/>
      <c r="L7" s="79" t="e">
        <f>SUM(K7/J7)</f>
        <v>#DIV/0!</v>
      </c>
      <c r="M7" s="78"/>
      <c r="N7" s="79"/>
      <c r="O7" s="79" t="e">
        <f>SUM(N7/M7)</f>
        <v>#DIV/0!</v>
      </c>
      <c r="P7" s="78"/>
      <c r="Q7" s="79"/>
      <c r="R7" s="79" t="e">
        <f>SUM(Q7/P7)</f>
        <v>#DIV/0!</v>
      </c>
      <c r="S7" s="78"/>
      <c r="T7" s="79"/>
      <c r="U7" s="79" t="e">
        <f>SUM(T7/S7)</f>
        <v>#DIV/0!</v>
      </c>
      <c r="V7" s="78"/>
      <c r="W7" s="79"/>
      <c r="X7" s="79" t="e">
        <f>SUM(W7/V7)</f>
        <v>#DIV/0!</v>
      </c>
      <c r="Y7" s="78"/>
      <c r="Z7" s="79"/>
      <c r="AA7" s="79" t="e">
        <f>SUM(Z7/Y7)</f>
        <v>#DIV/0!</v>
      </c>
      <c r="AB7" s="78"/>
      <c r="AC7" s="79"/>
      <c r="AD7" s="79" t="e">
        <f>SUM(AC7/AB7)</f>
        <v>#DIV/0!</v>
      </c>
      <c r="AE7" s="78"/>
      <c r="AF7" s="79"/>
      <c r="AG7" s="79" t="e">
        <f>SUM(AF7/AE7)</f>
        <v>#DIV/0!</v>
      </c>
      <c r="AH7" s="78"/>
      <c r="AI7" s="79"/>
      <c r="AJ7" s="79" t="e">
        <f>SUM(AI7/AH7)</f>
        <v>#DIV/0!</v>
      </c>
      <c r="AK7" s="78"/>
      <c r="AL7" s="79"/>
      <c r="AM7" s="79" t="e">
        <f>SUM(AL7/AK7)</f>
        <v>#DIV/0!</v>
      </c>
      <c r="AN7" s="78"/>
      <c r="AO7" s="79"/>
      <c r="AP7" s="79" t="e">
        <f>SUM(AO7/AN7)</f>
        <v>#DIV/0!</v>
      </c>
      <c r="AQ7" s="78"/>
      <c r="AR7" s="79"/>
      <c r="AS7" s="79" t="e">
        <f>SUM(AR7/AQ7)</f>
        <v>#DIV/0!</v>
      </c>
      <c r="AT7" s="78"/>
      <c r="AU7" s="79"/>
      <c r="AV7" s="79" t="e">
        <f>SUM(AU7/AT7)</f>
        <v>#DIV/0!</v>
      </c>
      <c r="AW7" s="78"/>
      <c r="AX7" s="79"/>
      <c r="AY7" s="79" t="e">
        <f>SUM(AX7/AW7)</f>
        <v>#DIV/0!</v>
      </c>
      <c r="AZ7" s="78">
        <v>1</v>
      </c>
      <c r="BA7" s="79">
        <v>161459.75</v>
      </c>
      <c r="BB7" s="79">
        <f>SUM(BA7/AZ7)</f>
        <v>161459.75</v>
      </c>
      <c r="BC7" s="78"/>
      <c r="BD7" s="79"/>
      <c r="BE7" s="79" t="e">
        <f>SUM(BD7/BC7)</f>
        <v>#DIV/0!</v>
      </c>
      <c r="BF7" s="78"/>
      <c r="BG7" s="79"/>
      <c r="BH7" s="79" t="e">
        <f>SUM(BG7/BF7)</f>
        <v>#DIV/0!</v>
      </c>
      <c r="BI7" s="80">
        <f t="shared" ref="BI7:BI38" si="0">G7+J7+M7+S7+V7+Y7+AE7+AK7+AQ7+AW7+AZ7+BC7</f>
        <v>1</v>
      </c>
      <c r="BJ7" s="81">
        <f t="shared" ref="BJ7:BJ38" si="1">H7+K7+N7+T7+W7+Z7+AF7+AL7+AR7+AX7+BA7+BD7</f>
        <v>161459.75</v>
      </c>
      <c r="BK7" s="80">
        <f t="shared" ref="BK7:BK38" si="2">P7+AB7+AH7+AN7+AT7+BF7</f>
        <v>0</v>
      </c>
      <c r="BL7" s="81">
        <f t="shared" ref="BL7:BL38" si="3">Q7+AC7+AI7+AO7+AU7+BG7</f>
        <v>0</v>
      </c>
      <c r="BM7" s="80">
        <v>1</v>
      </c>
      <c r="BN7" s="81">
        <v>161459.75</v>
      </c>
    </row>
    <row r="8" spans="1:66" ht="41.25" customHeight="1" x14ac:dyDescent="0.2">
      <c r="A8" s="82">
        <v>1</v>
      </c>
      <c r="B8" s="75" t="s">
        <v>140</v>
      </c>
      <c r="C8" s="76" t="s">
        <v>141</v>
      </c>
      <c r="D8" s="77">
        <v>13</v>
      </c>
      <c r="E8" s="76" t="s">
        <v>142</v>
      </c>
      <c r="F8" s="151">
        <v>161459.74540000001</v>
      </c>
      <c r="G8" s="78"/>
      <c r="H8" s="79"/>
      <c r="I8" s="79" t="e">
        <f t="shared" ref="I8:I71" si="4">SUM(H8/G8)</f>
        <v>#DIV/0!</v>
      </c>
      <c r="J8" s="78"/>
      <c r="K8" s="79"/>
      <c r="L8" s="79" t="e">
        <f t="shared" ref="L8:L71" si="5">SUM(K8/J8)</f>
        <v>#DIV/0!</v>
      </c>
      <c r="M8" s="78"/>
      <c r="N8" s="79"/>
      <c r="O8" s="79" t="e">
        <f t="shared" ref="O8:O71" si="6">SUM(N8/M8)</f>
        <v>#DIV/0!</v>
      </c>
      <c r="P8" s="78"/>
      <c r="Q8" s="79"/>
      <c r="R8" s="79" t="e">
        <f t="shared" ref="R8:R71" si="7">SUM(Q8/P8)</f>
        <v>#DIV/0!</v>
      </c>
      <c r="S8" s="78"/>
      <c r="T8" s="79"/>
      <c r="U8" s="79" t="e">
        <f t="shared" ref="U8:U71" si="8">SUM(T8/S8)</f>
        <v>#DIV/0!</v>
      </c>
      <c r="V8" s="78"/>
      <c r="W8" s="79"/>
      <c r="X8" s="79" t="e">
        <f t="shared" ref="X8:X71" si="9">SUM(W8/V8)</f>
        <v>#DIV/0!</v>
      </c>
      <c r="Y8" s="78"/>
      <c r="Z8" s="79"/>
      <c r="AA8" s="79" t="e">
        <f t="shared" ref="AA8:AA71" si="10">SUM(Z8/Y8)</f>
        <v>#DIV/0!</v>
      </c>
      <c r="AB8" s="78"/>
      <c r="AC8" s="79"/>
      <c r="AD8" s="79" t="e">
        <f t="shared" ref="AD8:AD71" si="11">SUM(AC8/AB8)</f>
        <v>#DIV/0!</v>
      </c>
      <c r="AE8" s="78"/>
      <c r="AF8" s="79"/>
      <c r="AG8" s="79" t="e">
        <f t="shared" ref="AG8:AG71" si="12">SUM(AF8/AE8)</f>
        <v>#DIV/0!</v>
      </c>
      <c r="AH8" s="78"/>
      <c r="AI8" s="79"/>
      <c r="AJ8" s="79" t="e">
        <f t="shared" ref="AJ8:AJ71" si="13">SUM(AI8/AH8)</f>
        <v>#DIV/0!</v>
      </c>
      <c r="AK8" s="78"/>
      <c r="AL8" s="79"/>
      <c r="AM8" s="79" t="e">
        <f t="shared" ref="AM8:AM71" si="14">SUM(AL8/AK8)</f>
        <v>#DIV/0!</v>
      </c>
      <c r="AN8" s="78"/>
      <c r="AO8" s="79"/>
      <c r="AP8" s="79" t="e">
        <f t="shared" ref="AP8:AP71" si="15">SUM(AO8/AN8)</f>
        <v>#DIV/0!</v>
      </c>
      <c r="AQ8" s="78"/>
      <c r="AR8" s="79"/>
      <c r="AS8" s="79" t="e">
        <f t="shared" ref="AS8:AS71" si="16">SUM(AR8/AQ8)</f>
        <v>#DIV/0!</v>
      </c>
      <c r="AT8" s="78"/>
      <c r="AU8" s="79"/>
      <c r="AV8" s="79" t="e">
        <f t="shared" ref="AV8:AV71" si="17">SUM(AU8/AT8)</f>
        <v>#DIV/0!</v>
      </c>
      <c r="AW8" s="78"/>
      <c r="AX8" s="79"/>
      <c r="AY8" s="79" t="e">
        <f t="shared" ref="AY8:AY71" si="18">SUM(AX8/AW8)</f>
        <v>#DIV/0!</v>
      </c>
      <c r="AZ8" s="78">
        <v>1</v>
      </c>
      <c r="BA8" s="79">
        <v>161459.75</v>
      </c>
      <c r="BB8" s="79">
        <f t="shared" ref="BB8:BB71" si="19">SUM(BA8/AZ8)</f>
        <v>161459.75</v>
      </c>
      <c r="BC8" s="78"/>
      <c r="BD8" s="79"/>
      <c r="BE8" s="79" t="e">
        <f t="shared" ref="BE8:BE71" si="20">SUM(BD8/BC8)</f>
        <v>#DIV/0!</v>
      </c>
      <c r="BF8" s="78"/>
      <c r="BG8" s="79"/>
      <c r="BH8" s="79" t="e">
        <f t="shared" ref="BH8:BH71" si="21">SUM(BG8/BF8)</f>
        <v>#DIV/0!</v>
      </c>
      <c r="BI8" s="80">
        <f t="shared" si="0"/>
        <v>1</v>
      </c>
      <c r="BJ8" s="81">
        <f t="shared" si="1"/>
        <v>161459.75</v>
      </c>
      <c r="BK8" s="80">
        <f t="shared" si="2"/>
        <v>0</v>
      </c>
      <c r="BL8" s="81">
        <f t="shared" si="3"/>
        <v>0</v>
      </c>
      <c r="BM8" s="80">
        <v>1</v>
      </c>
      <c r="BN8" s="81">
        <v>161459.75</v>
      </c>
    </row>
    <row r="9" spans="1:66" ht="41.25" customHeight="1" x14ac:dyDescent="0.2">
      <c r="A9" s="82">
        <v>5</v>
      </c>
      <c r="B9" s="75" t="s">
        <v>143</v>
      </c>
      <c r="C9" s="76" t="s">
        <v>144</v>
      </c>
      <c r="D9" s="83">
        <v>38</v>
      </c>
      <c r="E9" s="76" t="s">
        <v>145</v>
      </c>
      <c r="F9" s="151">
        <v>129309.8315</v>
      </c>
      <c r="G9" s="78"/>
      <c r="H9" s="79"/>
      <c r="I9" s="79" t="e">
        <f t="shared" si="4"/>
        <v>#DIV/0!</v>
      </c>
      <c r="J9" s="78"/>
      <c r="K9" s="79"/>
      <c r="L9" s="79" t="e">
        <f t="shared" si="5"/>
        <v>#DIV/0!</v>
      </c>
      <c r="M9" s="78"/>
      <c r="N9" s="79"/>
      <c r="O9" s="79" t="e">
        <f t="shared" si="6"/>
        <v>#DIV/0!</v>
      </c>
      <c r="P9" s="78"/>
      <c r="Q9" s="79"/>
      <c r="R9" s="79" t="e">
        <f t="shared" si="7"/>
        <v>#DIV/0!</v>
      </c>
      <c r="S9" s="78"/>
      <c r="T9" s="79"/>
      <c r="U9" s="79" t="e">
        <f t="shared" si="8"/>
        <v>#DIV/0!</v>
      </c>
      <c r="V9" s="78"/>
      <c r="W9" s="79"/>
      <c r="X9" s="79" t="e">
        <f t="shared" si="9"/>
        <v>#DIV/0!</v>
      </c>
      <c r="Y9" s="78">
        <v>15</v>
      </c>
      <c r="Z9" s="79">
        <v>1939647.4500000002</v>
      </c>
      <c r="AA9" s="79">
        <f t="shared" si="10"/>
        <v>129309.83000000002</v>
      </c>
      <c r="AB9" s="78"/>
      <c r="AC9" s="79"/>
      <c r="AD9" s="79" t="e">
        <f t="shared" si="11"/>
        <v>#DIV/0!</v>
      </c>
      <c r="AE9" s="78"/>
      <c r="AF9" s="79"/>
      <c r="AG9" s="79" t="e">
        <f t="shared" si="12"/>
        <v>#DIV/0!</v>
      </c>
      <c r="AH9" s="78"/>
      <c r="AI9" s="79"/>
      <c r="AJ9" s="79" t="e">
        <f t="shared" si="13"/>
        <v>#DIV/0!</v>
      </c>
      <c r="AK9" s="78"/>
      <c r="AL9" s="79"/>
      <c r="AM9" s="79" t="e">
        <f t="shared" si="14"/>
        <v>#DIV/0!</v>
      </c>
      <c r="AN9" s="78"/>
      <c r="AO9" s="79"/>
      <c r="AP9" s="79" t="e">
        <f t="shared" si="15"/>
        <v>#DIV/0!</v>
      </c>
      <c r="AQ9" s="78"/>
      <c r="AR9" s="79"/>
      <c r="AS9" s="79" t="e">
        <f t="shared" si="16"/>
        <v>#DIV/0!</v>
      </c>
      <c r="AT9" s="78"/>
      <c r="AU9" s="79"/>
      <c r="AV9" s="79" t="e">
        <f t="shared" si="17"/>
        <v>#DIV/0!</v>
      </c>
      <c r="AW9" s="78"/>
      <c r="AX9" s="79"/>
      <c r="AY9" s="79" t="e">
        <f t="shared" si="18"/>
        <v>#DIV/0!</v>
      </c>
      <c r="AZ9" s="78"/>
      <c r="BA9" s="79"/>
      <c r="BB9" s="79" t="e">
        <f t="shared" si="19"/>
        <v>#DIV/0!</v>
      </c>
      <c r="BC9" s="78"/>
      <c r="BD9" s="79"/>
      <c r="BE9" s="79" t="e">
        <f t="shared" si="20"/>
        <v>#DIV/0!</v>
      </c>
      <c r="BF9" s="78"/>
      <c r="BG9" s="79"/>
      <c r="BH9" s="79" t="e">
        <f t="shared" si="21"/>
        <v>#DIV/0!</v>
      </c>
      <c r="BI9" s="80">
        <f t="shared" si="0"/>
        <v>15</v>
      </c>
      <c r="BJ9" s="81">
        <f t="shared" si="1"/>
        <v>1939647.4500000002</v>
      </c>
      <c r="BK9" s="80">
        <f t="shared" si="2"/>
        <v>0</v>
      </c>
      <c r="BL9" s="81">
        <f t="shared" si="3"/>
        <v>0</v>
      </c>
      <c r="BM9" s="80">
        <v>15</v>
      </c>
      <c r="BN9" s="81">
        <v>1939647.4500000002</v>
      </c>
    </row>
    <row r="10" spans="1:66" ht="41.25" customHeight="1" x14ac:dyDescent="0.2">
      <c r="A10" s="82">
        <v>9</v>
      </c>
      <c r="B10" s="75" t="s">
        <v>146</v>
      </c>
      <c r="C10" s="76" t="s">
        <v>147</v>
      </c>
      <c r="D10" s="83">
        <v>50</v>
      </c>
      <c r="E10" s="76" t="s">
        <v>148</v>
      </c>
      <c r="F10" s="151">
        <v>104702.7528</v>
      </c>
      <c r="G10" s="78"/>
      <c r="H10" s="79"/>
      <c r="I10" s="79" t="e">
        <f t="shared" si="4"/>
        <v>#DIV/0!</v>
      </c>
      <c r="J10" s="78"/>
      <c r="K10" s="79"/>
      <c r="L10" s="79" t="e">
        <f t="shared" si="5"/>
        <v>#DIV/0!</v>
      </c>
      <c r="M10" s="78"/>
      <c r="N10" s="79"/>
      <c r="O10" s="79" t="e">
        <f t="shared" si="6"/>
        <v>#DIV/0!</v>
      </c>
      <c r="P10" s="78"/>
      <c r="Q10" s="79"/>
      <c r="R10" s="79" t="e">
        <f t="shared" si="7"/>
        <v>#DIV/0!</v>
      </c>
      <c r="S10" s="78"/>
      <c r="T10" s="79"/>
      <c r="U10" s="79" t="e">
        <f t="shared" si="8"/>
        <v>#DIV/0!</v>
      </c>
      <c r="V10" s="78">
        <v>16</v>
      </c>
      <c r="W10" s="79">
        <v>1675244</v>
      </c>
      <c r="X10" s="79">
        <f t="shared" si="9"/>
        <v>104702.75</v>
      </c>
      <c r="Y10" s="78"/>
      <c r="Z10" s="79"/>
      <c r="AA10" s="79" t="e">
        <f t="shared" si="10"/>
        <v>#DIV/0!</v>
      </c>
      <c r="AB10" s="78"/>
      <c r="AC10" s="79"/>
      <c r="AD10" s="79" t="e">
        <f t="shared" si="11"/>
        <v>#DIV/0!</v>
      </c>
      <c r="AE10" s="78"/>
      <c r="AF10" s="79"/>
      <c r="AG10" s="79" t="e">
        <f t="shared" si="12"/>
        <v>#DIV/0!</v>
      </c>
      <c r="AH10" s="78"/>
      <c r="AI10" s="79"/>
      <c r="AJ10" s="79" t="e">
        <f t="shared" si="13"/>
        <v>#DIV/0!</v>
      </c>
      <c r="AK10" s="78"/>
      <c r="AL10" s="79"/>
      <c r="AM10" s="79" t="e">
        <f t="shared" si="14"/>
        <v>#DIV/0!</v>
      </c>
      <c r="AN10" s="78"/>
      <c r="AO10" s="79"/>
      <c r="AP10" s="79" t="e">
        <f t="shared" si="15"/>
        <v>#DIV/0!</v>
      </c>
      <c r="AQ10" s="78"/>
      <c r="AR10" s="79"/>
      <c r="AS10" s="79" t="e">
        <f t="shared" si="16"/>
        <v>#DIV/0!</v>
      </c>
      <c r="AT10" s="78"/>
      <c r="AU10" s="79"/>
      <c r="AV10" s="79" t="e">
        <f t="shared" si="17"/>
        <v>#DIV/0!</v>
      </c>
      <c r="AW10" s="78"/>
      <c r="AX10" s="79"/>
      <c r="AY10" s="79" t="e">
        <f t="shared" si="18"/>
        <v>#DIV/0!</v>
      </c>
      <c r="AZ10" s="78"/>
      <c r="BA10" s="79"/>
      <c r="BB10" s="79" t="e">
        <f t="shared" si="19"/>
        <v>#DIV/0!</v>
      </c>
      <c r="BC10" s="78"/>
      <c r="BD10" s="79"/>
      <c r="BE10" s="79" t="e">
        <f t="shared" si="20"/>
        <v>#DIV/0!</v>
      </c>
      <c r="BF10" s="78"/>
      <c r="BG10" s="79"/>
      <c r="BH10" s="79" t="e">
        <f t="shared" si="21"/>
        <v>#DIV/0!</v>
      </c>
      <c r="BI10" s="80">
        <f t="shared" si="0"/>
        <v>16</v>
      </c>
      <c r="BJ10" s="81">
        <f t="shared" si="1"/>
        <v>1675244</v>
      </c>
      <c r="BK10" s="80">
        <f t="shared" si="2"/>
        <v>0</v>
      </c>
      <c r="BL10" s="81">
        <f t="shared" si="3"/>
        <v>0</v>
      </c>
      <c r="BM10" s="80">
        <v>16</v>
      </c>
      <c r="BN10" s="81">
        <v>1675244</v>
      </c>
    </row>
    <row r="11" spans="1:66" ht="41.25" customHeight="1" x14ac:dyDescent="0.2">
      <c r="A11" s="82">
        <v>9</v>
      </c>
      <c r="B11" s="75" t="s">
        <v>146</v>
      </c>
      <c r="C11" s="76" t="s">
        <v>147</v>
      </c>
      <c r="D11" s="83">
        <v>52</v>
      </c>
      <c r="E11" s="76" t="s">
        <v>149</v>
      </c>
      <c r="F11" s="151">
        <v>104702.7528</v>
      </c>
      <c r="G11" s="78"/>
      <c r="H11" s="79"/>
      <c r="I11" s="79" t="e">
        <f t="shared" si="4"/>
        <v>#DIV/0!</v>
      </c>
      <c r="J11" s="78"/>
      <c r="K11" s="79"/>
      <c r="L11" s="79" t="e">
        <f t="shared" si="5"/>
        <v>#DIV/0!</v>
      </c>
      <c r="M11" s="78"/>
      <c r="N11" s="79"/>
      <c r="O11" s="79" t="e">
        <f t="shared" si="6"/>
        <v>#DIV/0!</v>
      </c>
      <c r="P11" s="78"/>
      <c r="Q11" s="79"/>
      <c r="R11" s="79" t="e">
        <f t="shared" si="7"/>
        <v>#DIV/0!</v>
      </c>
      <c r="S11" s="78"/>
      <c r="T11" s="79"/>
      <c r="U11" s="79" t="e">
        <f t="shared" si="8"/>
        <v>#DIV/0!</v>
      </c>
      <c r="V11" s="78">
        <v>1</v>
      </c>
      <c r="W11" s="79">
        <v>104702.75</v>
      </c>
      <c r="X11" s="79">
        <f t="shared" si="9"/>
        <v>104702.75</v>
      </c>
      <c r="Y11" s="78"/>
      <c r="Z11" s="79"/>
      <c r="AA11" s="79" t="e">
        <f t="shared" si="10"/>
        <v>#DIV/0!</v>
      </c>
      <c r="AB11" s="78"/>
      <c r="AC11" s="79"/>
      <c r="AD11" s="79" t="e">
        <f t="shared" si="11"/>
        <v>#DIV/0!</v>
      </c>
      <c r="AE11" s="78"/>
      <c r="AF11" s="79"/>
      <c r="AG11" s="79" t="e">
        <f t="shared" si="12"/>
        <v>#DIV/0!</v>
      </c>
      <c r="AH11" s="78"/>
      <c r="AI11" s="79"/>
      <c r="AJ11" s="79" t="e">
        <f t="shared" si="13"/>
        <v>#DIV/0!</v>
      </c>
      <c r="AK11" s="78"/>
      <c r="AL11" s="79"/>
      <c r="AM11" s="79" t="e">
        <f t="shared" si="14"/>
        <v>#DIV/0!</v>
      </c>
      <c r="AN11" s="78"/>
      <c r="AO11" s="79"/>
      <c r="AP11" s="79" t="e">
        <f t="shared" si="15"/>
        <v>#DIV/0!</v>
      </c>
      <c r="AQ11" s="78"/>
      <c r="AR11" s="79"/>
      <c r="AS11" s="79" t="e">
        <f t="shared" si="16"/>
        <v>#DIV/0!</v>
      </c>
      <c r="AT11" s="78"/>
      <c r="AU11" s="79"/>
      <c r="AV11" s="79" t="e">
        <f t="shared" si="17"/>
        <v>#DIV/0!</v>
      </c>
      <c r="AW11" s="78"/>
      <c r="AX11" s="79"/>
      <c r="AY11" s="79" t="e">
        <f t="shared" si="18"/>
        <v>#DIV/0!</v>
      </c>
      <c r="AZ11" s="78"/>
      <c r="BA11" s="79"/>
      <c r="BB11" s="79" t="e">
        <f t="shared" si="19"/>
        <v>#DIV/0!</v>
      </c>
      <c r="BC11" s="78"/>
      <c r="BD11" s="79"/>
      <c r="BE11" s="79" t="e">
        <f t="shared" si="20"/>
        <v>#DIV/0!</v>
      </c>
      <c r="BF11" s="78"/>
      <c r="BG11" s="79"/>
      <c r="BH11" s="79" t="e">
        <f t="shared" si="21"/>
        <v>#DIV/0!</v>
      </c>
      <c r="BI11" s="80">
        <f t="shared" si="0"/>
        <v>1</v>
      </c>
      <c r="BJ11" s="81">
        <f t="shared" si="1"/>
        <v>104702.75</v>
      </c>
      <c r="BK11" s="80">
        <f t="shared" si="2"/>
        <v>0</v>
      </c>
      <c r="BL11" s="81">
        <f t="shared" si="3"/>
        <v>0</v>
      </c>
      <c r="BM11" s="80">
        <v>1</v>
      </c>
      <c r="BN11" s="81">
        <v>104702.75</v>
      </c>
    </row>
    <row r="12" spans="1:66" ht="41.25" customHeight="1" x14ac:dyDescent="0.2">
      <c r="A12" s="82">
        <v>10</v>
      </c>
      <c r="B12" s="75" t="s">
        <v>150</v>
      </c>
      <c r="C12" s="76" t="s">
        <v>151</v>
      </c>
      <c r="D12" s="77">
        <v>58</v>
      </c>
      <c r="E12" s="76" t="s">
        <v>152</v>
      </c>
      <c r="F12" s="151">
        <v>169297.5772</v>
      </c>
      <c r="G12" s="78"/>
      <c r="H12" s="79"/>
      <c r="I12" s="79" t="e">
        <f t="shared" si="4"/>
        <v>#DIV/0!</v>
      </c>
      <c r="J12" s="78"/>
      <c r="K12" s="79"/>
      <c r="L12" s="79" t="e">
        <f t="shared" si="5"/>
        <v>#DIV/0!</v>
      </c>
      <c r="M12" s="78">
        <v>1</v>
      </c>
      <c r="N12" s="79">
        <v>169297.58</v>
      </c>
      <c r="O12" s="79">
        <f t="shared" si="6"/>
        <v>169297.58</v>
      </c>
      <c r="P12" s="78">
        <v>1</v>
      </c>
      <c r="Q12" s="79">
        <v>169297.58</v>
      </c>
      <c r="R12" s="79">
        <f t="shared" si="7"/>
        <v>169297.58</v>
      </c>
      <c r="S12" s="78"/>
      <c r="T12" s="79"/>
      <c r="U12" s="79" t="e">
        <f t="shared" si="8"/>
        <v>#DIV/0!</v>
      </c>
      <c r="V12" s="78"/>
      <c r="W12" s="79"/>
      <c r="X12" s="79" t="e">
        <f t="shared" si="9"/>
        <v>#DIV/0!</v>
      </c>
      <c r="Y12" s="78"/>
      <c r="Z12" s="79"/>
      <c r="AA12" s="79" t="e">
        <f t="shared" si="10"/>
        <v>#DIV/0!</v>
      </c>
      <c r="AB12" s="78"/>
      <c r="AC12" s="79"/>
      <c r="AD12" s="79" t="e">
        <f t="shared" si="11"/>
        <v>#DIV/0!</v>
      </c>
      <c r="AE12" s="78"/>
      <c r="AF12" s="79"/>
      <c r="AG12" s="79" t="e">
        <f t="shared" si="12"/>
        <v>#DIV/0!</v>
      </c>
      <c r="AH12" s="78"/>
      <c r="AI12" s="79"/>
      <c r="AJ12" s="79" t="e">
        <f t="shared" si="13"/>
        <v>#DIV/0!</v>
      </c>
      <c r="AK12" s="78"/>
      <c r="AL12" s="79"/>
      <c r="AM12" s="79" t="e">
        <f t="shared" si="14"/>
        <v>#DIV/0!</v>
      </c>
      <c r="AN12" s="78"/>
      <c r="AO12" s="79"/>
      <c r="AP12" s="79" t="e">
        <f t="shared" si="15"/>
        <v>#DIV/0!</v>
      </c>
      <c r="AQ12" s="78"/>
      <c r="AR12" s="79"/>
      <c r="AS12" s="79" t="e">
        <f t="shared" si="16"/>
        <v>#DIV/0!</v>
      </c>
      <c r="AT12" s="78"/>
      <c r="AU12" s="79"/>
      <c r="AV12" s="79" t="e">
        <f t="shared" si="17"/>
        <v>#DIV/0!</v>
      </c>
      <c r="AW12" s="78"/>
      <c r="AX12" s="79"/>
      <c r="AY12" s="79" t="e">
        <f t="shared" si="18"/>
        <v>#DIV/0!</v>
      </c>
      <c r="AZ12" s="78"/>
      <c r="BA12" s="79"/>
      <c r="BB12" s="79" t="e">
        <f t="shared" si="19"/>
        <v>#DIV/0!</v>
      </c>
      <c r="BC12" s="78"/>
      <c r="BD12" s="79"/>
      <c r="BE12" s="79" t="e">
        <f t="shared" si="20"/>
        <v>#DIV/0!</v>
      </c>
      <c r="BF12" s="78"/>
      <c r="BG12" s="79"/>
      <c r="BH12" s="79" t="e">
        <f t="shared" si="21"/>
        <v>#DIV/0!</v>
      </c>
      <c r="BI12" s="80">
        <f t="shared" si="0"/>
        <v>1</v>
      </c>
      <c r="BJ12" s="81">
        <f t="shared" si="1"/>
        <v>169297.58</v>
      </c>
      <c r="BK12" s="80">
        <f t="shared" si="2"/>
        <v>1</v>
      </c>
      <c r="BL12" s="81">
        <f t="shared" si="3"/>
        <v>169297.58</v>
      </c>
      <c r="BM12" s="80">
        <v>2</v>
      </c>
      <c r="BN12" s="81">
        <v>338595.16</v>
      </c>
    </row>
    <row r="13" spans="1:66" ht="41.25" customHeight="1" x14ac:dyDescent="0.2">
      <c r="A13" s="82">
        <v>10</v>
      </c>
      <c r="B13" s="75" t="s">
        <v>153</v>
      </c>
      <c r="C13" s="76" t="s">
        <v>154</v>
      </c>
      <c r="D13" s="77">
        <v>71</v>
      </c>
      <c r="E13" s="76" t="s">
        <v>152</v>
      </c>
      <c r="F13" s="151">
        <v>169297.5772</v>
      </c>
      <c r="G13" s="78"/>
      <c r="H13" s="79"/>
      <c r="I13" s="79" t="e">
        <f t="shared" si="4"/>
        <v>#DIV/0!</v>
      </c>
      <c r="J13" s="78"/>
      <c r="K13" s="79"/>
      <c r="L13" s="79" t="e">
        <f t="shared" si="5"/>
        <v>#DIV/0!</v>
      </c>
      <c r="M13" s="78">
        <v>1</v>
      </c>
      <c r="N13" s="79">
        <v>169297.58</v>
      </c>
      <c r="O13" s="79">
        <f t="shared" si="6"/>
        <v>169297.58</v>
      </c>
      <c r="P13" s="78"/>
      <c r="Q13" s="79"/>
      <c r="R13" s="79" t="e">
        <f t="shared" si="7"/>
        <v>#DIV/0!</v>
      </c>
      <c r="S13" s="78"/>
      <c r="T13" s="79"/>
      <c r="U13" s="79" t="e">
        <f t="shared" si="8"/>
        <v>#DIV/0!</v>
      </c>
      <c r="V13" s="78"/>
      <c r="W13" s="79"/>
      <c r="X13" s="79" t="e">
        <f t="shared" si="9"/>
        <v>#DIV/0!</v>
      </c>
      <c r="Y13" s="78"/>
      <c r="Z13" s="79"/>
      <c r="AA13" s="79" t="e">
        <f t="shared" si="10"/>
        <v>#DIV/0!</v>
      </c>
      <c r="AB13" s="78"/>
      <c r="AC13" s="79"/>
      <c r="AD13" s="79" t="e">
        <f t="shared" si="11"/>
        <v>#DIV/0!</v>
      </c>
      <c r="AE13" s="78"/>
      <c r="AF13" s="79"/>
      <c r="AG13" s="79" t="e">
        <f t="shared" si="12"/>
        <v>#DIV/0!</v>
      </c>
      <c r="AH13" s="78"/>
      <c r="AI13" s="79"/>
      <c r="AJ13" s="79" t="e">
        <f t="shared" si="13"/>
        <v>#DIV/0!</v>
      </c>
      <c r="AK13" s="78"/>
      <c r="AL13" s="79"/>
      <c r="AM13" s="79" t="e">
        <f t="shared" si="14"/>
        <v>#DIV/0!</v>
      </c>
      <c r="AN13" s="78"/>
      <c r="AO13" s="79"/>
      <c r="AP13" s="79" t="e">
        <f t="shared" si="15"/>
        <v>#DIV/0!</v>
      </c>
      <c r="AQ13" s="78"/>
      <c r="AR13" s="79"/>
      <c r="AS13" s="79" t="e">
        <f t="shared" si="16"/>
        <v>#DIV/0!</v>
      </c>
      <c r="AT13" s="78"/>
      <c r="AU13" s="79"/>
      <c r="AV13" s="79" t="e">
        <f t="shared" si="17"/>
        <v>#DIV/0!</v>
      </c>
      <c r="AW13" s="78"/>
      <c r="AX13" s="79"/>
      <c r="AY13" s="79" t="e">
        <f t="shared" si="18"/>
        <v>#DIV/0!</v>
      </c>
      <c r="AZ13" s="78"/>
      <c r="BA13" s="79"/>
      <c r="BB13" s="79" t="e">
        <f t="shared" si="19"/>
        <v>#DIV/0!</v>
      </c>
      <c r="BC13" s="78"/>
      <c r="BD13" s="79"/>
      <c r="BE13" s="79" t="e">
        <f t="shared" si="20"/>
        <v>#DIV/0!</v>
      </c>
      <c r="BF13" s="78"/>
      <c r="BG13" s="79"/>
      <c r="BH13" s="79" t="e">
        <f t="shared" si="21"/>
        <v>#DIV/0!</v>
      </c>
      <c r="BI13" s="80">
        <f t="shared" si="0"/>
        <v>1</v>
      </c>
      <c r="BJ13" s="81">
        <f t="shared" si="1"/>
        <v>169297.58</v>
      </c>
      <c r="BK13" s="80">
        <f t="shared" si="2"/>
        <v>0</v>
      </c>
      <c r="BL13" s="81">
        <f t="shared" si="3"/>
        <v>0</v>
      </c>
      <c r="BM13" s="80">
        <v>1</v>
      </c>
      <c r="BN13" s="81">
        <v>169297.58</v>
      </c>
    </row>
    <row r="14" spans="1:66" ht="41.25" customHeight="1" x14ac:dyDescent="0.2">
      <c r="A14" s="82">
        <v>10</v>
      </c>
      <c r="B14" s="75" t="s">
        <v>155</v>
      </c>
      <c r="C14" s="76" t="s">
        <v>156</v>
      </c>
      <c r="D14" s="77">
        <v>85</v>
      </c>
      <c r="E14" s="76" t="s">
        <v>157</v>
      </c>
      <c r="F14" s="151">
        <v>169297.5772</v>
      </c>
      <c r="G14" s="78"/>
      <c r="H14" s="79"/>
      <c r="I14" s="79" t="e">
        <f t="shared" si="4"/>
        <v>#DIV/0!</v>
      </c>
      <c r="J14" s="78"/>
      <c r="K14" s="79"/>
      <c r="L14" s="79" t="e">
        <f t="shared" si="5"/>
        <v>#DIV/0!</v>
      </c>
      <c r="M14" s="78">
        <v>5</v>
      </c>
      <c r="N14" s="79">
        <v>846487.89999999991</v>
      </c>
      <c r="O14" s="79">
        <f t="shared" si="6"/>
        <v>169297.58</v>
      </c>
      <c r="P14" s="78"/>
      <c r="Q14" s="79"/>
      <c r="R14" s="79" t="e">
        <f t="shared" si="7"/>
        <v>#DIV/0!</v>
      </c>
      <c r="S14" s="78"/>
      <c r="T14" s="79"/>
      <c r="U14" s="79" t="e">
        <f t="shared" si="8"/>
        <v>#DIV/0!</v>
      </c>
      <c r="V14" s="78"/>
      <c r="W14" s="79"/>
      <c r="X14" s="79" t="e">
        <f t="shared" si="9"/>
        <v>#DIV/0!</v>
      </c>
      <c r="Y14" s="78"/>
      <c r="Z14" s="79"/>
      <c r="AA14" s="79" t="e">
        <f t="shared" si="10"/>
        <v>#DIV/0!</v>
      </c>
      <c r="AB14" s="78"/>
      <c r="AC14" s="79"/>
      <c r="AD14" s="79" t="e">
        <f t="shared" si="11"/>
        <v>#DIV/0!</v>
      </c>
      <c r="AE14" s="78"/>
      <c r="AF14" s="79"/>
      <c r="AG14" s="79" t="e">
        <f t="shared" si="12"/>
        <v>#DIV/0!</v>
      </c>
      <c r="AH14" s="78"/>
      <c r="AI14" s="79"/>
      <c r="AJ14" s="79" t="e">
        <f t="shared" si="13"/>
        <v>#DIV/0!</v>
      </c>
      <c r="AK14" s="78"/>
      <c r="AL14" s="79"/>
      <c r="AM14" s="79" t="e">
        <f t="shared" si="14"/>
        <v>#DIV/0!</v>
      </c>
      <c r="AN14" s="78"/>
      <c r="AO14" s="79"/>
      <c r="AP14" s="79" t="e">
        <f t="shared" si="15"/>
        <v>#DIV/0!</v>
      </c>
      <c r="AQ14" s="78"/>
      <c r="AR14" s="79"/>
      <c r="AS14" s="79" t="e">
        <f t="shared" si="16"/>
        <v>#DIV/0!</v>
      </c>
      <c r="AT14" s="78"/>
      <c r="AU14" s="79"/>
      <c r="AV14" s="79" t="e">
        <f t="shared" si="17"/>
        <v>#DIV/0!</v>
      </c>
      <c r="AW14" s="78"/>
      <c r="AX14" s="79"/>
      <c r="AY14" s="79" t="e">
        <f t="shared" si="18"/>
        <v>#DIV/0!</v>
      </c>
      <c r="AZ14" s="78"/>
      <c r="BA14" s="79"/>
      <c r="BB14" s="79" t="e">
        <f t="shared" si="19"/>
        <v>#DIV/0!</v>
      </c>
      <c r="BC14" s="78"/>
      <c r="BD14" s="79"/>
      <c r="BE14" s="79" t="e">
        <f t="shared" si="20"/>
        <v>#DIV/0!</v>
      </c>
      <c r="BF14" s="78"/>
      <c r="BG14" s="79"/>
      <c r="BH14" s="79" t="e">
        <f t="shared" si="21"/>
        <v>#DIV/0!</v>
      </c>
      <c r="BI14" s="80">
        <f t="shared" si="0"/>
        <v>5</v>
      </c>
      <c r="BJ14" s="81">
        <f t="shared" si="1"/>
        <v>846487.89999999991</v>
      </c>
      <c r="BK14" s="80">
        <f t="shared" si="2"/>
        <v>0</v>
      </c>
      <c r="BL14" s="81">
        <f t="shared" si="3"/>
        <v>0</v>
      </c>
      <c r="BM14" s="80">
        <v>5</v>
      </c>
      <c r="BN14" s="81">
        <v>846487.89999999991</v>
      </c>
    </row>
    <row r="15" spans="1:66" ht="41.25" customHeight="1" x14ac:dyDescent="0.2">
      <c r="A15" s="82">
        <v>10</v>
      </c>
      <c r="B15" s="75" t="s">
        <v>158</v>
      </c>
      <c r="C15" s="76" t="s">
        <v>159</v>
      </c>
      <c r="D15" s="77">
        <v>88</v>
      </c>
      <c r="E15" s="76" t="s">
        <v>160</v>
      </c>
      <c r="F15" s="151">
        <v>169297.5772</v>
      </c>
      <c r="G15" s="78"/>
      <c r="H15" s="79"/>
      <c r="I15" s="79" t="e">
        <f t="shared" si="4"/>
        <v>#DIV/0!</v>
      </c>
      <c r="J15" s="78"/>
      <c r="K15" s="79"/>
      <c r="L15" s="79" t="e">
        <f t="shared" si="5"/>
        <v>#DIV/0!</v>
      </c>
      <c r="M15" s="78">
        <v>2</v>
      </c>
      <c r="N15" s="79">
        <v>338595.16</v>
      </c>
      <c r="O15" s="79">
        <f t="shared" si="6"/>
        <v>169297.58</v>
      </c>
      <c r="P15" s="78"/>
      <c r="Q15" s="79"/>
      <c r="R15" s="79" t="e">
        <f t="shared" si="7"/>
        <v>#DIV/0!</v>
      </c>
      <c r="S15" s="78"/>
      <c r="T15" s="79"/>
      <c r="U15" s="79" t="e">
        <f t="shared" si="8"/>
        <v>#DIV/0!</v>
      </c>
      <c r="V15" s="78"/>
      <c r="W15" s="79"/>
      <c r="X15" s="79" t="e">
        <f t="shared" si="9"/>
        <v>#DIV/0!</v>
      </c>
      <c r="Y15" s="78"/>
      <c r="Z15" s="79"/>
      <c r="AA15" s="79" t="e">
        <f t="shared" si="10"/>
        <v>#DIV/0!</v>
      </c>
      <c r="AB15" s="78"/>
      <c r="AC15" s="79"/>
      <c r="AD15" s="79" t="e">
        <f t="shared" si="11"/>
        <v>#DIV/0!</v>
      </c>
      <c r="AE15" s="78"/>
      <c r="AF15" s="79"/>
      <c r="AG15" s="79" t="e">
        <f t="shared" si="12"/>
        <v>#DIV/0!</v>
      </c>
      <c r="AH15" s="78"/>
      <c r="AI15" s="79"/>
      <c r="AJ15" s="79" t="e">
        <f t="shared" si="13"/>
        <v>#DIV/0!</v>
      </c>
      <c r="AK15" s="78"/>
      <c r="AL15" s="79"/>
      <c r="AM15" s="79" t="e">
        <f t="shared" si="14"/>
        <v>#DIV/0!</v>
      </c>
      <c r="AN15" s="78"/>
      <c r="AO15" s="79"/>
      <c r="AP15" s="79" t="e">
        <f t="shared" si="15"/>
        <v>#DIV/0!</v>
      </c>
      <c r="AQ15" s="78"/>
      <c r="AR15" s="79"/>
      <c r="AS15" s="79" t="e">
        <f t="shared" si="16"/>
        <v>#DIV/0!</v>
      </c>
      <c r="AT15" s="78"/>
      <c r="AU15" s="79"/>
      <c r="AV15" s="79" t="e">
        <f t="shared" si="17"/>
        <v>#DIV/0!</v>
      </c>
      <c r="AW15" s="78"/>
      <c r="AX15" s="79"/>
      <c r="AY15" s="79" t="e">
        <f t="shared" si="18"/>
        <v>#DIV/0!</v>
      </c>
      <c r="AZ15" s="78"/>
      <c r="BA15" s="79"/>
      <c r="BB15" s="79" t="e">
        <f t="shared" si="19"/>
        <v>#DIV/0!</v>
      </c>
      <c r="BC15" s="78"/>
      <c r="BD15" s="79"/>
      <c r="BE15" s="79" t="e">
        <f t="shared" si="20"/>
        <v>#DIV/0!</v>
      </c>
      <c r="BF15" s="78"/>
      <c r="BG15" s="79"/>
      <c r="BH15" s="79" t="e">
        <f t="shared" si="21"/>
        <v>#DIV/0!</v>
      </c>
      <c r="BI15" s="80">
        <f t="shared" si="0"/>
        <v>2</v>
      </c>
      <c r="BJ15" s="81">
        <f t="shared" si="1"/>
        <v>338595.16</v>
      </c>
      <c r="BK15" s="80">
        <f t="shared" si="2"/>
        <v>0</v>
      </c>
      <c r="BL15" s="81">
        <f t="shared" si="3"/>
        <v>0</v>
      </c>
      <c r="BM15" s="80">
        <v>2</v>
      </c>
      <c r="BN15" s="81">
        <v>338595.16</v>
      </c>
    </row>
    <row r="16" spans="1:66" ht="41.25" customHeight="1" x14ac:dyDescent="0.2">
      <c r="A16" s="82">
        <v>10</v>
      </c>
      <c r="B16" s="75" t="s">
        <v>161</v>
      </c>
      <c r="C16" s="76" t="s">
        <v>162</v>
      </c>
      <c r="D16" s="77">
        <v>89</v>
      </c>
      <c r="E16" s="76" t="s">
        <v>163</v>
      </c>
      <c r="F16" s="151">
        <v>169297.5772</v>
      </c>
      <c r="G16" s="78"/>
      <c r="H16" s="79"/>
      <c r="I16" s="79" t="e">
        <f t="shared" si="4"/>
        <v>#DIV/0!</v>
      </c>
      <c r="J16" s="78"/>
      <c r="K16" s="79"/>
      <c r="L16" s="79" t="e">
        <f t="shared" si="5"/>
        <v>#DIV/0!</v>
      </c>
      <c r="M16" s="78">
        <v>3</v>
      </c>
      <c r="N16" s="79">
        <v>507892.74</v>
      </c>
      <c r="O16" s="79">
        <f t="shared" si="6"/>
        <v>169297.58</v>
      </c>
      <c r="P16" s="78"/>
      <c r="Q16" s="79"/>
      <c r="R16" s="79" t="e">
        <f t="shared" si="7"/>
        <v>#DIV/0!</v>
      </c>
      <c r="S16" s="78"/>
      <c r="T16" s="79"/>
      <c r="U16" s="79" t="e">
        <f t="shared" si="8"/>
        <v>#DIV/0!</v>
      </c>
      <c r="V16" s="78"/>
      <c r="W16" s="79"/>
      <c r="X16" s="79" t="e">
        <f t="shared" si="9"/>
        <v>#DIV/0!</v>
      </c>
      <c r="Y16" s="78"/>
      <c r="Z16" s="79"/>
      <c r="AA16" s="79" t="e">
        <f t="shared" si="10"/>
        <v>#DIV/0!</v>
      </c>
      <c r="AB16" s="78"/>
      <c r="AC16" s="79"/>
      <c r="AD16" s="79" t="e">
        <f t="shared" si="11"/>
        <v>#DIV/0!</v>
      </c>
      <c r="AE16" s="78"/>
      <c r="AF16" s="79"/>
      <c r="AG16" s="79" t="e">
        <f t="shared" si="12"/>
        <v>#DIV/0!</v>
      </c>
      <c r="AH16" s="78"/>
      <c r="AI16" s="79"/>
      <c r="AJ16" s="79" t="e">
        <f t="shared" si="13"/>
        <v>#DIV/0!</v>
      </c>
      <c r="AK16" s="78"/>
      <c r="AL16" s="79"/>
      <c r="AM16" s="79" t="e">
        <f t="shared" si="14"/>
        <v>#DIV/0!</v>
      </c>
      <c r="AN16" s="78"/>
      <c r="AO16" s="79"/>
      <c r="AP16" s="79" t="e">
        <f t="shared" si="15"/>
        <v>#DIV/0!</v>
      </c>
      <c r="AQ16" s="78"/>
      <c r="AR16" s="79"/>
      <c r="AS16" s="79" t="e">
        <f t="shared" si="16"/>
        <v>#DIV/0!</v>
      </c>
      <c r="AT16" s="78"/>
      <c r="AU16" s="79"/>
      <c r="AV16" s="79" t="e">
        <f t="shared" si="17"/>
        <v>#DIV/0!</v>
      </c>
      <c r="AW16" s="78"/>
      <c r="AX16" s="79"/>
      <c r="AY16" s="79" t="e">
        <f t="shared" si="18"/>
        <v>#DIV/0!</v>
      </c>
      <c r="AZ16" s="78"/>
      <c r="BA16" s="79"/>
      <c r="BB16" s="79" t="e">
        <f t="shared" si="19"/>
        <v>#DIV/0!</v>
      </c>
      <c r="BC16" s="78"/>
      <c r="BD16" s="79"/>
      <c r="BE16" s="79" t="e">
        <f t="shared" si="20"/>
        <v>#DIV/0!</v>
      </c>
      <c r="BF16" s="78"/>
      <c r="BG16" s="79"/>
      <c r="BH16" s="79" t="e">
        <f t="shared" si="21"/>
        <v>#DIV/0!</v>
      </c>
      <c r="BI16" s="80">
        <f t="shared" si="0"/>
        <v>3</v>
      </c>
      <c r="BJ16" s="81">
        <f t="shared" si="1"/>
        <v>507892.74</v>
      </c>
      <c r="BK16" s="80">
        <f t="shared" si="2"/>
        <v>0</v>
      </c>
      <c r="BL16" s="81">
        <f t="shared" si="3"/>
        <v>0</v>
      </c>
      <c r="BM16" s="80">
        <v>3</v>
      </c>
      <c r="BN16" s="81">
        <v>507892.74</v>
      </c>
    </row>
    <row r="17" spans="1:66" ht="41.25" customHeight="1" x14ac:dyDescent="0.2">
      <c r="A17" s="82">
        <v>14</v>
      </c>
      <c r="B17" s="75" t="s">
        <v>164</v>
      </c>
      <c r="C17" s="76" t="s">
        <v>165</v>
      </c>
      <c r="D17" s="77">
        <v>91</v>
      </c>
      <c r="E17" s="76" t="s">
        <v>166</v>
      </c>
      <c r="F17" s="151">
        <v>241801.25769999999</v>
      </c>
      <c r="G17" s="78"/>
      <c r="H17" s="79"/>
      <c r="I17" s="79" t="e">
        <f t="shared" si="4"/>
        <v>#DIV/0!</v>
      </c>
      <c r="J17" s="78">
        <v>3</v>
      </c>
      <c r="K17" s="79">
        <v>725403.78</v>
      </c>
      <c r="L17" s="79">
        <f t="shared" si="5"/>
        <v>241801.26</v>
      </c>
      <c r="M17" s="78"/>
      <c r="N17" s="79"/>
      <c r="O17" s="79" t="e">
        <f t="shared" si="6"/>
        <v>#DIV/0!</v>
      </c>
      <c r="P17" s="78"/>
      <c r="Q17" s="79"/>
      <c r="R17" s="79" t="e">
        <f t="shared" si="7"/>
        <v>#DIV/0!</v>
      </c>
      <c r="S17" s="78"/>
      <c r="T17" s="79"/>
      <c r="U17" s="79" t="e">
        <f t="shared" si="8"/>
        <v>#DIV/0!</v>
      </c>
      <c r="V17" s="78"/>
      <c r="W17" s="79"/>
      <c r="X17" s="79" t="e">
        <f t="shared" si="9"/>
        <v>#DIV/0!</v>
      </c>
      <c r="Y17" s="78"/>
      <c r="Z17" s="79"/>
      <c r="AA17" s="79" t="e">
        <f t="shared" si="10"/>
        <v>#DIV/0!</v>
      </c>
      <c r="AB17" s="78"/>
      <c r="AC17" s="79"/>
      <c r="AD17" s="79" t="e">
        <f t="shared" si="11"/>
        <v>#DIV/0!</v>
      </c>
      <c r="AE17" s="78"/>
      <c r="AF17" s="79"/>
      <c r="AG17" s="79" t="e">
        <f t="shared" si="12"/>
        <v>#DIV/0!</v>
      </c>
      <c r="AH17" s="78"/>
      <c r="AI17" s="79"/>
      <c r="AJ17" s="79" t="e">
        <f t="shared" si="13"/>
        <v>#DIV/0!</v>
      </c>
      <c r="AK17" s="78"/>
      <c r="AL17" s="79"/>
      <c r="AM17" s="79" t="e">
        <f t="shared" si="14"/>
        <v>#DIV/0!</v>
      </c>
      <c r="AN17" s="78"/>
      <c r="AO17" s="79"/>
      <c r="AP17" s="79" t="e">
        <f t="shared" si="15"/>
        <v>#DIV/0!</v>
      </c>
      <c r="AQ17" s="78"/>
      <c r="AR17" s="79"/>
      <c r="AS17" s="79" t="e">
        <f t="shared" si="16"/>
        <v>#DIV/0!</v>
      </c>
      <c r="AT17" s="78"/>
      <c r="AU17" s="79"/>
      <c r="AV17" s="79" t="e">
        <f t="shared" si="17"/>
        <v>#DIV/0!</v>
      </c>
      <c r="AW17" s="78"/>
      <c r="AX17" s="79"/>
      <c r="AY17" s="79" t="e">
        <f t="shared" si="18"/>
        <v>#DIV/0!</v>
      </c>
      <c r="AZ17" s="78"/>
      <c r="BA17" s="79"/>
      <c r="BB17" s="79" t="e">
        <f t="shared" si="19"/>
        <v>#DIV/0!</v>
      </c>
      <c r="BC17" s="78"/>
      <c r="BD17" s="79"/>
      <c r="BE17" s="79" t="e">
        <f t="shared" si="20"/>
        <v>#DIV/0!</v>
      </c>
      <c r="BF17" s="78"/>
      <c r="BG17" s="79"/>
      <c r="BH17" s="79" t="e">
        <f t="shared" si="21"/>
        <v>#DIV/0!</v>
      </c>
      <c r="BI17" s="80">
        <f t="shared" si="0"/>
        <v>3</v>
      </c>
      <c r="BJ17" s="81">
        <f t="shared" si="1"/>
        <v>725403.78</v>
      </c>
      <c r="BK17" s="80">
        <f t="shared" si="2"/>
        <v>0</v>
      </c>
      <c r="BL17" s="81">
        <f t="shared" si="3"/>
        <v>0</v>
      </c>
      <c r="BM17" s="80">
        <v>3</v>
      </c>
      <c r="BN17" s="81">
        <v>725403.78</v>
      </c>
    </row>
    <row r="18" spans="1:66" ht="41.25" customHeight="1" x14ac:dyDescent="0.2">
      <c r="A18" s="82">
        <v>16</v>
      </c>
      <c r="B18" s="75" t="s">
        <v>167</v>
      </c>
      <c r="C18" s="76" t="s">
        <v>168</v>
      </c>
      <c r="D18" s="83">
        <v>135</v>
      </c>
      <c r="E18" s="76" t="s">
        <v>169</v>
      </c>
      <c r="F18" s="151">
        <v>132430.14440000002</v>
      </c>
      <c r="G18" s="78"/>
      <c r="H18" s="79"/>
      <c r="I18" s="79" t="e">
        <f t="shared" si="4"/>
        <v>#DIV/0!</v>
      </c>
      <c r="J18" s="78"/>
      <c r="K18" s="79"/>
      <c r="L18" s="79" t="e">
        <f t="shared" si="5"/>
        <v>#DIV/0!</v>
      </c>
      <c r="M18" s="78"/>
      <c r="N18" s="79"/>
      <c r="O18" s="79" t="e">
        <f t="shared" si="6"/>
        <v>#DIV/0!</v>
      </c>
      <c r="P18" s="78"/>
      <c r="Q18" s="79"/>
      <c r="R18" s="79" t="e">
        <f t="shared" si="7"/>
        <v>#DIV/0!</v>
      </c>
      <c r="S18" s="78"/>
      <c r="T18" s="79"/>
      <c r="U18" s="79" t="e">
        <f t="shared" si="8"/>
        <v>#DIV/0!</v>
      </c>
      <c r="V18" s="78"/>
      <c r="W18" s="79"/>
      <c r="X18" s="79" t="e">
        <f t="shared" si="9"/>
        <v>#DIV/0!</v>
      </c>
      <c r="Y18" s="78">
        <v>2</v>
      </c>
      <c r="Z18" s="79">
        <v>264860.28000000003</v>
      </c>
      <c r="AA18" s="79">
        <f t="shared" si="10"/>
        <v>132430.14000000001</v>
      </c>
      <c r="AB18" s="78"/>
      <c r="AC18" s="79"/>
      <c r="AD18" s="79" t="e">
        <f t="shared" si="11"/>
        <v>#DIV/0!</v>
      </c>
      <c r="AE18" s="78"/>
      <c r="AF18" s="79"/>
      <c r="AG18" s="79" t="e">
        <f t="shared" si="12"/>
        <v>#DIV/0!</v>
      </c>
      <c r="AH18" s="78"/>
      <c r="AI18" s="79"/>
      <c r="AJ18" s="79" t="e">
        <f t="shared" si="13"/>
        <v>#DIV/0!</v>
      </c>
      <c r="AK18" s="78"/>
      <c r="AL18" s="79"/>
      <c r="AM18" s="79" t="e">
        <f t="shared" si="14"/>
        <v>#DIV/0!</v>
      </c>
      <c r="AN18" s="78"/>
      <c r="AO18" s="79"/>
      <c r="AP18" s="79" t="e">
        <f t="shared" si="15"/>
        <v>#DIV/0!</v>
      </c>
      <c r="AQ18" s="78"/>
      <c r="AR18" s="79"/>
      <c r="AS18" s="79" t="e">
        <f t="shared" si="16"/>
        <v>#DIV/0!</v>
      </c>
      <c r="AT18" s="78"/>
      <c r="AU18" s="79"/>
      <c r="AV18" s="79" t="e">
        <f t="shared" si="17"/>
        <v>#DIV/0!</v>
      </c>
      <c r="AW18" s="78"/>
      <c r="AX18" s="79"/>
      <c r="AY18" s="79" t="e">
        <f t="shared" si="18"/>
        <v>#DIV/0!</v>
      </c>
      <c r="AZ18" s="78"/>
      <c r="BA18" s="79"/>
      <c r="BB18" s="79" t="e">
        <f t="shared" si="19"/>
        <v>#DIV/0!</v>
      </c>
      <c r="BC18" s="78"/>
      <c r="BD18" s="79"/>
      <c r="BE18" s="79" t="e">
        <f t="shared" si="20"/>
        <v>#DIV/0!</v>
      </c>
      <c r="BF18" s="78"/>
      <c r="BG18" s="79"/>
      <c r="BH18" s="79" t="e">
        <f t="shared" si="21"/>
        <v>#DIV/0!</v>
      </c>
      <c r="BI18" s="80">
        <f t="shared" si="0"/>
        <v>2</v>
      </c>
      <c r="BJ18" s="81">
        <f t="shared" si="1"/>
        <v>264860.28000000003</v>
      </c>
      <c r="BK18" s="80">
        <f t="shared" si="2"/>
        <v>0</v>
      </c>
      <c r="BL18" s="81">
        <f t="shared" si="3"/>
        <v>0</v>
      </c>
      <c r="BM18" s="80">
        <v>2</v>
      </c>
      <c r="BN18" s="81">
        <v>264860.28000000003</v>
      </c>
    </row>
    <row r="19" spans="1:66" ht="41.25" customHeight="1" x14ac:dyDescent="0.2">
      <c r="A19" s="82">
        <v>16</v>
      </c>
      <c r="B19" s="75" t="s">
        <v>167</v>
      </c>
      <c r="C19" s="76" t="s">
        <v>168</v>
      </c>
      <c r="D19" s="77">
        <v>209</v>
      </c>
      <c r="E19" s="76" t="s">
        <v>170</v>
      </c>
      <c r="F19" s="151">
        <v>132430.14440000002</v>
      </c>
      <c r="G19" s="78"/>
      <c r="H19" s="79"/>
      <c r="I19" s="79" t="e">
        <f t="shared" si="4"/>
        <v>#DIV/0!</v>
      </c>
      <c r="J19" s="78"/>
      <c r="K19" s="79"/>
      <c r="L19" s="79" t="e">
        <f t="shared" si="5"/>
        <v>#DIV/0!</v>
      </c>
      <c r="M19" s="78"/>
      <c r="N19" s="79"/>
      <c r="O19" s="79" t="e">
        <f t="shared" si="6"/>
        <v>#DIV/0!</v>
      </c>
      <c r="P19" s="78"/>
      <c r="Q19" s="79"/>
      <c r="R19" s="79" t="e">
        <f t="shared" si="7"/>
        <v>#DIV/0!</v>
      </c>
      <c r="S19" s="78"/>
      <c r="T19" s="79"/>
      <c r="U19" s="79" t="e">
        <f t="shared" si="8"/>
        <v>#DIV/0!</v>
      </c>
      <c r="V19" s="78"/>
      <c r="W19" s="79"/>
      <c r="X19" s="79" t="e">
        <f t="shared" si="9"/>
        <v>#DIV/0!</v>
      </c>
      <c r="Y19" s="78">
        <v>1</v>
      </c>
      <c r="Z19" s="79">
        <v>132430.14000000001</v>
      </c>
      <c r="AA19" s="79">
        <f t="shared" si="10"/>
        <v>132430.14000000001</v>
      </c>
      <c r="AB19" s="78"/>
      <c r="AC19" s="79"/>
      <c r="AD19" s="79" t="e">
        <f t="shared" si="11"/>
        <v>#DIV/0!</v>
      </c>
      <c r="AE19" s="78"/>
      <c r="AF19" s="79"/>
      <c r="AG19" s="79" t="e">
        <f t="shared" si="12"/>
        <v>#DIV/0!</v>
      </c>
      <c r="AH19" s="78"/>
      <c r="AI19" s="79"/>
      <c r="AJ19" s="79" t="e">
        <f t="shared" si="13"/>
        <v>#DIV/0!</v>
      </c>
      <c r="AK19" s="78"/>
      <c r="AL19" s="79"/>
      <c r="AM19" s="79" t="e">
        <f t="shared" si="14"/>
        <v>#DIV/0!</v>
      </c>
      <c r="AN19" s="78"/>
      <c r="AO19" s="79"/>
      <c r="AP19" s="79" t="e">
        <f t="shared" si="15"/>
        <v>#DIV/0!</v>
      </c>
      <c r="AQ19" s="78"/>
      <c r="AR19" s="79"/>
      <c r="AS19" s="79" t="e">
        <f t="shared" si="16"/>
        <v>#DIV/0!</v>
      </c>
      <c r="AT19" s="78"/>
      <c r="AU19" s="79"/>
      <c r="AV19" s="79" t="e">
        <f t="shared" si="17"/>
        <v>#DIV/0!</v>
      </c>
      <c r="AW19" s="78"/>
      <c r="AX19" s="79"/>
      <c r="AY19" s="79" t="e">
        <f t="shared" si="18"/>
        <v>#DIV/0!</v>
      </c>
      <c r="AZ19" s="78"/>
      <c r="BA19" s="79"/>
      <c r="BB19" s="79" t="e">
        <f t="shared" si="19"/>
        <v>#DIV/0!</v>
      </c>
      <c r="BC19" s="78"/>
      <c r="BD19" s="79"/>
      <c r="BE19" s="79" t="e">
        <f t="shared" si="20"/>
        <v>#DIV/0!</v>
      </c>
      <c r="BF19" s="78"/>
      <c r="BG19" s="79"/>
      <c r="BH19" s="79" t="e">
        <f t="shared" si="21"/>
        <v>#DIV/0!</v>
      </c>
      <c r="BI19" s="80">
        <f t="shared" si="0"/>
        <v>1</v>
      </c>
      <c r="BJ19" s="81">
        <f t="shared" si="1"/>
        <v>132430.14000000001</v>
      </c>
      <c r="BK19" s="80">
        <f t="shared" si="2"/>
        <v>0</v>
      </c>
      <c r="BL19" s="81">
        <f t="shared" si="3"/>
        <v>0</v>
      </c>
      <c r="BM19" s="80">
        <v>1</v>
      </c>
      <c r="BN19" s="81">
        <v>132430.14000000001</v>
      </c>
    </row>
    <row r="20" spans="1:66" ht="41.25" customHeight="1" x14ac:dyDescent="0.2">
      <c r="A20" s="82">
        <v>16</v>
      </c>
      <c r="B20" s="75" t="s">
        <v>171</v>
      </c>
      <c r="C20" s="76" t="s">
        <v>172</v>
      </c>
      <c r="D20" s="77">
        <v>246</v>
      </c>
      <c r="E20" s="76" t="s">
        <v>173</v>
      </c>
      <c r="F20" s="151">
        <v>132430.14440000002</v>
      </c>
      <c r="G20" s="78"/>
      <c r="H20" s="79"/>
      <c r="I20" s="79" t="e">
        <f t="shared" si="4"/>
        <v>#DIV/0!</v>
      </c>
      <c r="J20" s="78"/>
      <c r="K20" s="79"/>
      <c r="L20" s="79" t="e">
        <f t="shared" si="5"/>
        <v>#DIV/0!</v>
      </c>
      <c r="M20" s="78"/>
      <c r="N20" s="79"/>
      <c r="O20" s="79" t="e">
        <f t="shared" si="6"/>
        <v>#DIV/0!</v>
      </c>
      <c r="P20" s="78"/>
      <c r="Q20" s="79"/>
      <c r="R20" s="79" t="e">
        <f t="shared" si="7"/>
        <v>#DIV/0!</v>
      </c>
      <c r="S20" s="78">
        <v>1</v>
      </c>
      <c r="T20" s="79">
        <v>132430.14000000001</v>
      </c>
      <c r="U20" s="79">
        <f t="shared" si="8"/>
        <v>132430.14000000001</v>
      </c>
      <c r="V20" s="78"/>
      <c r="W20" s="79"/>
      <c r="X20" s="79" t="e">
        <f t="shared" si="9"/>
        <v>#DIV/0!</v>
      </c>
      <c r="Y20" s="78"/>
      <c r="Z20" s="79"/>
      <c r="AA20" s="79" t="e">
        <f t="shared" si="10"/>
        <v>#DIV/0!</v>
      </c>
      <c r="AB20" s="78"/>
      <c r="AC20" s="79"/>
      <c r="AD20" s="79" t="e">
        <f t="shared" si="11"/>
        <v>#DIV/0!</v>
      </c>
      <c r="AE20" s="78"/>
      <c r="AF20" s="79"/>
      <c r="AG20" s="79" t="e">
        <f t="shared" si="12"/>
        <v>#DIV/0!</v>
      </c>
      <c r="AH20" s="78"/>
      <c r="AI20" s="79"/>
      <c r="AJ20" s="79" t="e">
        <f t="shared" si="13"/>
        <v>#DIV/0!</v>
      </c>
      <c r="AK20" s="78"/>
      <c r="AL20" s="79"/>
      <c r="AM20" s="79" t="e">
        <f t="shared" si="14"/>
        <v>#DIV/0!</v>
      </c>
      <c r="AN20" s="78"/>
      <c r="AO20" s="79"/>
      <c r="AP20" s="79" t="e">
        <f t="shared" si="15"/>
        <v>#DIV/0!</v>
      </c>
      <c r="AQ20" s="78"/>
      <c r="AR20" s="79"/>
      <c r="AS20" s="79" t="e">
        <f t="shared" si="16"/>
        <v>#DIV/0!</v>
      </c>
      <c r="AT20" s="78"/>
      <c r="AU20" s="79"/>
      <c r="AV20" s="79" t="e">
        <f t="shared" si="17"/>
        <v>#DIV/0!</v>
      </c>
      <c r="AW20" s="78"/>
      <c r="AX20" s="79"/>
      <c r="AY20" s="79" t="e">
        <f t="shared" si="18"/>
        <v>#DIV/0!</v>
      </c>
      <c r="AZ20" s="78"/>
      <c r="BA20" s="79"/>
      <c r="BB20" s="79" t="e">
        <f t="shared" si="19"/>
        <v>#DIV/0!</v>
      </c>
      <c r="BC20" s="78"/>
      <c r="BD20" s="79"/>
      <c r="BE20" s="79" t="e">
        <f t="shared" si="20"/>
        <v>#DIV/0!</v>
      </c>
      <c r="BF20" s="78"/>
      <c r="BG20" s="79"/>
      <c r="BH20" s="79" t="e">
        <f t="shared" si="21"/>
        <v>#DIV/0!</v>
      </c>
      <c r="BI20" s="80">
        <f t="shared" si="0"/>
        <v>1</v>
      </c>
      <c r="BJ20" s="81">
        <f t="shared" si="1"/>
        <v>132430.14000000001</v>
      </c>
      <c r="BK20" s="80">
        <f t="shared" si="2"/>
        <v>0</v>
      </c>
      <c r="BL20" s="81">
        <f t="shared" si="3"/>
        <v>0</v>
      </c>
      <c r="BM20" s="80">
        <v>1</v>
      </c>
      <c r="BN20" s="81">
        <v>132430.14000000001</v>
      </c>
    </row>
    <row r="21" spans="1:66" ht="41.25" customHeight="1" x14ac:dyDescent="0.2">
      <c r="A21" s="82">
        <v>16</v>
      </c>
      <c r="B21" s="75" t="s">
        <v>171</v>
      </c>
      <c r="C21" s="76" t="s">
        <v>172</v>
      </c>
      <c r="D21" s="77">
        <v>260</v>
      </c>
      <c r="E21" s="76" t="s">
        <v>174</v>
      </c>
      <c r="F21" s="151">
        <v>132430.14440000002</v>
      </c>
      <c r="G21" s="78"/>
      <c r="H21" s="79"/>
      <c r="I21" s="79" t="e">
        <f t="shared" si="4"/>
        <v>#DIV/0!</v>
      </c>
      <c r="J21" s="78"/>
      <c r="K21" s="79"/>
      <c r="L21" s="79" t="e">
        <f t="shared" si="5"/>
        <v>#DIV/0!</v>
      </c>
      <c r="M21" s="78"/>
      <c r="N21" s="79"/>
      <c r="O21" s="79" t="e">
        <f t="shared" si="6"/>
        <v>#DIV/0!</v>
      </c>
      <c r="P21" s="78"/>
      <c r="Q21" s="79"/>
      <c r="R21" s="79" t="e">
        <f t="shared" si="7"/>
        <v>#DIV/0!</v>
      </c>
      <c r="S21" s="78"/>
      <c r="T21" s="79"/>
      <c r="U21" s="79" t="e">
        <f t="shared" si="8"/>
        <v>#DIV/0!</v>
      </c>
      <c r="V21" s="78"/>
      <c r="W21" s="79"/>
      <c r="X21" s="79" t="e">
        <f t="shared" si="9"/>
        <v>#DIV/0!</v>
      </c>
      <c r="Y21" s="78">
        <v>1</v>
      </c>
      <c r="Z21" s="79">
        <v>132430.14000000001</v>
      </c>
      <c r="AA21" s="79">
        <f t="shared" si="10"/>
        <v>132430.14000000001</v>
      </c>
      <c r="AB21" s="78"/>
      <c r="AC21" s="79"/>
      <c r="AD21" s="79" t="e">
        <f t="shared" si="11"/>
        <v>#DIV/0!</v>
      </c>
      <c r="AE21" s="78"/>
      <c r="AF21" s="79"/>
      <c r="AG21" s="79" t="e">
        <f t="shared" si="12"/>
        <v>#DIV/0!</v>
      </c>
      <c r="AH21" s="78"/>
      <c r="AI21" s="79"/>
      <c r="AJ21" s="79" t="e">
        <f t="shared" si="13"/>
        <v>#DIV/0!</v>
      </c>
      <c r="AK21" s="78"/>
      <c r="AL21" s="79"/>
      <c r="AM21" s="79" t="e">
        <f t="shared" si="14"/>
        <v>#DIV/0!</v>
      </c>
      <c r="AN21" s="78"/>
      <c r="AO21" s="79"/>
      <c r="AP21" s="79" t="e">
        <f t="shared" si="15"/>
        <v>#DIV/0!</v>
      </c>
      <c r="AQ21" s="78"/>
      <c r="AR21" s="79"/>
      <c r="AS21" s="79" t="e">
        <f t="shared" si="16"/>
        <v>#DIV/0!</v>
      </c>
      <c r="AT21" s="78"/>
      <c r="AU21" s="79"/>
      <c r="AV21" s="79" t="e">
        <f t="shared" si="17"/>
        <v>#DIV/0!</v>
      </c>
      <c r="AW21" s="78"/>
      <c r="AX21" s="79"/>
      <c r="AY21" s="79" t="e">
        <f t="shared" si="18"/>
        <v>#DIV/0!</v>
      </c>
      <c r="AZ21" s="78"/>
      <c r="BA21" s="79"/>
      <c r="BB21" s="79" t="e">
        <f t="shared" si="19"/>
        <v>#DIV/0!</v>
      </c>
      <c r="BC21" s="78"/>
      <c r="BD21" s="79"/>
      <c r="BE21" s="79" t="e">
        <f t="shared" si="20"/>
        <v>#DIV/0!</v>
      </c>
      <c r="BF21" s="78"/>
      <c r="BG21" s="79"/>
      <c r="BH21" s="79" t="e">
        <f t="shared" si="21"/>
        <v>#DIV/0!</v>
      </c>
      <c r="BI21" s="80">
        <f t="shared" si="0"/>
        <v>1</v>
      </c>
      <c r="BJ21" s="81">
        <f t="shared" si="1"/>
        <v>132430.14000000001</v>
      </c>
      <c r="BK21" s="80">
        <f t="shared" si="2"/>
        <v>0</v>
      </c>
      <c r="BL21" s="81">
        <f t="shared" si="3"/>
        <v>0</v>
      </c>
      <c r="BM21" s="80">
        <v>1</v>
      </c>
      <c r="BN21" s="81">
        <v>132430.14000000001</v>
      </c>
    </row>
    <row r="22" spans="1:66" ht="41.25" customHeight="1" x14ac:dyDescent="0.2">
      <c r="A22" s="82">
        <v>16</v>
      </c>
      <c r="B22" s="75" t="s">
        <v>171</v>
      </c>
      <c r="C22" s="76" t="s">
        <v>172</v>
      </c>
      <c r="D22" s="77">
        <v>266</v>
      </c>
      <c r="E22" s="76" t="s">
        <v>175</v>
      </c>
      <c r="F22" s="151">
        <v>132430.14440000002</v>
      </c>
      <c r="G22" s="78"/>
      <c r="H22" s="79"/>
      <c r="I22" s="79" t="e">
        <f t="shared" si="4"/>
        <v>#DIV/0!</v>
      </c>
      <c r="J22" s="78"/>
      <c r="K22" s="79"/>
      <c r="L22" s="79" t="e">
        <f t="shared" si="5"/>
        <v>#DIV/0!</v>
      </c>
      <c r="M22" s="78"/>
      <c r="N22" s="79"/>
      <c r="O22" s="79" t="e">
        <f t="shared" si="6"/>
        <v>#DIV/0!</v>
      </c>
      <c r="P22" s="78"/>
      <c r="Q22" s="79"/>
      <c r="R22" s="79" t="e">
        <f t="shared" si="7"/>
        <v>#DIV/0!</v>
      </c>
      <c r="S22" s="78">
        <v>1</v>
      </c>
      <c r="T22" s="79">
        <v>132430.14000000001</v>
      </c>
      <c r="U22" s="79">
        <f t="shared" si="8"/>
        <v>132430.14000000001</v>
      </c>
      <c r="V22" s="78"/>
      <c r="W22" s="79"/>
      <c r="X22" s="79" t="e">
        <f t="shared" si="9"/>
        <v>#DIV/0!</v>
      </c>
      <c r="Y22" s="78"/>
      <c r="Z22" s="79"/>
      <c r="AA22" s="79" t="e">
        <f t="shared" si="10"/>
        <v>#DIV/0!</v>
      </c>
      <c r="AB22" s="78"/>
      <c r="AC22" s="79"/>
      <c r="AD22" s="79" t="e">
        <f t="shared" si="11"/>
        <v>#DIV/0!</v>
      </c>
      <c r="AE22" s="78"/>
      <c r="AF22" s="79"/>
      <c r="AG22" s="79" t="e">
        <f t="shared" si="12"/>
        <v>#DIV/0!</v>
      </c>
      <c r="AH22" s="78"/>
      <c r="AI22" s="79"/>
      <c r="AJ22" s="79" t="e">
        <f t="shared" si="13"/>
        <v>#DIV/0!</v>
      </c>
      <c r="AK22" s="78"/>
      <c r="AL22" s="79"/>
      <c r="AM22" s="79" t="e">
        <f t="shared" si="14"/>
        <v>#DIV/0!</v>
      </c>
      <c r="AN22" s="78"/>
      <c r="AO22" s="79"/>
      <c r="AP22" s="79" t="e">
        <f t="shared" si="15"/>
        <v>#DIV/0!</v>
      </c>
      <c r="AQ22" s="78"/>
      <c r="AR22" s="79"/>
      <c r="AS22" s="79" t="e">
        <f t="shared" si="16"/>
        <v>#DIV/0!</v>
      </c>
      <c r="AT22" s="78"/>
      <c r="AU22" s="79"/>
      <c r="AV22" s="79" t="e">
        <f t="shared" si="17"/>
        <v>#DIV/0!</v>
      </c>
      <c r="AW22" s="78"/>
      <c r="AX22" s="79"/>
      <c r="AY22" s="79" t="e">
        <f t="shared" si="18"/>
        <v>#DIV/0!</v>
      </c>
      <c r="AZ22" s="78"/>
      <c r="BA22" s="79"/>
      <c r="BB22" s="79" t="e">
        <f t="shared" si="19"/>
        <v>#DIV/0!</v>
      </c>
      <c r="BC22" s="78"/>
      <c r="BD22" s="79"/>
      <c r="BE22" s="79" t="e">
        <f t="shared" si="20"/>
        <v>#DIV/0!</v>
      </c>
      <c r="BF22" s="78"/>
      <c r="BG22" s="79"/>
      <c r="BH22" s="79" t="e">
        <f t="shared" si="21"/>
        <v>#DIV/0!</v>
      </c>
      <c r="BI22" s="80">
        <f t="shared" si="0"/>
        <v>1</v>
      </c>
      <c r="BJ22" s="81">
        <f t="shared" si="1"/>
        <v>132430.14000000001</v>
      </c>
      <c r="BK22" s="80">
        <f t="shared" si="2"/>
        <v>0</v>
      </c>
      <c r="BL22" s="81">
        <f t="shared" si="3"/>
        <v>0</v>
      </c>
      <c r="BM22" s="80">
        <v>1</v>
      </c>
      <c r="BN22" s="81">
        <v>132430.14000000001</v>
      </c>
    </row>
    <row r="23" spans="1:66" ht="41.25" customHeight="1" x14ac:dyDescent="0.2">
      <c r="A23" s="82">
        <v>16</v>
      </c>
      <c r="B23" s="75" t="s">
        <v>171</v>
      </c>
      <c r="C23" s="76" t="s">
        <v>172</v>
      </c>
      <c r="D23" s="83">
        <v>276</v>
      </c>
      <c r="E23" s="76" t="s">
        <v>176</v>
      </c>
      <c r="F23" s="151">
        <v>132430.14440000002</v>
      </c>
      <c r="G23" s="78"/>
      <c r="H23" s="79"/>
      <c r="I23" s="79" t="e">
        <f t="shared" si="4"/>
        <v>#DIV/0!</v>
      </c>
      <c r="J23" s="78"/>
      <c r="K23" s="79"/>
      <c r="L23" s="79" t="e">
        <f t="shared" si="5"/>
        <v>#DIV/0!</v>
      </c>
      <c r="M23" s="78"/>
      <c r="N23" s="79"/>
      <c r="O23" s="79" t="e">
        <f t="shared" si="6"/>
        <v>#DIV/0!</v>
      </c>
      <c r="P23" s="78"/>
      <c r="Q23" s="79"/>
      <c r="R23" s="79" t="e">
        <f t="shared" si="7"/>
        <v>#DIV/0!</v>
      </c>
      <c r="S23" s="78"/>
      <c r="T23" s="79"/>
      <c r="U23" s="79" t="e">
        <f t="shared" si="8"/>
        <v>#DIV/0!</v>
      </c>
      <c r="V23" s="78"/>
      <c r="W23" s="79"/>
      <c r="X23" s="79" t="e">
        <f t="shared" si="9"/>
        <v>#DIV/0!</v>
      </c>
      <c r="Y23" s="78">
        <v>1</v>
      </c>
      <c r="Z23" s="79">
        <v>132430.14000000001</v>
      </c>
      <c r="AA23" s="79">
        <f t="shared" si="10"/>
        <v>132430.14000000001</v>
      </c>
      <c r="AB23" s="78"/>
      <c r="AC23" s="79"/>
      <c r="AD23" s="79" t="e">
        <f t="shared" si="11"/>
        <v>#DIV/0!</v>
      </c>
      <c r="AE23" s="78"/>
      <c r="AF23" s="79"/>
      <c r="AG23" s="79" t="e">
        <f t="shared" si="12"/>
        <v>#DIV/0!</v>
      </c>
      <c r="AH23" s="78"/>
      <c r="AI23" s="79"/>
      <c r="AJ23" s="79" t="e">
        <f t="shared" si="13"/>
        <v>#DIV/0!</v>
      </c>
      <c r="AK23" s="78"/>
      <c r="AL23" s="79"/>
      <c r="AM23" s="79" t="e">
        <f t="shared" si="14"/>
        <v>#DIV/0!</v>
      </c>
      <c r="AN23" s="78"/>
      <c r="AO23" s="79"/>
      <c r="AP23" s="79" t="e">
        <f t="shared" si="15"/>
        <v>#DIV/0!</v>
      </c>
      <c r="AQ23" s="78"/>
      <c r="AR23" s="79"/>
      <c r="AS23" s="79" t="e">
        <f t="shared" si="16"/>
        <v>#DIV/0!</v>
      </c>
      <c r="AT23" s="78"/>
      <c r="AU23" s="79"/>
      <c r="AV23" s="79" t="e">
        <f t="shared" si="17"/>
        <v>#DIV/0!</v>
      </c>
      <c r="AW23" s="78"/>
      <c r="AX23" s="79"/>
      <c r="AY23" s="79" t="e">
        <f t="shared" si="18"/>
        <v>#DIV/0!</v>
      </c>
      <c r="AZ23" s="78"/>
      <c r="BA23" s="79"/>
      <c r="BB23" s="79" t="e">
        <f t="shared" si="19"/>
        <v>#DIV/0!</v>
      </c>
      <c r="BC23" s="78"/>
      <c r="BD23" s="79"/>
      <c r="BE23" s="79" t="e">
        <f t="shared" si="20"/>
        <v>#DIV/0!</v>
      </c>
      <c r="BF23" s="78"/>
      <c r="BG23" s="79"/>
      <c r="BH23" s="79" t="e">
        <f t="shared" si="21"/>
        <v>#DIV/0!</v>
      </c>
      <c r="BI23" s="80">
        <f t="shared" si="0"/>
        <v>1</v>
      </c>
      <c r="BJ23" s="81">
        <f t="shared" si="1"/>
        <v>132430.14000000001</v>
      </c>
      <c r="BK23" s="80">
        <f t="shared" si="2"/>
        <v>0</v>
      </c>
      <c r="BL23" s="81">
        <f t="shared" si="3"/>
        <v>0</v>
      </c>
      <c r="BM23" s="80">
        <v>1</v>
      </c>
      <c r="BN23" s="81">
        <v>132430.14000000001</v>
      </c>
    </row>
    <row r="24" spans="1:66" ht="41.25" customHeight="1" x14ac:dyDescent="0.2">
      <c r="A24" s="82">
        <v>16</v>
      </c>
      <c r="B24" s="75" t="s">
        <v>171</v>
      </c>
      <c r="C24" s="76" t="s">
        <v>172</v>
      </c>
      <c r="D24" s="77">
        <v>279</v>
      </c>
      <c r="E24" s="76" t="s">
        <v>177</v>
      </c>
      <c r="F24" s="151">
        <v>132430.14440000002</v>
      </c>
      <c r="G24" s="78"/>
      <c r="H24" s="79"/>
      <c r="I24" s="79" t="e">
        <f t="shared" si="4"/>
        <v>#DIV/0!</v>
      </c>
      <c r="J24" s="78"/>
      <c r="K24" s="79"/>
      <c r="L24" s="79" t="e">
        <f t="shared" si="5"/>
        <v>#DIV/0!</v>
      </c>
      <c r="M24" s="78"/>
      <c r="N24" s="79"/>
      <c r="O24" s="79" t="e">
        <f t="shared" si="6"/>
        <v>#DIV/0!</v>
      </c>
      <c r="P24" s="78"/>
      <c r="Q24" s="79"/>
      <c r="R24" s="79" t="e">
        <f t="shared" si="7"/>
        <v>#DIV/0!</v>
      </c>
      <c r="S24" s="78">
        <v>1</v>
      </c>
      <c r="T24" s="79">
        <v>132430.14000000001</v>
      </c>
      <c r="U24" s="79">
        <f t="shared" si="8"/>
        <v>132430.14000000001</v>
      </c>
      <c r="V24" s="78"/>
      <c r="W24" s="79"/>
      <c r="X24" s="79" t="e">
        <f t="shared" si="9"/>
        <v>#DIV/0!</v>
      </c>
      <c r="Y24" s="78"/>
      <c r="Z24" s="79"/>
      <c r="AA24" s="79" t="e">
        <f t="shared" si="10"/>
        <v>#DIV/0!</v>
      </c>
      <c r="AB24" s="78"/>
      <c r="AC24" s="79"/>
      <c r="AD24" s="79" t="e">
        <f t="shared" si="11"/>
        <v>#DIV/0!</v>
      </c>
      <c r="AE24" s="78"/>
      <c r="AF24" s="79"/>
      <c r="AG24" s="79" t="e">
        <f t="shared" si="12"/>
        <v>#DIV/0!</v>
      </c>
      <c r="AH24" s="78"/>
      <c r="AI24" s="79"/>
      <c r="AJ24" s="79" t="e">
        <f t="shared" si="13"/>
        <v>#DIV/0!</v>
      </c>
      <c r="AK24" s="78"/>
      <c r="AL24" s="79"/>
      <c r="AM24" s="79" t="e">
        <f t="shared" si="14"/>
        <v>#DIV/0!</v>
      </c>
      <c r="AN24" s="78"/>
      <c r="AO24" s="79"/>
      <c r="AP24" s="79" t="e">
        <f t="shared" si="15"/>
        <v>#DIV/0!</v>
      </c>
      <c r="AQ24" s="78"/>
      <c r="AR24" s="79"/>
      <c r="AS24" s="79" t="e">
        <f t="shared" si="16"/>
        <v>#DIV/0!</v>
      </c>
      <c r="AT24" s="78"/>
      <c r="AU24" s="79"/>
      <c r="AV24" s="79" t="e">
        <f t="shared" si="17"/>
        <v>#DIV/0!</v>
      </c>
      <c r="AW24" s="78"/>
      <c r="AX24" s="79"/>
      <c r="AY24" s="79" t="e">
        <f t="shared" si="18"/>
        <v>#DIV/0!</v>
      </c>
      <c r="AZ24" s="78"/>
      <c r="BA24" s="79"/>
      <c r="BB24" s="79" t="e">
        <f t="shared" si="19"/>
        <v>#DIV/0!</v>
      </c>
      <c r="BC24" s="78"/>
      <c r="BD24" s="79"/>
      <c r="BE24" s="79" t="e">
        <f t="shared" si="20"/>
        <v>#DIV/0!</v>
      </c>
      <c r="BF24" s="78"/>
      <c r="BG24" s="79"/>
      <c r="BH24" s="79" t="e">
        <f t="shared" si="21"/>
        <v>#DIV/0!</v>
      </c>
      <c r="BI24" s="80">
        <f t="shared" si="0"/>
        <v>1</v>
      </c>
      <c r="BJ24" s="81">
        <f t="shared" si="1"/>
        <v>132430.14000000001</v>
      </c>
      <c r="BK24" s="80">
        <f t="shared" si="2"/>
        <v>0</v>
      </c>
      <c r="BL24" s="81">
        <f t="shared" si="3"/>
        <v>0</v>
      </c>
      <c r="BM24" s="80">
        <v>1</v>
      </c>
      <c r="BN24" s="81">
        <v>132430.14000000001</v>
      </c>
    </row>
    <row r="25" spans="1:66" ht="41.25" customHeight="1" x14ac:dyDescent="0.2">
      <c r="A25" s="82">
        <v>16</v>
      </c>
      <c r="B25" s="75" t="s">
        <v>171</v>
      </c>
      <c r="C25" s="76" t="s">
        <v>172</v>
      </c>
      <c r="D25" s="77">
        <v>284</v>
      </c>
      <c r="E25" s="76" t="s">
        <v>178</v>
      </c>
      <c r="F25" s="151">
        <v>132430.14440000002</v>
      </c>
      <c r="G25" s="78"/>
      <c r="H25" s="79"/>
      <c r="I25" s="79" t="e">
        <f t="shared" si="4"/>
        <v>#DIV/0!</v>
      </c>
      <c r="J25" s="78"/>
      <c r="K25" s="79"/>
      <c r="L25" s="79" t="e">
        <f t="shared" si="5"/>
        <v>#DIV/0!</v>
      </c>
      <c r="M25" s="78"/>
      <c r="N25" s="79"/>
      <c r="O25" s="79" t="e">
        <f t="shared" si="6"/>
        <v>#DIV/0!</v>
      </c>
      <c r="P25" s="78"/>
      <c r="Q25" s="79"/>
      <c r="R25" s="79" t="e">
        <f t="shared" si="7"/>
        <v>#DIV/0!</v>
      </c>
      <c r="S25" s="78">
        <v>1</v>
      </c>
      <c r="T25" s="79">
        <v>132430.14000000001</v>
      </c>
      <c r="U25" s="79">
        <f t="shared" si="8"/>
        <v>132430.14000000001</v>
      </c>
      <c r="V25" s="78"/>
      <c r="W25" s="79"/>
      <c r="X25" s="79" t="e">
        <f t="shared" si="9"/>
        <v>#DIV/0!</v>
      </c>
      <c r="Y25" s="78"/>
      <c r="Z25" s="79"/>
      <c r="AA25" s="79" t="e">
        <f t="shared" si="10"/>
        <v>#DIV/0!</v>
      </c>
      <c r="AB25" s="78"/>
      <c r="AC25" s="79"/>
      <c r="AD25" s="79" t="e">
        <f t="shared" si="11"/>
        <v>#DIV/0!</v>
      </c>
      <c r="AE25" s="78"/>
      <c r="AF25" s="79"/>
      <c r="AG25" s="79" t="e">
        <f t="shared" si="12"/>
        <v>#DIV/0!</v>
      </c>
      <c r="AH25" s="78"/>
      <c r="AI25" s="79"/>
      <c r="AJ25" s="79" t="e">
        <f t="shared" si="13"/>
        <v>#DIV/0!</v>
      </c>
      <c r="AK25" s="78"/>
      <c r="AL25" s="79"/>
      <c r="AM25" s="79" t="e">
        <f t="shared" si="14"/>
        <v>#DIV/0!</v>
      </c>
      <c r="AN25" s="78"/>
      <c r="AO25" s="79"/>
      <c r="AP25" s="79" t="e">
        <f t="shared" si="15"/>
        <v>#DIV/0!</v>
      </c>
      <c r="AQ25" s="78"/>
      <c r="AR25" s="79"/>
      <c r="AS25" s="79" t="e">
        <f t="shared" si="16"/>
        <v>#DIV/0!</v>
      </c>
      <c r="AT25" s="78"/>
      <c r="AU25" s="79"/>
      <c r="AV25" s="79" t="e">
        <f t="shared" si="17"/>
        <v>#DIV/0!</v>
      </c>
      <c r="AW25" s="78"/>
      <c r="AX25" s="79"/>
      <c r="AY25" s="79" t="e">
        <f t="shared" si="18"/>
        <v>#DIV/0!</v>
      </c>
      <c r="AZ25" s="78"/>
      <c r="BA25" s="79"/>
      <c r="BB25" s="79" t="e">
        <f t="shared" si="19"/>
        <v>#DIV/0!</v>
      </c>
      <c r="BC25" s="78"/>
      <c r="BD25" s="79"/>
      <c r="BE25" s="79" t="e">
        <f t="shared" si="20"/>
        <v>#DIV/0!</v>
      </c>
      <c r="BF25" s="78"/>
      <c r="BG25" s="79"/>
      <c r="BH25" s="79" t="e">
        <f t="shared" si="21"/>
        <v>#DIV/0!</v>
      </c>
      <c r="BI25" s="80">
        <f t="shared" si="0"/>
        <v>1</v>
      </c>
      <c r="BJ25" s="81">
        <f t="shared" si="1"/>
        <v>132430.14000000001</v>
      </c>
      <c r="BK25" s="80">
        <f t="shared" si="2"/>
        <v>0</v>
      </c>
      <c r="BL25" s="81">
        <f t="shared" si="3"/>
        <v>0</v>
      </c>
      <c r="BM25" s="80">
        <v>1</v>
      </c>
      <c r="BN25" s="81">
        <v>132430.14000000001</v>
      </c>
    </row>
    <row r="26" spans="1:66" ht="41.25" customHeight="1" x14ac:dyDescent="0.2">
      <c r="A26" s="82">
        <v>16</v>
      </c>
      <c r="B26" s="75" t="s">
        <v>171</v>
      </c>
      <c r="C26" s="76" t="s">
        <v>172</v>
      </c>
      <c r="D26" s="77">
        <v>301</v>
      </c>
      <c r="E26" s="76" t="s">
        <v>179</v>
      </c>
      <c r="F26" s="151">
        <v>132430.14440000002</v>
      </c>
      <c r="G26" s="78"/>
      <c r="H26" s="79"/>
      <c r="I26" s="79" t="e">
        <f t="shared" si="4"/>
        <v>#DIV/0!</v>
      </c>
      <c r="J26" s="78"/>
      <c r="K26" s="79"/>
      <c r="L26" s="79" t="e">
        <f t="shared" si="5"/>
        <v>#DIV/0!</v>
      </c>
      <c r="M26" s="78"/>
      <c r="N26" s="79"/>
      <c r="O26" s="79" t="e">
        <f t="shared" si="6"/>
        <v>#DIV/0!</v>
      </c>
      <c r="P26" s="78"/>
      <c r="Q26" s="79"/>
      <c r="R26" s="79" t="e">
        <f t="shared" si="7"/>
        <v>#DIV/0!</v>
      </c>
      <c r="S26" s="78">
        <v>2</v>
      </c>
      <c r="T26" s="79">
        <v>264860.28000000003</v>
      </c>
      <c r="U26" s="79">
        <f t="shared" si="8"/>
        <v>132430.14000000001</v>
      </c>
      <c r="V26" s="78"/>
      <c r="W26" s="79"/>
      <c r="X26" s="79" t="e">
        <f t="shared" si="9"/>
        <v>#DIV/0!</v>
      </c>
      <c r="Y26" s="78">
        <v>1</v>
      </c>
      <c r="Z26" s="79">
        <v>132430.14000000001</v>
      </c>
      <c r="AA26" s="79">
        <f t="shared" si="10"/>
        <v>132430.14000000001</v>
      </c>
      <c r="AB26" s="78"/>
      <c r="AC26" s="79"/>
      <c r="AD26" s="79" t="e">
        <f t="shared" si="11"/>
        <v>#DIV/0!</v>
      </c>
      <c r="AE26" s="78"/>
      <c r="AF26" s="79"/>
      <c r="AG26" s="79" t="e">
        <f t="shared" si="12"/>
        <v>#DIV/0!</v>
      </c>
      <c r="AH26" s="78"/>
      <c r="AI26" s="79"/>
      <c r="AJ26" s="79" t="e">
        <f t="shared" si="13"/>
        <v>#DIV/0!</v>
      </c>
      <c r="AK26" s="78"/>
      <c r="AL26" s="79"/>
      <c r="AM26" s="79" t="e">
        <f t="shared" si="14"/>
        <v>#DIV/0!</v>
      </c>
      <c r="AN26" s="78"/>
      <c r="AO26" s="79"/>
      <c r="AP26" s="79" t="e">
        <f t="shared" si="15"/>
        <v>#DIV/0!</v>
      </c>
      <c r="AQ26" s="78"/>
      <c r="AR26" s="79"/>
      <c r="AS26" s="79" t="e">
        <f t="shared" si="16"/>
        <v>#DIV/0!</v>
      </c>
      <c r="AT26" s="78"/>
      <c r="AU26" s="79"/>
      <c r="AV26" s="79" t="e">
        <f t="shared" si="17"/>
        <v>#DIV/0!</v>
      </c>
      <c r="AW26" s="78"/>
      <c r="AX26" s="79"/>
      <c r="AY26" s="79" t="e">
        <f t="shared" si="18"/>
        <v>#DIV/0!</v>
      </c>
      <c r="AZ26" s="78"/>
      <c r="BA26" s="79"/>
      <c r="BB26" s="79" t="e">
        <f t="shared" si="19"/>
        <v>#DIV/0!</v>
      </c>
      <c r="BC26" s="78"/>
      <c r="BD26" s="79"/>
      <c r="BE26" s="79" t="e">
        <f t="shared" si="20"/>
        <v>#DIV/0!</v>
      </c>
      <c r="BF26" s="78"/>
      <c r="BG26" s="79"/>
      <c r="BH26" s="79" t="e">
        <f t="shared" si="21"/>
        <v>#DIV/0!</v>
      </c>
      <c r="BI26" s="80">
        <f t="shared" si="0"/>
        <v>3</v>
      </c>
      <c r="BJ26" s="81">
        <f t="shared" si="1"/>
        <v>397290.42000000004</v>
      </c>
      <c r="BK26" s="80">
        <f t="shared" si="2"/>
        <v>0</v>
      </c>
      <c r="BL26" s="81">
        <f t="shared" si="3"/>
        <v>0</v>
      </c>
      <c r="BM26" s="80">
        <v>3</v>
      </c>
      <c r="BN26" s="81">
        <v>397290.42000000004</v>
      </c>
    </row>
    <row r="27" spans="1:66" ht="41.25" customHeight="1" x14ac:dyDescent="0.2">
      <c r="A27" s="82">
        <v>16</v>
      </c>
      <c r="B27" s="75" t="s">
        <v>171</v>
      </c>
      <c r="C27" s="76" t="s">
        <v>172</v>
      </c>
      <c r="D27" s="77">
        <v>336</v>
      </c>
      <c r="E27" s="76" t="s">
        <v>180</v>
      </c>
      <c r="F27" s="151">
        <v>132430.14440000002</v>
      </c>
      <c r="G27" s="78"/>
      <c r="H27" s="79"/>
      <c r="I27" s="79" t="e">
        <f t="shared" si="4"/>
        <v>#DIV/0!</v>
      </c>
      <c r="J27" s="78"/>
      <c r="K27" s="79"/>
      <c r="L27" s="79" t="e">
        <f t="shared" si="5"/>
        <v>#DIV/0!</v>
      </c>
      <c r="M27" s="78"/>
      <c r="N27" s="79"/>
      <c r="O27" s="79" t="e">
        <f t="shared" si="6"/>
        <v>#DIV/0!</v>
      </c>
      <c r="P27" s="78"/>
      <c r="Q27" s="79"/>
      <c r="R27" s="79" t="e">
        <f t="shared" si="7"/>
        <v>#DIV/0!</v>
      </c>
      <c r="S27" s="78">
        <v>2</v>
      </c>
      <c r="T27" s="79">
        <v>264860.28000000003</v>
      </c>
      <c r="U27" s="79">
        <f t="shared" si="8"/>
        <v>132430.14000000001</v>
      </c>
      <c r="V27" s="78"/>
      <c r="W27" s="79"/>
      <c r="X27" s="79" t="e">
        <f t="shared" si="9"/>
        <v>#DIV/0!</v>
      </c>
      <c r="Y27" s="78"/>
      <c r="Z27" s="79"/>
      <c r="AA27" s="79" t="e">
        <f t="shared" si="10"/>
        <v>#DIV/0!</v>
      </c>
      <c r="AB27" s="78"/>
      <c r="AC27" s="79"/>
      <c r="AD27" s="79" t="e">
        <f t="shared" si="11"/>
        <v>#DIV/0!</v>
      </c>
      <c r="AE27" s="78"/>
      <c r="AF27" s="79"/>
      <c r="AG27" s="79" t="e">
        <f t="shared" si="12"/>
        <v>#DIV/0!</v>
      </c>
      <c r="AH27" s="78"/>
      <c r="AI27" s="79"/>
      <c r="AJ27" s="79" t="e">
        <f t="shared" si="13"/>
        <v>#DIV/0!</v>
      </c>
      <c r="AK27" s="78"/>
      <c r="AL27" s="79"/>
      <c r="AM27" s="79" t="e">
        <f t="shared" si="14"/>
        <v>#DIV/0!</v>
      </c>
      <c r="AN27" s="78"/>
      <c r="AO27" s="79"/>
      <c r="AP27" s="79" t="e">
        <f t="shared" si="15"/>
        <v>#DIV/0!</v>
      </c>
      <c r="AQ27" s="78"/>
      <c r="AR27" s="79"/>
      <c r="AS27" s="79" t="e">
        <f t="shared" si="16"/>
        <v>#DIV/0!</v>
      </c>
      <c r="AT27" s="78"/>
      <c r="AU27" s="79"/>
      <c r="AV27" s="79" t="e">
        <f t="shared" si="17"/>
        <v>#DIV/0!</v>
      </c>
      <c r="AW27" s="78"/>
      <c r="AX27" s="79"/>
      <c r="AY27" s="79" t="e">
        <f t="shared" si="18"/>
        <v>#DIV/0!</v>
      </c>
      <c r="AZ27" s="78"/>
      <c r="BA27" s="79"/>
      <c r="BB27" s="79" t="e">
        <f t="shared" si="19"/>
        <v>#DIV/0!</v>
      </c>
      <c r="BC27" s="78"/>
      <c r="BD27" s="79"/>
      <c r="BE27" s="79" t="e">
        <f t="shared" si="20"/>
        <v>#DIV/0!</v>
      </c>
      <c r="BF27" s="78"/>
      <c r="BG27" s="79"/>
      <c r="BH27" s="79" t="e">
        <f t="shared" si="21"/>
        <v>#DIV/0!</v>
      </c>
      <c r="BI27" s="80">
        <f t="shared" si="0"/>
        <v>2</v>
      </c>
      <c r="BJ27" s="81">
        <f t="shared" si="1"/>
        <v>264860.28000000003</v>
      </c>
      <c r="BK27" s="80">
        <f t="shared" si="2"/>
        <v>0</v>
      </c>
      <c r="BL27" s="81">
        <f t="shared" si="3"/>
        <v>0</v>
      </c>
      <c r="BM27" s="80">
        <v>2</v>
      </c>
      <c r="BN27" s="81">
        <v>264860.28000000003</v>
      </c>
    </row>
    <row r="28" spans="1:66" ht="41.25" customHeight="1" x14ac:dyDescent="0.2">
      <c r="A28" s="82">
        <v>16</v>
      </c>
      <c r="B28" s="75" t="s">
        <v>171</v>
      </c>
      <c r="C28" s="76" t="s">
        <v>172</v>
      </c>
      <c r="D28" s="77">
        <v>338</v>
      </c>
      <c r="E28" s="76" t="s">
        <v>181</v>
      </c>
      <c r="F28" s="151">
        <v>132430.14440000002</v>
      </c>
      <c r="G28" s="78"/>
      <c r="H28" s="79"/>
      <c r="I28" s="79" t="e">
        <f t="shared" si="4"/>
        <v>#DIV/0!</v>
      </c>
      <c r="J28" s="78"/>
      <c r="K28" s="79"/>
      <c r="L28" s="79" t="e">
        <f t="shared" si="5"/>
        <v>#DIV/0!</v>
      </c>
      <c r="M28" s="78"/>
      <c r="N28" s="79"/>
      <c r="O28" s="79" t="e">
        <f t="shared" si="6"/>
        <v>#DIV/0!</v>
      </c>
      <c r="P28" s="78"/>
      <c r="Q28" s="79"/>
      <c r="R28" s="79" t="e">
        <f t="shared" si="7"/>
        <v>#DIV/0!</v>
      </c>
      <c r="S28" s="78">
        <v>5</v>
      </c>
      <c r="T28" s="79">
        <v>662150.70000000007</v>
      </c>
      <c r="U28" s="79">
        <f t="shared" si="8"/>
        <v>132430.14000000001</v>
      </c>
      <c r="V28" s="78"/>
      <c r="W28" s="79"/>
      <c r="X28" s="79" t="e">
        <f t="shared" si="9"/>
        <v>#DIV/0!</v>
      </c>
      <c r="Y28" s="78"/>
      <c r="Z28" s="79"/>
      <c r="AA28" s="79" t="e">
        <f t="shared" si="10"/>
        <v>#DIV/0!</v>
      </c>
      <c r="AB28" s="78"/>
      <c r="AC28" s="79"/>
      <c r="AD28" s="79" t="e">
        <f t="shared" si="11"/>
        <v>#DIV/0!</v>
      </c>
      <c r="AE28" s="78"/>
      <c r="AF28" s="79"/>
      <c r="AG28" s="79" t="e">
        <f t="shared" si="12"/>
        <v>#DIV/0!</v>
      </c>
      <c r="AH28" s="78"/>
      <c r="AI28" s="79"/>
      <c r="AJ28" s="79" t="e">
        <f t="shared" si="13"/>
        <v>#DIV/0!</v>
      </c>
      <c r="AK28" s="78"/>
      <c r="AL28" s="79"/>
      <c r="AM28" s="79" t="e">
        <f t="shared" si="14"/>
        <v>#DIV/0!</v>
      </c>
      <c r="AN28" s="78"/>
      <c r="AO28" s="79"/>
      <c r="AP28" s="79" t="e">
        <f t="shared" si="15"/>
        <v>#DIV/0!</v>
      </c>
      <c r="AQ28" s="78"/>
      <c r="AR28" s="79"/>
      <c r="AS28" s="79" t="e">
        <f t="shared" si="16"/>
        <v>#DIV/0!</v>
      </c>
      <c r="AT28" s="78"/>
      <c r="AU28" s="79"/>
      <c r="AV28" s="79" t="e">
        <f t="shared" si="17"/>
        <v>#DIV/0!</v>
      </c>
      <c r="AW28" s="78"/>
      <c r="AX28" s="79"/>
      <c r="AY28" s="79" t="e">
        <f t="shared" si="18"/>
        <v>#DIV/0!</v>
      </c>
      <c r="AZ28" s="78"/>
      <c r="BA28" s="79"/>
      <c r="BB28" s="79" t="e">
        <f t="shared" si="19"/>
        <v>#DIV/0!</v>
      </c>
      <c r="BC28" s="78"/>
      <c r="BD28" s="79"/>
      <c r="BE28" s="79" t="e">
        <f t="shared" si="20"/>
        <v>#DIV/0!</v>
      </c>
      <c r="BF28" s="78"/>
      <c r="BG28" s="79"/>
      <c r="BH28" s="79" t="e">
        <f t="shared" si="21"/>
        <v>#DIV/0!</v>
      </c>
      <c r="BI28" s="80">
        <f t="shared" si="0"/>
        <v>5</v>
      </c>
      <c r="BJ28" s="81">
        <f t="shared" si="1"/>
        <v>662150.70000000007</v>
      </c>
      <c r="BK28" s="80">
        <f t="shared" si="2"/>
        <v>0</v>
      </c>
      <c r="BL28" s="81">
        <f t="shared" si="3"/>
        <v>0</v>
      </c>
      <c r="BM28" s="80">
        <v>5</v>
      </c>
      <c r="BN28" s="81">
        <v>662150.70000000007</v>
      </c>
    </row>
    <row r="29" spans="1:66" ht="41.25" customHeight="1" x14ac:dyDescent="0.2">
      <c r="A29" s="82">
        <v>18</v>
      </c>
      <c r="B29" s="75" t="s">
        <v>182</v>
      </c>
      <c r="C29" s="76" t="s">
        <v>183</v>
      </c>
      <c r="D29" s="83">
        <v>356</v>
      </c>
      <c r="E29" s="76" t="s">
        <v>184</v>
      </c>
      <c r="F29" s="151">
        <v>139077.76940000002</v>
      </c>
      <c r="G29" s="78">
        <v>6</v>
      </c>
      <c r="H29" s="79">
        <v>834466.61999999988</v>
      </c>
      <c r="I29" s="79">
        <f t="shared" si="4"/>
        <v>139077.76999999999</v>
      </c>
      <c r="J29" s="78"/>
      <c r="K29" s="79"/>
      <c r="L29" s="79" t="e">
        <f t="shared" si="5"/>
        <v>#DIV/0!</v>
      </c>
      <c r="M29" s="78"/>
      <c r="N29" s="79"/>
      <c r="O29" s="79" t="e">
        <f t="shared" si="6"/>
        <v>#DIV/0!</v>
      </c>
      <c r="P29" s="78"/>
      <c r="Q29" s="79"/>
      <c r="R29" s="79" t="e">
        <f t="shared" si="7"/>
        <v>#DIV/0!</v>
      </c>
      <c r="S29" s="78"/>
      <c r="T29" s="79"/>
      <c r="U29" s="79" t="e">
        <f t="shared" si="8"/>
        <v>#DIV/0!</v>
      </c>
      <c r="V29" s="78"/>
      <c r="W29" s="79"/>
      <c r="X29" s="79" t="e">
        <f t="shared" si="9"/>
        <v>#DIV/0!</v>
      </c>
      <c r="Y29" s="78">
        <v>6</v>
      </c>
      <c r="Z29" s="79">
        <v>834466.62</v>
      </c>
      <c r="AA29" s="79">
        <f t="shared" si="10"/>
        <v>139077.76999999999</v>
      </c>
      <c r="AB29" s="78"/>
      <c r="AC29" s="79"/>
      <c r="AD29" s="79" t="e">
        <f t="shared" si="11"/>
        <v>#DIV/0!</v>
      </c>
      <c r="AE29" s="78"/>
      <c r="AF29" s="79"/>
      <c r="AG29" s="79" t="e">
        <f t="shared" si="12"/>
        <v>#DIV/0!</v>
      </c>
      <c r="AH29" s="78"/>
      <c r="AI29" s="79"/>
      <c r="AJ29" s="79" t="e">
        <f t="shared" si="13"/>
        <v>#DIV/0!</v>
      </c>
      <c r="AK29" s="78"/>
      <c r="AL29" s="79"/>
      <c r="AM29" s="79" t="e">
        <f t="shared" si="14"/>
        <v>#DIV/0!</v>
      </c>
      <c r="AN29" s="78"/>
      <c r="AO29" s="79"/>
      <c r="AP29" s="79" t="e">
        <f t="shared" si="15"/>
        <v>#DIV/0!</v>
      </c>
      <c r="AQ29" s="78"/>
      <c r="AR29" s="79"/>
      <c r="AS29" s="79" t="e">
        <f t="shared" si="16"/>
        <v>#DIV/0!</v>
      </c>
      <c r="AT29" s="78"/>
      <c r="AU29" s="79"/>
      <c r="AV29" s="79" t="e">
        <f t="shared" si="17"/>
        <v>#DIV/0!</v>
      </c>
      <c r="AW29" s="78"/>
      <c r="AX29" s="79"/>
      <c r="AY29" s="79" t="e">
        <f t="shared" si="18"/>
        <v>#DIV/0!</v>
      </c>
      <c r="AZ29" s="78"/>
      <c r="BA29" s="79"/>
      <c r="BB29" s="79" t="e">
        <f t="shared" si="19"/>
        <v>#DIV/0!</v>
      </c>
      <c r="BC29" s="78"/>
      <c r="BD29" s="79"/>
      <c r="BE29" s="79" t="e">
        <f t="shared" si="20"/>
        <v>#DIV/0!</v>
      </c>
      <c r="BF29" s="78"/>
      <c r="BG29" s="79"/>
      <c r="BH29" s="79" t="e">
        <f t="shared" si="21"/>
        <v>#DIV/0!</v>
      </c>
      <c r="BI29" s="80">
        <f t="shared" si="0"/>
        <v>12</v>
      </c>
      <c r="BJ29" s="81">
        <f t="shared" si="1"/>
        <v>1668933.2399999998</v>
      </c>
      <c r="BK29" s="80">
        <f t="shared" si="2"/>
        <v>0</v>
      </c>
      <c r="BL29" s="81">
        <f t="shared" si="3"/>
        <v>0</v>
      </c>
      <c r="BM29" s="80">
        <v>12</v>
      </c>
      <c r="BN29" s="81">
        <v>1668933.2399999998</v>
      </c>
    </row>
    <row r="30" spans="1:66" ht="41.25" customHeight="1" x14ac:dyDescent="0.2">
      <c r="A30" s="82">
        <v>19</v>
      </c>
      <c r="B30" s="75" t="s">
        <v>185</v>
      </c>
      <c r="C30" s="76" t="s">
        <v>186</v>
      </c>
      <c r="D30" s="83">
        <v>357</v>
      </c>
      <c r="E30" s="76" t="s">
        <v>187</v>
      </c>
      <c r="F30" s="151">
        <v>118520.3584</v>
      </c>
      <c r="G30" s="78"/>
      <c r="H30" s="79"/>
      <c r="I30" s="79" t="e">
        <f t="shared" si="4"/>
        <v>#DIV/0!</v>
      </c>
      <c r="J30" s="78"/>
      <c r="K30" s="79"/>
      <c r="L30" s="79" t="e">
        <f t="shared" si="5"/>
        <v>#DIV/0!</v>
      </c>
      <c r="M30" s="78"/>
      <c r="N30" s="79"/>
      <c r="O30" s="79" t="e">
        <f t="shared" si="6"/>
        <v>#DIV/0!</v>
      </c>
      <c r="P30" s="78"/>
      <c r="Q30" s="79"/>
      <c r="R30" s="79" t="e">
        <f t="shared" si="7"/>
        <v>#DIV/0!</v>
      </c>
      <c r="S30" s="78"/>
      <c r="T30" s="79"/>
      <c r="U30" s="79" t="e">
        <f t="shared" si="8"/>
        <v>#DIV/0!</v>
      </c>
      <c r="V30" s="78"/>
      <c r="W30" s="79"/>
      <c r="X30" s="79" t="e">
        <f t="shared" si="9"/>
        <v>#DIV/0!</v>
      </c>
      <c r="Y30" s="78">
        <v>2</v>
      </c>
      <c r="Z30" s="79">
        <v>237040.72</v>
      </c>
      <c r="AA30" s="79">
        <f t="shared" si="10"/>
        <v>118520.36</v>
      </c>
      <c r="AB30" s="78"/>
      <c r="AC30" s="79"/>
      <c r="AD30" s="79" t="e">
        <f t="shared" si="11"/>
        <v>#DIV/0!</v>
      </c>
      <c r="AE30" s="78"/>
      <c r="AF30" s="79"/>
      <c r="AG30" s="79" t="e">
        <f t="shared" si="12"/>
        <v>#DIV/0!</v>
      </c>
      <c r="AH30" s="78"/>
      <c r="AI30" s="79"/>
      <c r="AJ30" s="79" t="e">
        <f t="shared" si="13"/>
        <v>#DIV/0!</v>
      </c>
      <c r="AK30" s="78">
        <v>11</v>
      </c>
      <c r="AL30" s="79">
        <v>1303723.96</v>
      </c>
      <c r="AM30" s="79">
        <f t="shared" si="14"/>
        <v>118520.36</v>
      </c>
      <c r="AN30" s="78">
        <v>3</v>
      </c>
      <c r="AO30" s="79">
        <v>355561.08</v>
      </c>
      <c r="AP30" s="79">
        <f t="shared" si="15"/>
        <v>118520.36</v>
      </c>
      <c r="AQ30" s="78"/>
      <c r="AR30" s="79"/>
      <c r="AS30" s="79" t="e">
        <f t="shared" si="16"/>
        <v>#DIV/0!</v>
      </c>
      <c r="AT30" s="78"/>
      <c r="AU30" s="79"/>
      <c r="AV30" s="79" t="e">
        <f t="shared" si="17"/>
        <v>#DIV/0!</v>
      </c>
      <c r="AW30" s="78"/>
      <c r="AX30" s="79"/>
      <c r="AY30" s="79" t="e">
        <f t="shared" si="18"/>
        <v>#DIV/0!</v>
      </c>
      <c r="AZ30" s="78"/>
      <c r="BA30" s="79"/>
      <c r="BB30" s="79" t="e">
        <f t="shared" si="19"/>
        <v>#DIV/0!</v>
      </c>
      <c r="BC30" s="78"/>
      <c r="BD30" s="79"/>
      <c r="BE30" s="79" t="e">
        <f t="shared" si="20"/>
        <v>#DIV/0!</v>
      </c>
      <c r="BF30" s="78"/>
      <c r="BG30" s="79"/>
      <c r="BH30" s="79" t="e">
        <f t="shared" si="21"/>
        <v>#DIV/0!</v>
      </c>
      <c r="BI30" s="80">
        <f t="shared" si="0"/>
        <v>13</v>
      </c>
      <c r="BJ30" s="81">
        <f t="shared" si="1"/>
        <v>1540764.68</v>
      </c>
      <c r="BK30" s="80">
        <f t="shared" si="2"/>
        <v>3</v>
      </c>
      <c r="BL30" s="81">
        <f t="shared" si="3"/>
        <v>355561.08</v>
      </c>
      <c r="BM30" s="80">
        <v>16</v>
      </c>
      <c r="BN30" s="81">
        <v>1896325.76</v>
      </c>
    </row>
    <row r="31" spans="1:66" ht="41.25" customHeight="1" x14ac:dyDescent="0.2">
      <c r="A31" s="82">
        <v>20</v>
      </c>
      <c r="B31" s="75" t="s">
        <v>188</v>
      </c>
      <c r="C31" s="76" t="s">
        <v>189</v>
      </c>
      <c r="D31" s="83">
        <v>367</v>
      </c>
      <c r="E31" s="76" t="s">
        <v>190</v>
      </c>
      <c r="F31" s="151">
        <v>70983.635200000004</v>
      </c>
      <c r="G31" s="78"/>
      <c r="H31" s="79"/>
      <c r="I31" s="79" t="e">
        <f t="shared" si="4"/>
        <v>#DIV/0!</v>
      </c>
      <c r="J31" s="78"/>
      <c r="K31" s="79"/>
      <c r="L31" s="79" t="e">
        <f t="shared" si="5"/>
        <v>#DIV/0!</v>
      </c>
      <c r="M31" s="78"/>
      <c r="N31" s="79"/>
      <c r="O31" s="79" t="e">
        <f t="shared" si="6"/>
        <v>#DIV/0!</v>
      </c>
      <c r="P31" s="78"/>
      <c r="Q31" s="79"/>
      <c r="R31" s="79" t="e">
        <f t="shared" si="7"/>
        <v>#DIV/0!</v>
      </c>
      <c r="S31" s="78"/>
      <c r="T31" s="79"/>
      <c r="U31" s="79" t="e">
        <f t="shared" si="8"/>
        <v>#DIV/0!</v>
      </c>
      <c r="V31" s="78"/>
      <c r="W31" s="79"/>
      <c r="X31" s="79" t="e">
        <f t="shared" si="9"/>
        <v>#DIV/0!</v>
      </c>
      <c r="Y31" s="78">
        <v>3</v>
      </c>
      <c r="Z31" s="79">
        <v>212950.91999999998</v>
      </c>
      <c r="AA31" s="79">
        <f t="shared" si="10"/>
        <v>70983.64</v>
      </c>
      <c r="AB31" s="78"/>
      <c r="AC31" s="79"/>
      <c r="AD31" s="79" t="e">
        <f t="shared" si="11"/>
        <v>#DIV/0!</v>
      </c>
      <c r="AE31" s="78"/>
      <c r="AF31" s="79"/>
      <c r="AG31" s="79" t="e">
        <f t="shared" si="12"/>
        <v>#DIV/0!</v>
      </c>
      <c r="AH31" s="78"/>
      <c r="AI31" s="79"/>
      <c r="AJ31" s="79" t="e">
        <f t="shared" si="13"/>
        <v>#DIV/0!</v>
      </c>
      <c r="AK31" s="78">
        <v>1</v>
      </c>
      <c r="AL31" s="79">
        <v>70983.64</v>
      </c>
      <c r="AM31" s="79">
        <f t="shared" si="14"/>
        <v>70983.64</v>
      </c>
      <c r="AN31" s="78"/>
      <c r="AO31" s="79"/>
      <c r="AP31" s="79" t="e">
        <f t="shared" si="15"/>
        <v>#DIV/0!</v>
      </c>
      <c r="AQ31" s="78"/>
      <c r="AR31" s="79"/>
      <c r="AS31" s="79" t="e">
        <f t="shared" si="16"/>
        <v>#DIV/0!</v>
      </c>
      <c r="AT31" s="78"/>
      <c r="AU31" s="79"/>
      <c r="AV31" s="79" t="e">
        <f t="shared" si="17"/>
        <v>#DIV/0!</v>
      </c>
      <c r="AW31" s="78"/>
      <c r="AX31" s="79"/>
      <c r="AY31" s="79" t="e">
        <f t="shared" si="18"/>
        <v>#DIV/0!</v>
      </c>
      <c r="AZ31" s="78"/>
      <c r="BA31" s="79"/>
      <c r="BB31" s="79" t="e">
        <f t="shared" si="19"/>
        <v>#DIV/0!</v>
      </c>
      <c r="BC31" s="78"/>
      <c r="BD31" s="79"/>
      <c r="BE31" s="79" t="e">
        <f t="shared" si="20"/>
        <v>#DIV/0!</v>
      </c>
      <c r="BF31" s="78"/>
      <c r="BG31" s="79"/>
      <c r="BH31" s="79" t="e">
        <f t="shared" si="21"/>
        <v>#DIV/0!</v>
      </c>
      <c r="BI31" s="80">
        <f t="shared" si="0"/>
        <v>4</v>
      </c>
      <c r="BJ31" s="81">
        <f t="shared" si="1"/>
        <v>283934.56</v>
      </c>
      <c r="BK31" s="80">
        <f t="shared" si="2"/>
        <v>0</v>
      </c>
      <c r="BL31" s="81">
        <f t="shared" si="3"/>
        <v>0</v>
      </c>
      <c r="BM31" s="80">
        <v>4</v>
      </c>
      <c r="BN31" s="81">
        <v>283934.56</v>
      </c>
    </row>
    <row r="32" spans="1:66" ht="41.25" customHeight="1" x14ac:dyDescent="0.2">
      <c r="A32" s="82">
        <v>20</v>
      </c>
      <c r="B32" s="75" t="s">
        <v>191</v>
      </c>
      <c r="C32" s="76" t="s">
        <v>192</v>
      </c>
      <c r="D32" s="83">
        <v>368</v>
      </c>
      <c r="E32" s="76" t="s">
        <v>193</v>
      </c>
      <c r="F32" s="151">
        <v>70983.635200000004</v>
      </c>
      <c r="G32" s="78"/>
      <c r="H32" s="79"/>
      <c r="I32" s="79" t="e">
        <f t="shared" si="4"/>
        <v>#DIV/0!</v>
      </c>
      <c r="J32" s="78"/>
      <c r="K32" s="79"/>
      <c r="L32" s="79" t="e">
        <f t="shared" si="5"/>
        <v>#DIV/0!</v>
      </c>
      <c r="M32" s="78"/>
      <c r="N32" s="79"/>
      <c r="O32" s="79" t="e">
        <f t="shared" si="6"/>
        <v>#DIV/0!</v>
      </c>
      <c r="P32" s="78"/>
      <c r="Q32" s="79"/>
      <c r="R32" s="79" t="e">
        <f t="shared" si="7"/>
        <v>#DIV/0!</v>
      </c>
      <c r="S32" s="78"/>
      <c r="T32" s="79"/>
      <c r="U32" s="79" t="e">
        <f t="shared" si="8"/>
        <v>#DIV/0!</v>
      </c>
      <c r="V32" s="78"/>
      <c r="W32" s="79"/>
      <c r="X32" s="79" t="e">
        <f t="shared" si="9"/>
        <v>#DIV/0!</v>
      </c>
      <c r="Y32" s="78">
        <v>3</v>
      </c>
      <c r="Z32" s="79">
        <v>212950.91999999998</v>
      </c>
      <c r="AA32" s="79">
        <f t="shared" si="10"/>
        <v>70983.64</v>
      </c>
      <c r="AB32" s="78"/>
      <c r="AC32" s="79"/>
      <c r="AD32" s="79" t="e">
        <f t="shared" si="11"/>
        <v>#DIV/0!</v>
      </c>
      <c r="AE32" s="78"/>
      <c r="AF32" s="79"/>
      <c r="AG32" s="79" t="e">
        <f t="shared" si="12"/>
        <v>#DIV/0!</v>
      </c>
      <c r="AH32" s="78"/>
      <c r="AI32" s="79"/>
      <c r="AJ32" s="79" t="e">
        <f t="shared" si="13"/>
        <v>#DIV/0!</v>
      </c>
      <c r="AK32" s="78">
        <v>1</v>
      </c>
      <c r="AL32" s="79">
        <v>70983.64</v>
      </c>
      <c r="AM32" s="79">
        <f t="shared" si="14"/>
        <v>70983.64</v>
      </c>
      <c r="AN32" s="78">
        <v>1</v>
      </c>
      <c r="AO32" s="79">
        <v>70983.64</v>
      </c>
      <c r="AP32" s="79">
        <f t="shared" si="15"/>
        <v>70983.64</v>
      </c>
      <c r="AQ32" s="78"/>
      <c r="AR32" s="79"/>
      <c r="AS32" s="79" t="e">
        <f t="shared" si="16"/>
        <v>#DIV/0!</v>
      </c>
      <c r="AT32" s="78"/>
      <c r="AU32" s="79"/>
      <c r="AV32" s="79" t="e">
        <f t="shared" si="17"/>
        <v>#DIV/0!</v>
      </c>
      <c r="AW32" s="78">
        <v>3</v>
      </c>
      <c r="AX32" s="79">
        <v>212950.91999999998</v>
      </c>
      <c r="AY32" s="79">
        <f t="shared" si="18"/>
        <v>70983.64</v>
      </c>
      <c r="AZ32" s="78"/>
      <c r="BA32" s="79"/>
      <c r="BB32" s="79" t="e">
        <f t="shared" si="19"/>
        <v>#DIV/0!</v>
      </c>
      <c r="BC32" s="78"/>
      <c r="BD32" s="79"/>
      <c r="BE32" s="79" t="e">
        <f t="shared" si="20"/>
        <v>#DIV/0!</v>
      </c>
      <c r="BF32" s="78"/>
      <c r="BG32" s="79"/>
      <c r="BH32" s="79" t="e">
        <f t="shared" si="21"/>
        <v>#DIV/0!</v>
      </c>
      <c r="BI32" s="80">
        <f t="shared" si="0"/>
        <v>7</v>
      </c>
      <c r="BJ32" s="81">
        <f t="shared" si="1"/>
        <v>496885.48</v>
      </c>
      <c r="BK32" s="80">
        <f t="shared" si="2"/>
        <v>1</v>
      </c>
      <c r="BL32" s="81">
        <f t="shared" si="3"/>
        <v>70983.64</v>
      </c>
      <c r="BM32" s="80">
        <v>8</v>
      </c>
      <c r="BN32" s="81">
        <v>567869.12</v>
      </c>
    </row>
    <row r="33" spans="1:66" ht="41.25" customHeight="1" x14ac:dyDescent="0.2">
      <c r="A33" s="82">
        <v>20</v>
      </c>
      <c r="B33" s="75" t="s">
        <v>191</v>
      </c>
      <c r="C33" s="76" t="s">
        <v>192</v>
      </c>
      <c r="D33" s="83">
        <v>369</v>
      </c>
      <c r="E33" s="76" t="s">
        <v>194</v>
      </c>
      <c r="F33" s="151">
        <v>70983.635200000004</v>
      </c>
      <c r="G33" s="78"/>
      <c r="H33" s="79"/>
      <c r="I33" s="79" t="e">
        <f t="shared" si="4"/>
        <v>#DIV/0!</v>
      </c>
      <c r="J33" s="78"/>
      <c r="K33" s="79"/>
      <c r="L33" s="79" t="e">
        <f t="shared" si="5"/>
        <v>#DIV/0!</v>
      </c>
      <c r="M33" s="78"/>
      <c r="N33" s="79"/>
      <c r="O33" s="79" t="e">
        <f t="shared" si="6"/>
        <v>#DIV/0!</v>
      </c>
      <c r="P33" s="78"/>
      <c r="Q33" s="79"/>
      <c r="R33" s="79" t="e">
        <f t="shared" si="7"/>
        <v>#DIV/0!</v>
      </c>
      <c r="S33" s="78"/>
      <c r="T33" s="79"/>
      <c r="U33" s="79" t="e">
        <f t="shared" si="8"/>
        <v>#DIV/0!</v>
      </c>
      <c r="V33" s="78"/>
      <c r="W33" s="79"/>
      <c r="X33" s="79" t="e">
        <f t="shared" si="9"/>
        <v>#DIV/0!</v>
      </c>
      <c r="Y33" s="78"/>
      <c r="Z33" s="79"/>
      <c r="AA33" s="79" t="e">
        <f t="shared" si="10"/>
        <v>#DIV/0!</v>
      </c>
      <c r="AB33" s="78"/>
      <c r="AC33" s="79"/>
      <c r="AD33" s="79" t="e">
        <f t="shared" si="11"/>
        <v>#DIV/0!</v>
      </c>
      <c r="AE33" s="78"/>
      <c r="AF33" s="79"/>
      <c r="AG33" s="79" t="e">
        <f t="shared" si="12"/>
        <v>#DIV/0!</v>
      </c>
      <c r="AH33" s="78"/>
      <c r="AI33" s="79"/>
      <c r="AJ33" s="79" t="e">
        <f t="shared" si="13"/>
        <v>#DIV/0!</v>
      </c>
      <c r="AK33" s="78">
        <v>3</v>
      </c>
      <c r="AL33" s="79">
        <v>212950.91999999998</v>
      </c>
      <c r="AM33" s="79">
        <f t="shared" si="14"/>
        <v>70983.64</v>
      </c>
      <c r="AN33" s="78"/>
      <c r="AO33" s="79"/>
      <c r="AP33" s="79" t="e">
        <f t="shared" si="15"/>
        <v>#DIV/0!</v>
      </c>
      <c r="AQ33" s="78"/>
      <c r="AR33" s="79"/>
      <c r="AS33" s="79" t="e">
        <f t="shared" si="16"/>
        <v>#DIV/0!</v>
      </c>
      <c r="AT33" s="78"/>
      <c r="AU33" s="79"/>
      <c r="AV33" s="79" t="e">
        <f t="shared" si="17"/>
        <v>#DIV/0!</v>
      </c>
      <c r="AW33" s="78"/>
      <c r="AX33" s="79"/>
      <c r="AY33" s="79" t="e">
        <f t="shared" si="18"/>
        <v>#DIV/0!</v>
      </c>
      <c r="AZ33" s="78"/>
      <c r="BA33" s="79"/>
      <c r="BB33" s="79" t="e">
        <f t="shared" si="19"/>
        <v>#DIV/0!</v>
      </c>
      <c r="BC33" s="78"/>
      <c r="BD33" s="79"/>
      <c r="BE33" s="79" t="e">
        <f t="shared" si="20"/>
        <v>#DIV/0!</v>
      </c>
      <c r="BF33" s="78"/>
      <c r="BG33" s="79"/>
      <c r="BH33" s="79" t="e">
        <f t="shared" si="21"/>
        <v>#DIV/0!</v>
      </c>
      <c r="BI33" s="80">
        <f t="shared" si="0"/>
        <v>3</v>
      </c>
      <c r="BJ33" s="81">
        <f t="shared" si="1"/>
        <v>212950.91999999998</v>
      </c>
      <c r="BK33" s="80">
        <f t="shared" si="2"/>
        <v>0</v>
      </c>
      <c r="BL33" s="81">
        <f t="shared" si="3"/>
        <v>0</v>
      </c>
      <c r="BM33" s="80">
        <v>3</v>
      </c>
      <c r="BN33" s="81">
        <v>212950.91999999998</v>
      </c>
    </row>
    <row r="34" spans="1:66" ht="41.25" customHeight="1" x14ac:dyDescent="0.2">
      <c r="A34" s="82">
        <v>20</v>
      </c>
      <c r="B34" s="75" t="s">
        <v>195</v>
      </c>
      <c r="C34" s="76" t="s">
        <v>196</v>
      </c>
      <c r="D34" s="83">
        <v>372</v>
      </c>
      <c r="E34" s="76" t="s">
        <v>197</v>
      </c>
      <c r="F34" s="151">
        <v>70983.635200000004</v>
      </c>
      <c r="G34" s="78"/>
      <c r="H34" s="79"/>
      <c r="I34" s="79" t="e">
        <f t="shared" si="4"/>
        <v>#DIV/0!</v>
      </c>
      <c r="J34" s="78"/>
      <c r="K34" s="79"/>
      <c r="L34" s="79" t="e">
        <f t="shared" si="5"/>
        <v>#DIV/0!</v>
      </c>
      <c r="M34" s="78"/>
      <c r="N34" s="79"/>
      <c r="O34" s="79" t="e">
        <f t="shared" si="6"/>
        <v>#DIV/0!</v>
      </c>
      <c r="P34" s="78"/>
      <c r="Q34" s="79"/>
      <c r="R34" s="79" t="e">
        <f t="shared" si="7"/>
        <v>#DIV/0!</v>
      </c>
      <c r="S34" s="78"/>
      <c r="T34" s="79"/>
      <c r="U34" s="79" t="e">
        <f t="shared" si="8"/>
        <v>#DIV/0!</v>
      </c>
      <c r="V34" s="78"/>
      <c r="W34" s="79"/>
      <c r="X34" s="79" t="e">
        <f t="shared" si="9"/>
        <v>#DIV/0!</v>
      </c>
      <c r="Y34" s="78">
        <v>1</v>
      </c>
      <c r="Z34" s="79">
        <v>70983.64</v>
      </c>
      <c r="AA34" s="79">
        <f t="shared" si="10"/>
        <v>70983.64</v>
      </c>
      <c r="AB34" s="78"/>
      <c r="AC34" s="79"/>
      <c r="AD34" s="79" t="e">
        <f t="shared" si="11"/>
        <v>#DIV/0!</v>
      </c>
      <c r="AE34" s="78"/>
      <c r="AF34" s="79"/>
      <c r="AG34" s="79" t="e">
        <f t="shared" si="12"/>
        <v>#DIV/0!</v>
      </c>
      <c r="AH34" s="78"/>
      <c r="AI34" s="79"/>
      <c r="AJ34" s="79" t="e">
        <f t="shared" si="13"/>
        <v>#DIV/0!</v>
      </c>
      <c r="AK34" s="78">
        <v>1</v>
      </c>
      <c r="AL34" s="79">
        <v>70983.64</v>
      </c>
      <c r="AM34" s="79">
        <f t="shared" si="14"/>
        <v>70983.64</v>
      </c>
      <c r="AN34" s="78">
        <v>1</v>
      </c>
      <c r="AO34" s="79">
        <v>70983.64</v>
      </c>
      <c r="AP34" s="79">
        <f t="shared" si="15"/>
        <v>70983.64</v>
      </c>
      <c r="AQ34" s="78"/>
      <c r="AR34" s="79"/>
      <c r="AS34" s="79" t="e">
        <f t="shared" si="16"/>
        <v>#DIV/0!</v>
      </c>
      <c r="AT34" s="78"/>
      <c r="AU34" s="79"/>
      <c r="AV34" s="79" t="e">
        <f t="shared" si="17"/>
        <v>#DIV/0!</v>
      </c>
      <c r="AW34" s="78"/>
      <c r="AX34" s="79"/>
      <c r="AY34" s="79" t="e">
        <f t="shared" si="18"/>
        <v>#DIV/0!</v>
      </c>
      <c r="AZ34" s="78"/>
      <c r="BA34" s="79"/>
      <c r="BB34" s="79" t="e">
        <f t="shared" si="19"/>
        <v>#DIV/0!</v>
      </c>
      <c r="BC34" s="78"/>
      <c r="BD34" s="79"/>
      <c r="BE34" s="79" t="e">
        <f t="shared" si="20"/>
        <v>#DIV/0!</v>
      </c>
      <c r="BF34" s="78"/>
      <c r="BG34" s="79"/>
      <c r="BH34" s="79" t="e">
        <f t="shared" si="21"/>
        <v>#DIV/0!</v>
      </c>
      <c r="BI34" s="80">
        <f t="shared" si="0"/>
        <v>2</v>
      </c>
      <c r="BJ34" s="81">
        <f t="shared" si="1"/>
        <v>141967.28</v>
      </c>
      <c r="BK34" s="80">
        <f t="shared" si="2"/>
        <v>1</v>
      </c>
      <c r="BL34" s="81">
        <f t="shared" si="3"/>
        <v>70983.64</v>
      </c>
      <c r="BM34" s="80">
        <v>3</v>
      </c>
      <c r="BN34" s="81">
        <v>212950.91999999998</v>
      </c>
    </row>
    <row r="35" spans="1:66" ht="41.25" customHeight="1" x14ac:dyDescent="0.2">
      <c r="A35" s="82">
        <v>21</v>
      </c>
      <c r="B35" s="75" t="s">
        <v>198</v>
      </c>
      <c r="C35" s="76" t="s">
        <v>199</v>
      </c>
      <c r="D35" s="77">
        <v>378</v>
      </c>
      <c r="E35" s="76" t="s">
        <v>200</v>
      </c>
      <c r="F35" s="151">
        <v>74029.133799999996</v>
      </c>
      <c r="G35" s="78"/>
      <c r="H35" s="79"/>
      <c r="I35" s="79" t="e">
        <f t="shared" si="4"/>
        <v>#DIV/0!</v>
      </c>
      <c r="J35" s="78"/>
      <c r="K35" s="79"/>
      <c r="L35" s="79" t="e">
        <f t="shared" si="5"/>
        <v>#DIV/0!</v>
      </c>
      <c r="M35" s="78"/>
      <c r="N35" s="79"/>
      <c r="O35" s="79" t="e">
        <f t="shared" si="6"/>
        <v>#DIV/0!</v>
      </c>
      <c r="P35" s="78"/>
      <c r="Q35" s="79"/>
      <c r="R35" s="79" t="e">
        <f t="shared" si="7"/>
        <v>#DIV/0!</v>
      </c>
      <c r="S35" s="78"/>
      <c r="T35" s="79"/>
      <c r="U35" s="79" t="e">
        <f t="shared" si="8"/>
        <v>#DIV/0!</v>
      </c>
      <c r="V35" s="78"/>
      <c r="W35" s="79"/>
      <c r="X35" s="79" t="e">
        <f t="shared" si="9"/>
        <v>#DIV/0!</v>
      </c>
      <c r="Y35" s="78"/>
      <c r="Z35" s="79"/>
      <c r="AA35" s="79" t="e">
        <f t="shared" si="10"/>
        <v>#DIV/0!</v>
      </c>
      <c r="AB35" s="78"/>
      <c r="AC35" s="79"/>
      <c r="AD35" s="79" t="e">
        <f t="shared" si="11"/>
        <v>#DIV/0!</v>
      </c>
      <c r="AE35" s="78"/>
      <c r="AF35" s="79"/>
      <c r="AG35" s="79" t="e">
        <f t="shared" si="12"/>
        <v>#DIV/0!</v>
      </c>
      <c r="AH35" s="78"/>
      <c r="AI35" s="79"/>
      <c r="AJ35" s="79" t="e">
        <f t="shared" si="13"/>
        <v>#DIV/0!</v>
      </c>
      <c r="AK35" s="78"/>
      <c r="AL35" s="79"/>
      <c r="AM35" s="79" t="e">
        <f t="shared" si="14"/>
        <v>#DIV/0!</v>
      </c>
      <c r="AN35" s="78"/>
      <c r="AO35" s="79"/>
      <c r="AP35" s="79" t="e">
        <f t="shared" si="15"/>
        <v>#DIV/0!</v>
      </c>
      <c r="AQ35" s="78"/>
      <c r="AR35" s="79"/>
      <c r="AS35" s="79" t="e">
        <f t="shared" si="16"/>
        <v>#DIV/0!</v>
      </c>
      <c r="AT35" s="78">
        <v>1</v>
      </c>
      <c r="AU35" s="79">
        <v>74029.13</v>
      </c>
      <c r="AV35" s="79">
        <f t="shared" si="17"/>
        <v>74029.13</v>
      </c>
      <c r="AW35" s="78"/>
      <c r="AX35" s="79"/>
      <c r="AY35" s="79" t="e">
        <f t="shared" si="18"/>
        <v>#DIV/0!</v>
      </c>
      <c r="AZ35" s="78"/>
      <c r="BA35" s="79"/>
      <c r="BB35" s="79" t="e">
        <f t="shared" si="19"/>
        <v>#DIV/0!</v>
      </c>
      <c r="BC35" s="78"/>
      <c r="BD35" s="79"/>
      <c r="BE35" s="79" t="e">
        <f t="shared" si="20"/>
        <v>#DIV/0!</v>
      </c>
      <c r="BF35" s="78"/>
      <c r="BG35" s="79"/>
      <c r="BH35" s="79" t="e">
        <f t="shared" si="21"/>
        <v>#DIV/0!</v>
      </c>
      <c r="BI35" s="80">
        <f t="shared" si="0"/>
        <v>0</v>
      </c>
      <c r="BJ35" s="81">
        <f t="shared" si="1"/>
        <v>0</v>
      </c>
      <c r="BK35" s="80">
        <f t="shared" si="2"/>
        <v>1</v>
      </c>
      <c r="BL35" s="81">
        <f t="shared" si="3"/>
        <v>74029.13</v>
      </c>
      <c r="BM35" s="80">
        <v>1</v>
      </c>
      <c r="BN35" s="81">
        <v>74029.13</v>
      </c>
    </row>
    <row r="36" spans="1:66" ht="41.25" customHeight="1" x14ac:dyDescent="0.2">
      <c r="A36" s="82">
        <v>21</v>
      </c>
      <c r="B36" s="75" t="s">
        <v>198</v>
      </c>
      <c r="C36" s="76" t="s">
        <v>199</v>
      </c>
      <c r="D36" s="83">
        <v>379</v>
      </c>
      <c r="E36" s="76" t="s">
        <v>201</v>
      </c>
      <c r="F36" s="151">
        <v>74029.133799999996</v>
      </c>
      <c r="G36" s="78"/>
      <c r="H36" s="79"/>
      <c r="I36" s="79" t="e">
        <f t="shared" si="4"/>
        <v>#DIV/0!</v>
      </c>
      <c r="J36" s="78"/>
      <c r="K36" s="79"/>
      <c r="L36" s="79" t="e">
        <f t="shared" si="5"/>
        <v>#DIV/0!</v>
      </c>
      <c r="M36" s="78"/>
      <c r="N36" s="79"/>
      <c r="O36" s="79" t="e">
        <f t="shared" si="6"/>
        <v>#DIV/0!</v>
      </c>
      <c r="P36" s="78"/>
      <c r="Q36" s="79"/>
      <c r="R36" s="79" t="e">
        <f t="shared" si="7"/>
        <v>#DIV/0!</v>
      </c>
      <c r="S36" s="78"/>
      <c r="T36" s="79"/>
      <c r="U36" s="79" t="e">
        <f t="shared" si="8"/>
        <v>#DIV/0!</v>
      </c>
      <c r="V36" s="78"/>
      <c r="W36" s="79"/>
      <c r="X36" s="79" t="e">
        <f t="shared" si="9"/>
        <v>#DIV/0!</v>
      </c>
      <c r="Y36" s="78"/>
      <c r="Z36" s="79"/>
      <c r="AA36" s="79" t="e">
        <f t="shared" si="10"/>
        <v>#DIV/0!</v>
      </c>
      <c r="AB36" s="78"/>
      <c r="AC36" s="79"/>
      <c r="AD36" s="79" t="e">
        <f t="shared" si="11"/>
        <v>#DIV/0!</v>
      </c>
      <c r="AE36" s="78"/>
      <c r="AF36" s="79"/>
      <c r="AG36" s="79" t="e">
        <f t="shared" si="12"/>
        <v>#DIV/0!</v>
      </c>
      <c r="AH36" s="78"/>
      <c r="AI36" s="79"/>
      <c r="AJ36" s="79" t="e">
        <f t="shared" si="13"/>
        <v>#DIV/0!</v>
      </c>
      <c r="AK36" s="78"/>
      <c r="AL36" s="79"/>
      <c r="AM36" s="79" t="e">
        <f t="shared" si="14"/>
        <v>#DIV/0!</v>
      </c>
      <c r="AN36" s="78"/>
      <c r="AO36" s="79"/>
      <c r="AP36" s="79" t="e">
        <f t="shared" si="15"/>
        <v>#DIV/0!</v>
      </c>
      <c r="AQ36" s="78">
        <v>83</v>
      </c>
      <c r="AR36" s="79">
        <v>6144417.7899999982</v>
      </c>
      <c r="AS36" s="79">
        <f t="shared" si="16"/>
        <v>74029.129999999976</v>
      </c>
      <c r="AT36" s="78">
        <v>46</v>
      </c>
      <c r="AU36" s="79">
        <v>3405339.98</v>
      </c>
      <c r="AV36" s="79">
        <f t="shared" si="17"/>
        <v>74029.13</v>
      </c>
      <c r="AW36" s="78"/>
      <c r="AX36" s="79"/>
      <c r="AY36" s="79" t="e">
        <f t="shared" si="18"/>
        <v>#DIV/0!</v>
      </c>
      <c r="AZ36" s="78"/>
      <c r="BA36" s="79"/>
      <c r="BB36" s="79" t="e">
        <f t="shared" si="19"/>
        <v>#DIV/0!</v>
      </c>
      <c r="BC36" s="78"/>
      <c r="BD36" s="79"/>
      <c r="BE36" s="79" t="e">
        <f t="shared" si="20"/>
        <v>#DIV/0!</v>
      </c>
      <c r="BF36" s="78"/>
      <c r="BG36" s="79"/>
      <c r="BH36" s="79" t="e">
        <f t="shared" si="21"/>
        <v>#DIV/0!</v>
      </c>
      <c r="BI36" s="80">
        <f t="shared" si="0"/>
        <v>83</v>
      </c>
      <c r="BJ36" s="81">
        <f t="shared" si="1"/>
        <v>6144417.7899999982</v>
      </c>
      <c r="BK36" s="80">
        <f t="shared" si="2"/>
        <v>46</v>
      </c>
      <c r="BL36" s="81">
        <f t="shared" si="3"/>
        <v>3405339.98</v>
      </c>
      <c r="BM36" s="80">
        <v>129</v>
      </c>
      <c r="BN36" s="81">
        <v>9549757.7699999977</v>
      </c>
    </row>
    <row r="37" spans="1:66" ht="41.25" customHeight="1" x14ac:dyDescent="0.2">
      <c r="A37" s="82">
        <v>21</v>
      </c>
      <c r="B37" s="75" t="s">
        <v>198</v>
      </c>
      <c r="C37" s="76" t="s">
        <v>199</v>
      </c>
      <c r="D37" s="83">
        <v>380</v>
      </c>
      <c r="E37" s="76" t="s">
        <v>202</v>
      </c>
      <c r="F37" s="151">
        <v>74029.133799999996</v>
      </c>
      <c r="G37" s="78"/>
      <c r="H37" s="79"/>
      <c r="I37" s="79" t="e">
        <f t="shared" si="4"/>
        <v>#DIV/0!</v>
      </c>
      <c r="J37" s="78"/>
      <c r="K37" s="79"/>
      <c r="L37" s="79" t="e">
        <f t="shared" si="5"/>
        <v>#DIV/0!</v>
      </c>
      <c r="M37" s="78"/>
      <c r="N37" s="79"/>
      <c r="O37" s="79" t="e">
        <f t="shared" si="6"/>
        <v>#DIV/0!</v>
      </c>
      <c r="P37" s="78"/>
      <c r="Q37" s="79"/>
      <c r="R37" s="79" t="e">
        <f t="shared" si="7"/>
        <v>#DIV/0!</v>
      </c>
      <c r="S37" s="78"/>
      <c r="T37" s="79"/>
      <c r="U37" s="79" t="e">
        <f t="shared" si="8"/>
        <v>#DIV/0!</v>
      </c>
      <c r="V37" s="78"/>
      <c r="W37" s="79"/>
      <c r="X37" s="79" t="e">
        <f t="shared" si="9"/>
        <v>#DIV/0!</v>
      </c>
      <c r="Y37" s="78"/>
      <c r="Z37" s="79"/>
      <c r="AA37" s="79" t="e">
        <f t="shared" si="10"/>
        <v>#DIV/0!</v>
      </c>
      <c r="AB37" s="78"/>
      <c r="AC37" s="79"/>
      <c r="AD37" s="79" t="e">
        <f t="shared" si="11"/>
        <v>#DIV/0!</v>
      </c>
      <c r="AE37" s="78"/>
      <c r="AF37" s="79"/>
      <c r="AG37" s="79" t="e">
        <f t="shared" si="12"/>
        <v>#DIV/0!</v>
      </c>
      <c r="AH37" s="78"/>
      <c r="AI37" s="79"/>
      <c r="AJ37" s="79" t="e">
        <f t="shared" si="13"/>
        <v>#DIV/0!</v>
      </c>
      <c r="AK37" s="78"/>
      <c r="AL37" s="79"/>
      <c r="AM37" s="79" t="e">
        <f t="shared" si="14"/>
        <v>#DIV/0!</v>
      </c>
      <c r="AN37" s="78"/>
      <c r="AO37" s="79"/>
      <c r="AP37" s="79" t="e">
        <f t="shared" si="15"/>
        <v>#DIV/0!</v>
      </c>
      <c r="AQ37" s="78">
        <v>1</v>
      </c>
      <c r="AR37" s="79">
        <v>74029.13</v>
      </c>
      <c r="AS37" s="79">
        <f t="shared" si="16"/>
        <v>74029.13</v>
      </c>
      <c r="AT37" s="78">
        <v>2</v>
      </c>
      <c r="AU37" s="79">
        <v>148058.26</v>
      </c>
      <c r="AV37" s="79">
        <f t="shared" si="17"/>
        <v>74029.13</v>
      </c>
      <c r="AW37" s="78"/>
      <c r="AX37" s="79"/>
      <c r="AY37" s="79" t="e">
        <f t="shared" si="18"/>
        <v>#DIV/0!</v>
      </c>
      <c r="AZ37" s="78"/>
      <c r="BA37" s="79"/>
      <c r="BB37" s="79" t="e">
        <f t="shared" si="19"/>
        <v>#DIV/0!</v>
      </c>
      <c r="BC37" s="78"/>
      <c r="BD37" s="79"/>
      <c r="BE37" s="79" t="e">
        <f t="shared" si="20"/>
        <v>#DIV/0!</v>
      </c>
      <c r="BF37" s="78"/>
      <c r="BG37" s="79"/>
      <c r="BH37" s="79" t="e">
        <f t="shared" si="21"/>
        <v>#DIV/0!</v>
      </c>
      <c r="BI37" s="80">
        <f t="shared" si="0"/>
        <v>1</v>
      </c>
      <c r="BJ37" s="81">
        <f t="shared" si="1"/>
        <v>74029.13</v>
      </c>
      <c r="BK37" s="80">
        <f t="shared" si="2"/>
        <v>2</v>
      </c>
      <c r="BL37" s="81">
        <f t="shared" si="3"/>
        <v>148058.26</v>
      </c>
      <c r="BM37" s="80">
        <v>3</v>
      </c>
      <c r="BN37" s="81">
        <v>222087.39</v>
      </c>
    </row>
    <row r="38" spans="1:66" ht="41.25" customHeight="1" x14ac:dyDescent="0.2">
      <c r="A38" s="82">
        <v>21</v>
      </c>
      <c r="B38" s="75" t="s">
        <v>198</v>
      </c>
      <c r="C38" s="76" t="s">
        <v>199</v>
      </c>
      <c r="D38" s="83">
        <v>381</v>
      </c>
      <c r="E38" s="76" t="s">
        <v>203</v>
      </c>
      <c r="F38" s="151">
        <v>74029.133799999996</v>
      </c>
      <c r="G38" s="78"/>
      <c r="H38" s="79"/>
      <c r="I38" s="79" t="e">
        <f t="shared" si="4"/>
        <v>#DIV/0!</v>
      </c>
      <c r="J38" s="78"/>
      <c r="K38" s="79"/>
      <c r="L38" s="79" t="e">
        <f t="shared" si="5"/>
        <v>#DIV/0!</v>
      </c>
      <c r="M38" s="78"/>
      <c r="N38" s="79"/>
      <c r="O38" s="79" t="e">
        <f t="shared" si="6"/>
        <v>#DIV/0!</v>
      </c>
      <c r="P38" s="78"/>
      <c r="Q38" s="79"/>
      <c r="R38" s="79" t="e">
        <f t="shared" si="7"/>
        <v>#DIV/0!</v>
      </c>
      <c r="S38" s="78"/>
      <c r="T38" s="79"/>
      <c r="U38" s="79" t="e">
        <f t="shared" si="8"/>
        <v>#DIV/0!</v>
      </c>
      <c r="V38" s="78"/>
      <c r="W38" s="79"/>
      <c r="X38" s="79" t="e">
        <f t="shared" si="9"/>
        <v>#DIV/0!</v>
      </c>
      <c r="Y38" s="78"/>
      <c r="Z38" s="79"/>
      <c r="AA38" s="79" t="e">
        <f t="shared" si="10"/>
        <v>#DIV/0!</v>
      </c>
      <c r="AB38" s="78"/>
      <c r="AC38" s="79"/>
      <c r="AD38" s="79" t="e">
        <f t="shared" si="11"/>
        <v>#DIV/0!</v>
      </c>
      <c r="AE38" s="78"/>
      <c r="AF38" s="79"/>
      <c r="AG38" s="79" t="e">
        <f t="shared" si="12"/>
        <v>#DIV/0!</v>
      </c>
      <c r="AH38" s="78"/>
      <c r="AI38" s="79"/>
      <c r="AJ38" s="79" t="e">
        <f t="shared" si="13"/>
        <v>#DIV/0!</v>
      </c>
      <c r="AK38" s="78"/>
      <c r="AL38" s="79"/>
      <c r="AM38" s="79" t="e">
        <f t="shared" si="14"/>
        <v>#DIV/0!</v>
      </c>
      <c r="AN38" s="78"/>
      <c r="AO38" s="79"/>
      <c r="AP38" s="79" t="e">
        <f t="shared" si="15"/>
        <v>#DIV/0!</v>
      </c>
      <c r="AQ38" s="78">
        <v>38</v>
      </c>
      <c r="AR38" s="79">
        <v>2813106.939999999</v>
      </c>
      <c r="AS38" s="79">
        <f t="shared" si="16"/>
        <v>74029.129999999976</v>
      </c>
      <c r="AT38" s="78">
        <v>12</v>
      </c>
      <c r="AU38" s="79">
        <v>888349.56</v>
      </c>
      <c r="AV38" s="79">
        <f t="shared" si="17"/>
        <v>74029.13</v>
      </c>
      <c r="AW38" s="78"/>
      <c r="AX38" s="79"/>
      <c r="AY38" s="79" t="e">
        <f t="shared" si="18"/>
        <v>#DIV/0!</v>
      </c>
      <c r="AZ38" s="78"/>
      <c r="BA38" s="79"/>
      <c r="BB38" s="79" t="e">
        <f t="shared" si="19"/>
        <v>#DIV/0!</v>
      </c>
      <c r="BC38" s="78"/>
      <c r="BD38" s="79"/>
      <c r="BE38" s="79" t="e">
        <f t="shared" si="20"/>
        <v>#DIV/0!</v>
      </c>
      <c r="BF38" s="78"/>
      <c r="BG38" s="79"/>
      <c r="BH38" s="79" t="e">
        <f t="shared" si="21"/>
        <v>#DIV/0!</v>
      </c>
      <c r="BI38" s="80">
        <f t="shared" si="0"/>
        <v>38</v>
      </c>
      <c r="BJ38" s="81">
        <f t="shared" si="1"/>
        <v>2813106.939999999</v>
      </c>
      <c r="BK38" s="80">
        <f t="shared" si="2"/>
        <v>12</v>
      </c>
      <c r="BL38" s="81">
        <f t="shared" si="3"/>
        <v>888349.56</v>
      </c>
      <c r="BM38" s="80">
        <v>50</v>
      </c>
      <c r="BN38" s="81">
        <v>3701456.4999999991</v>
      </c>
    </row>
    <row r="39" spans="1:66" ht="41.25" customHeight="1" x14ac:dyDescent="0.2">
      <c r="A39" s="82">
        <v>21</v>
      </c>
      <c r="B39" s="75" t="s">
        <v>204</v>
      </c>
      <c r="C39" s="76" t="s">
        <v>205</v>
      </c>
      <c r="D39" s="83">
        <v>391</v>
      </c>
      <c r="E39" s="76" t="s">
        <v>206</v>
      </c>
      <c r="F39" s="151">
        <v>74029.133799999996</v>
      </c>
      <c r="G39" s="78"/>
      <c r="H39" s="79"/>
      <c r="I39" s="79" t="e">
        <f t="shared" si="4"/>
        <v>#DIV/0!</v>
      </c>
      <c r="J39" s="78"/>
      <c r="K39" s="79"/>
      <c r="L39" s="79" t="e">
        <f t="shared" si="5"/>
        <v>#DIV/0!</v>
      </c>
      <c r="M39" s="78"/>
      <c r="N39" s="79"/>
      <c r="O39" s="79" t="e">
        <f t="shared" si="6"/>
        <v>#DIV/0!</v>
      </c>
      <c r="P39" s="78"/>
      <c r="Q39" s="79"/>
      <c r="R39" s="79" t="e">
        <f t="shared" si="7"/>
        <v>#DIV/0!</v>
      </c>
      <c r="S39" s="78"/>
      <c r="T39" s="79"/>
      <c r="U39" s="79" t="e">
        <f t="shared" si="8"/>
        <v>#DIV/0!</v>
      </c>
      <c r="V39" s="78"/>
      <c r="W39" s="79"/>
      <c r="X39" s="79" t="e">
        <f t="shared" si="9"/>
        <v>#DIV/0!</v>
      </c>
      <c r="Y39" s="78"/>
      <c r="Z39" s="79"/>
      <c r="AA39" s="79" t="e">
        <f t="shared" si="10"/>
        <v>#DIV/0!</v>
      </c>
      <c r="AB39" s="78"/>
      <c r="AC39" s="79"/>
      <c r="AD39" s="79" t="e">
        <f t="shared" si="11"/>
        <v>#DIV/0!</v>
      </c>
      <c r="AE39" s="78"/>
      <c r="AF39" s="79"/>
      <c r="AG39" s="79" t="e">
        <f t="shared" si="12"/>
        <v>#DIV/0!</v>
      </c>
      <c r="AH39" s="78"/>
      <c r="AI39" s="79"/>
      <c r="AJ39" s="79" t="e">
        <f t="shared" si="13"/>
        <v>#DIV/0!</v>
      </c>
      <c r="AK39" s="78"/>
      <c r="AL39" s="79"/>
      <c r="AM39" s="79" t="e">
        <f t="shared" si="14"/>
        <v>#DIV/0!</v>
      </c>
      <c r="AN39" s="78"/>
      <c r="AO39" s="79"/>
      <c r="AP39" s="79" t="e">
        <f t="shared" si="15"/>
        <v>#DIV/0!</v>
      </c>
      <c r="AQ39" s="78">
        <v>5</v>
      </c>
      <c r="AR39" s="79">
        <v>370145.65</v>
      </c>
      <c r="AS39" s="79">
        <f t="shared" si="16"/>
        <v>74029.13</v>
      </c>
      <c r="AT39" s="78"/>
      <c r="AU39" s="79"/>
      <c r="AV39" s="79" t="e">
        <f t="shared" si="17"/>
        <v>#DIV/0!</v>
      </c>
      <c r="AW39" s="78"/>
      <c r="AX39" s="79"/>
      <c r="AY39" s="79" t="e">
        <f t="shared" si="18"/>
        <v>#DIV/0!</v>
      </c>
      <c r="AZ39" s="78"/>
      <c r="BA39" s="79"/>
      <c r="BB39" s="79" t="e">
        <f t="shared" si="19"/>
        <v>#DIV/0!</v>
      </c>
      <c r="BC39" s="78"/>
      <c r="BD39" s="79"/>
      <c r="BE39" s="79" t="e">
        <f t="shared" si="20"/>
        <v>#DIV/0!</v>
      </c>
      <c r="BF39" s="78"/>
      <c r="BG39" s="79"/>
      <c r="BH39" s="79" t="e">
        <f t="shared" si="21"/>
        <v>#DIV/0!</v>
      </c>
      <c r="BI39" s="80">
        <f t="shared" ref="BI39:BI74" si="22">G39+J39+M39+S39+V39+Y39+AE39+AK39+AQ39+AW39+AZ39+BC39</f>
        <v>5</v>
      </c>
      <c r="BJ39" s="81">
        <f t="shared" ref="BJ39:BJ74" si="23">H39+K39+N39+T39+W39+Z39+AF39+AL39+AR39+AX39+BA39+BD39</f>
        <v>370145.65</v>
      </c>
      <c r="BK39" s="80">
        <f t="shared" ref="BK39:BK74" si="24">P39+AB39+AH39+AN39+AT39+BF39</f>
        <v>0</v>
      </c>
      <c r="BL39" s="81">
        <f t="shared" ref="BL39:BL74" si="25">Q39+AC39+AI39+AO39+AU39+BG39</f>
        <v>0</v>
      </c>
      <c r="BM39" s="80">
        <v>5</v>
      </c>
      <c r="BN39" s="81">
        <v>370145.65</v>
      </c>
    </row>
    <row r="40" spans="1:66" ht="41.25" customHeight="1" x14ac:dyDescent="0.2">
      <c r="A40" s="82">
        <v>23</v>
      </c>
      <c r="B40" s="75" t="s">
        <v>207</v>
      </c>
      <c r="C40" s="76" t="s">
        <v>208</v>
      </c>
      <c r="D40" s="77">
        <v>403</v>
      </c>
      <c r="E40" s="76" t="s">
        <v>209</v>
      </c>
      <c r="F40" s="151">
        <v>85275.142599999992</v>
      </c>
      <c r="G40" s="78">
        <v>1</v>
      </c>
      <c r="H40" s="79">
        <v>85275.14</v>
      </c>
      <c r="I40" s="79">
        <f t="shared" si="4"/>
        <v>85275.14</v>
      </c>
      <c r="J40" s="78"/>
      <c r="K40" s="79"/>
      <c r="L40" s="79" t="e">
        <f t="shared" si="5"/>
        <v>#DIV/0!</v>
      </c>
      <c r="M40" s="78"/>
      <c r="N40" s="79"/>
      <c r="O40" s="79" t="e">
        <f t="shared" si="6"/>
        <v>#DIV/0!</v>
      </c>
      <c r="P40" s="78"/>
      <c r="Q40" s="79"/>
      <c r="R40" s="79" t="e">
        <f t="shared" si="7"/>
        <v>#DIV/0!</v>
      </c>
      <c r="S40" s="78"/>
      <c r="T40" s="79"/>
      <c r="U40" s="79" t="e">
        <f t="shared" si="8"/>
        <v>#DIV/0!</v>
      </c>
      <c r="V40" s="78"/>
      <c r="W40" s="79"/>
      <c r="X40" s="79" t="e">
        <f t="shared" si="9"/>
        <v>#DIV/0!</v>
      </c>
      <c r="Y40" s="78"/>
      <c r="Z40" s="79"/>
      <c r="AA40" s="79" t="e">
        <f t="shared" si="10"/>
        <v>#DIV/0!</v>
      </c>
      <c r="AB40" s="78"/>
      <c r="AC40" s="79"/>
      <c r="AD40" s="79" t="e">
        <f t="shared" si="11"/>
        <v>#DIV/0!</v>
      </c>
      <c r="AE40" s="78"/>
      <c r="AF40" s="79"/>
      <c r="AG40" s="79" t="e">
        <f t="shared" si="12"/>
        <v>#DIV/0!</v>
      </c>
      <c r="AH40" s="78"/>
      <c r="AI40" s="79"/>
      <c r="AJ40" s="79" t="e">
        <f t="shared" si="13"/>
        <v>#DIV/0!</v>
      </c>
      <c r="AK40" s="78"/>
      <c r="AL40" s="79"/>
      <c r="AM40" s="79" t="e">
        <f t="shared" si="14"/>
        <v>#DIV/0!</v>
      </c>
      <c r="AN40" s="78"/>
      <c r="AO40" s="79"/>
      <c r="AP40" s="79" t="e">
        <f t="shared" si="15"/>
        <v>#DIV/0!</v>
      </c>
      <c r="AQ40" s="78"/>
      <c r="AR40" s="79"/>
      <c r="AS40" s="79" t="e">
        <f t="shared" si="16"/>
        <v>#DIV/0!</v>
      </c>
      <c r="AT40" s="78"/>
      <c r="AU40" s="79"/>
      <c r="AV40" s="79" t="e">
        <f t="shared" si="17"/>
        <v>#DIV/0!</v>
      </c>
      <c r="AW40" s="78"/>
      <c r="AX40" s="79"/>
      <c r="AY40" s="79" t="e">
        <f t="shared" si="18"/>
        <v>#DIV/0!</v>
      </c>
      <c r="AZ40" s="78"/>
      <c r="BA40" s="79"/>
      <c r="BB40" s="79" t="e">
        <f t="shared" si="19"/>
        <v>#DIV/0!</v>
      </c>
      <c r="BC40" s="78"/>
      <c r="BD40" s="79"/>
      <c r="BE40" s="79" t="e">
        <f t="shared" si="20"/>
        <v>#DIV/0!</v>
      </c>
      <c r="BF40" s="78"/>
      <c r="BG40" s="79"/>
      <c r="BH40" s="79" t="e">
        <f t="shared" si="21"/>
        <v>#DIV/0!</v>
      </c>
      <c r="BI40" s="80">
        <f t="shared" si="22"/>
        <v>1</v>
      </c>
      <c r="BJ40" s="81">
        <f t="shared" si="23"/>
        <v>85275.14</v>
      </c>
      <c r="BK40" s="80">
        <f t="shared" si="24"/>
        <v>0</v>
      </c>
      <c r="BL40" s="81">
        <f t="shared" si="25"/>
        <v>0</v>
      </c>
      <c r="BM40" s="80">
        <v>1</v>
      </c>
      <c r="BN40" s="81">
        <v>85275.14</v>
      </c>
    </row>
    <row r="41" spans="1:66" ht="41.25" customHeight="1" x14ac:dyDescent="0.2">
      <c r="A41" s="82">
        <v>26</v>
      </c>
      <c r="B41" s="75" t="s">
        <v>210</v>
      </c>
      <c r="C41" s="76" t="s">
        <v>211</v>
      </c>
      <c r="D41" s="83">
        <v>406</v>
      </c>
      <c r="E41" s="76" t="s">
        <v>212</v>
      </c>
      <c r="F41" s="151">
        <v>136300.53940000001</v>
      </c>
      <c r="G41" s="78"/>
      <c r="H41" s="79"/>
      <c r="I41" s="79" t="e">
        <f t="shared" si="4"/>
        <v>#DIV/0!</v>
      </c>
      <c r="J41" s="78"/>
      <c r="K41" s="79"/>
      <c r="L41" s="79" t="e">
        <f t="shared" si="5"/>
        <v>#DIV/0!</v>
      </c>
      <c r="M41" s="78"/>
      <c r="N41" s="79"/>
      <c r="O41" s="79" t="e">
        <f t="shared" si="6"/>
        <v>#DIV/0!</v>
      </c>
      <c r="P41" s="78"/>
      <c r="Q41" s="79"/>
      <c r="R41" s="79" t="e">
        <f t="shared" si="7"/>
        <v>#DIV/0!</v>
      </c>
      <c r="S41" s="78"/>
      <c r="T41" s="79"/>
      <c r="U41" s="79" t="e">
        <f t="shared" si="8"/>
        <v>#DIV/0!</v>
      </c>
      <c r="V41" s="78"/>
      <c r="W41" s="79"/>
      <c r="X41" s="79" t="e">
        <f t="shared" si="9"/>
        <v>#DIV/0!</v>
      </c>
      <c r="Y41" s="78">
        <v>10</v>
      </c>
      <c r="Z41" s="79">
        <v>1363005.4000000001</v>
      </c>
      <c r="AA41" s="79">
        <f t="shared" si="10"/>
        <v>136300.54</v>
      </c>
      <c r="AB41" s="78"/>
      <c r="AC41" s="79"/>
      <c r="AD41" s="79" t="e">
        <f t="shared" si="11"/>
        <v>#DIV/0!</v>
      </c>
      <c r="AE41" s="78"/>
      <c r="AF41" s="79"/>
      <c r="AG41" s="79" t="e">
        <f t="shared" si="12"/>
        <v>#DIV/0!</v>
      </c>
      <c r="AH41" s="78"/>
      <c r="AI41" s="79"/>
      <c r="AJ41" s="79" t="e">
        <f t="shared" si="13"/>
        <v>#DIV/0!</v>
      </c>
      <c r="AK41" s="78"/>
      <c r="AL41" s="79"/>
      <c r="AM41" s="79" t="e">
        <f t="shared" si="14"/>
        <v>#DIV/0!</v>
      </c>
      <c r="AN41" s="78"/>
      <c r="AO41" s="79"/>
      <c r="AP41" s="79" t="e">
        <f t="shared" si="15"/>
        <v>#DIV/0!</v>
      </c>
      <c r="AQ41" s="78"/>
      <c r="AR41" s="79"/>
      <c r="AS41" s="79" t="e">
        <f t="shared" si="16"/>
        <v>#DIV/0!</v>
      </c>
      <c r="AT41" s="78"/>
      <c r="AU41" s="79"/>
      <c r="AV41" s="79" t="e">
        <f t="shared" si="17"/>
        <v>#DIV/0!</v>
      </c>
      <c r="AW41" s="78"/>
      <c r="AX41" s="79"/>
      <c r="AY41" s="79" t="e">
        <f t="shared" si="18"/>
        <v>#DIV/0!</v>
      </c>
      <c r="AZ41" s="78"/>
      <c r="BA41" s="79"/>
      <c r="BB41" s="79" t="e">
        <f t="shared" si="19"/>
        <v>#DIV/0!</v>
      </c>
      <c r="BC41" s="78"/>
      <c r="BD41" s="79"/>
      <c r="BE41" s="79" t="e">
        <f t="shared" si="20"/>
        <v>#DIV/0!</v>
      </c>
      <c r="BF41" s="78"/>
      <c r="BG41" s="79"/>
      <c r="BH41" s="79" t="e">
        <f t="shared" si="21"/>
        <v>#DIV/0!</v>
      </c>
      <c r="BI41" s="80">
        <f t="shared" si="22"/>
        <v>10</v>
      </c>
      <c r="BJ41" s="81">
        <f t="shared" si="23"/>
        <v>1363005.4000000001</v>
      </c>
      <c r="BK41" s="80">
        <f t="shared" si="24"/>
        <v>0</v>
      </c>
      <c r="BL41" s="81">
        <f t="shared" si="25"/>
        <v>0</v>
      </c>
      <c r="BM41" s="80">
        <v>10</v>
      </c>
      <c r="BN41" s="81">
        <v>1363005.4000000001</v>
      </c>
    </row>
    <row r="42" spans="1:66" ht="41.25" customHeight="1" x14ac:dyDescent="0.2">
      <c r="A42" s="82">
        <v>32</v>
      </c>
      <c r="B42" s="75" t="s">
        <v>213</v>
      </c>
      <c r="C42" s="76" t="s">
        <v>214</v>
      </c>
      <c r="D42" s="83">
        <v>413</v>
      </c>
      <c r="E42" s="76" t="s">
        <v>215</v>
      </c>
      <c r="F42" s="151">
        <v>139842.47099999999</v>
      </c>
      <c r="G42" s="78"/>
      <c r="H42" s="79"/>
      <c r="I42" s="79" t="e">
        <f t="shared" si="4"/>
        <v>#DIV/0!</v>
      </c>
      <c r="J42" s="78"/>
      <c r="K42" s="79"/>
      <c r="L42" s="79" t="e">
        <f t="shared" si="5"/>
        <v>#DIV/0!</v>
      </c>
      <c r="M42" s="78"/>
      <c r="N42" s="79"/>
      <c r="O42" s="79" t="e">
        <f t="shared" si="6"/>
        <v>#DIV/0!</v>
      </c>
      <c r="P42" s="78"/>
      <c r="Q42" s="79"/>
      <c r="R42" s="79" t="e">
        <f t="shared" si="7"/>
        <v>#DIV/0!</v>
      </c>
      <c r="S42" s="78"/>
      <c r="T42" s="79"/>
      <c r="U42" s="79" t="e">
        <f t="shared" si="8"/>
        <v>#DIV/0!</v>
      </c>
      <c r="V42" s="78"/>
      <c r="W42" s="79"/>
      <c r="X42" s="79" t="e">
        <f t="shared" si="9"/>
        <v>#DIV/0!</v>
      </c>
      <c r="Y42" s="78">
        <v>4</v>
      </c>
      <c r="Z42" s="79">
        <v>559369.88</v>
      </c>
      <c r="AA42" s="79">
        <f t="shared" si="10"/>
        <v>139842.47</v>
      </c>
      <c r="AB42" s="78">
        <v>1</v>
      </c>
      <c r="AC42" s="79">
        <v>139842.47</v>
      </c>
      <c r="AD42" s="79">
        <f t="shared" si="11"/>
        <v>139842.47</v>
      </c>
      <c r="AE42" s="78"/>
      <c r="AF42" s="79"/>
      <c r="AG42" s="79" t="e">
        <f t="shared" si="12"/>
        <v>#DIV/0!</v>
      </c>
      <c r="AH42" s="78"/>
      <c r="AI42" s="79"/>
      <c r="AJ42" s="79" t="e">
        <f t="shared" si="13"/>
        <v>#DIV/0!</v>
      </c>
      <c r="AK42" s="78"/>
      <c r="AL42" s="79"/>
      <c r="AM42" s="79" t="e">
        <f t="shared" si="14"/>
        <v>#DIV/0!</v>
      </c>
      <c r="AN42" s="78"/>
      <c r="AO42" s="79"/>
      <c r="AP42" s="79" t="e">
        <f t="shared" si="15"/>
        <v>#DIV/0!</v>
      </c>
      <c r="AQ42" s="78"/>
      <c r="AR42" s="79"/>
      <c r="AS42" s="79" t="e">
        <f t="shared" si="16"/>
        <v>#DIV/0!</v>
      </c>
      <c r="AT42" s="78"/>
      <c r="AU42" s="79"/>
      <c r="AV42" s="79" t="e">
        <f t="shared" si="17"/>
        <v>#DIV/0!</v>
      </c>
      <c r="AW42" s="78"/>
      <c r="AX42" s="79"/>
      <c r="AY42" s="79" t="e">
        <f t="shared" si="18"/>
        <v>#DIV/0!</v>
      </c>
      <c r="AZ42" s="78"/>
      <c r="BA42" s="79"/>
      <c r="BB42" s="79" t="e">
        <f t="shared" si="19"/>
        <v>#DIV/0!</v>
      </c>
      <c r="BC42" s="78"/>
      <c r="BD42" s="79"/>
      <c r="BE42" s="79" t="e">
        <f t="shared" si="20"/>
        <v>#DIV/0!</v>
      </c>
      <c r="BF42" s="78"/>
      <c r="BG42" s="79"/>
      <c r="BH42" s="79" t="e">
        <f t="shared" si="21"/>
        <v>#DIV/0!</v>
      </c>
      <c r="BI42" s="80">
        <f t="shared" si="22"/>
        <v>4</v>
      </c>
      <c r="BJ42" s="81">
        <f t="shared" si="23"/>
        <v>559369.88</v>
      </c>
      <c r="BK42" s="80">
        <f t="shared" si="24"/>
        <v>1</v>
      </c>
      <c r="BL42" s="81">
        <f t="shared" si="25"/>
        <v>139842.47</v>
      </c>
      <c r="BM42" s="80">
        <v>5</v>
      </c>
      <c r="BN42" s="81">
        <v>699212.35</v>
      </c>
    </row>
    <row r="43" spans="1:66" ht="41.25" customHeight="1" x14ac:dyDescent="0.2">
      <c r="A43" s="82">
        <v>33</v>
      </c>
      <c r="B43" s="75" t="s">
        <v>216</v>
      </c>
      <c r="C43" s="76" t="s">
        <v>217</v>
      </c>
      <c r="D43" s="77">
        <v>414</v>
      </c>
      <c r="E43" s="76" t="s">
        <v>218</v>
      </c>
      <c r="F43" s="151">
        <v>244728.14240000001</v>
      </c>
      <c r="G43" s="78"/>
      <c r="H43" s="79"/>
      <c r="I43" s="79" t="e">
        <f t="shared" si="4"/>
        <v>#DIV/0!</v>
      </c>
      <c r="J43" s="78"/>
      <c r="K43" s="79"/>
      <c r="L43" s="79" t="e">
        <f t="shared" si="5"/>
        <v>#DIV/0!</v>
      </c>
      <c r="M43" s="78"/>
      <c r="N43" s="79"/>
      <c r="O43" s="79" t="e">
        <f t="shared" si="6"/>
        <v>#DIV/0!</v>
      </c>
      <c r="P43" s="78"/>
      <c r="Q43" s="79"/>
      <c r="R43" s="79" t="e">
        <f t="shared" si="7"/>
        <v>#DIV/0!</v>
      </c>
      <c r="S43" s="78"/>
      <c r="T43" s="79"/>
      <c r="U43" s="79" t="e">
        <f t="shared" si="8"/>
        <v>#DIV/0!</v>
      </c>
      <c r="V43" s="78"/>
      <c r="W43" s="79"/>
      <c r="X43" s="79" t="e">
        <f t="shared" si="9"/>
        <v>#DIV/0!</v>
      </c>
      <c r="Y43" s="78">
        <v>1</v>
      </c>
      <c r="Z43" s="79">
        <v>244718.14</v>
      </c>
      <c r="AA43" s="152">
        <f t="shared" si="10"/>
        <v>244718.14</v>
      </c>
      <c r="AB43" s="78"/>
      <c r="AC43" s="79"/>
      <c r="AD43" s="79" t="e">
        <f t="shared" si="11"/>
        <v>#DIV/0!</v>
      </c>
      <c r="AE43" s="78"/>
      <c r="AF43" s="79"/>
      <c r="AG43" s="79" t="e">
        <f t="shared" si="12"/>
        <v>#DIV/0!</v>
      </c>
      <c r="AH43" s="78"/>
      <c r="AI43" s="79"/>
      <c r="AJ43" s="79" t="e">
        <f t="shared" si="13"/>
        <v>#DIV/0!</v>
      </c>
      <c r="AK43" s="78"/>
      <c r="AL43" s="79"/>
      <c r="AM43" s="79" t="e">
        <f t="shared" si="14"/>
        <v>#DIV/0!</v>
      </c>
      <c r="AN43" s="78"/>
      <c r="AO43" s="79"/>
      <c r="AP43" s="79" t="e">
        <f t="shared" si="15"/>
        <v>#DIV/0!</v>
      </c>
      <c r="AQ43" s="78"/>
      <c r="AR43" s="79"/>
      <c r="AS43" s="79" t="e">
        <f t="shared" si="16"/>
        <v>#DIV/0!</v>
      </c>
      <c r="AT43" s="78"/>
      <c r="AU43" s="79"/>
      <c r="AV43" s="79" t="e">
        <f t="shared" si="17"/>
        <v>#DIV/0!</v>
      </c>
      <c r="AW43" s="78"/>
      <c r="AX43" s="79"/>
      <c r="AY43" s="79" t="e">
        <f t="shared" si="18"/>
        <v>#DIV/0!</v>
      </c>
      <c r="AZ43" s="78"/>
      <c r="BA43" s="79"/>
      <c r="BB43" s="79" t="e">
        <f t="shared" si="19"/>
        <v>#DIV/0!</v>
      </c>
      <c r="BC43" s="78"/>
      <c r="BD43" s="79"/>
      <c r="BE43" s="79" t="e">
        <f t="shared" si="20"/>
        <v>#DIV/0!</v>
      </c>
      <c r="BF43" s="78"/>
      <c r="BG43" s="79"/>
      <c r="BH43" s="79" t="e">
        <f t="shared" si="21"/>
        <v>#DIV/0!</v>
      </c>
      <c r="BI43" s="80">
        <f t="shared" si="22"/>
        <v>1</v>
      </c>
      <c r="BJ43" s="81">
        <f t="shared" si="23"/>
        <v>244718.14</v>
      </c>
      <c r="BK43" s="80">
        <f t="shared" si="24"/>
        <v>0</v>
      </c>
      <c r="BL43" s="81">
        <f t="shared" si="25"/>
        <v>0</v>
      </c>
      <c r="BM43" s="80">
        <v>1</v>
      </c>
      <c r="BN43" s="81">
        <v>244718.14</v>
      </c>
    </row>
    <row r="44" spans="1:66" ht="41.25" customHeight="1" x14ac:dyDescent="0.2">
      <c r="A44" s="82">
        <v>34</v>
      </c>
      <c r="B44" s="75" t="s">
        <v>219</v>
      </c>
      <c r="C44" s="76" t="s">
        <v>220</v>
      </c>
      <c r="D44" s="83">
        <v>416</v>
      </c>
      <c r="E44" s="76" t="s">
        <v>221</v>
      </c>
      <c r="F44" s="151">
        <v>134570.1513</v>
      </c>
      <c r="G44" s="78"/>
      <c r="H44" s="79"/>
      <c r="I44" s="79" t="e">
        <f t="shared" si="4"/>
        <v>#DIV/0!</v>
      </c>
      <c r="J44" s="78"/>
      <c r="K44" s="79"/>
      <c r="L44" s="79" t="e">
        <f t="shared" si="5"/>
        <v>#DIV/0!</v>
      </c>
      <c r="M44" s="78"/>
      <c r="N44" s="79"/>
      <c r="O44" s="79" t="e">
        <f t="shared" si="6"/>
        <v>#DIV/0!</v>
      </c>
      <c r="P44" s="78"/>
      <c r="Q44" s="79"/>
      <c r="R44" s="79" t="e">
        <f t="shared" si="7"/>
        <v>#DIV/0!</v>
      </c>
      <c r="S44" s="78"/>
      <c r="T44" s="79"/>
      <c r="U44" s="79" t="e">
        <f t="shared" si="8"/>
        <v>#DIV/0!</v>
      </c>
      <c r="V44" s="78"/>
      <c r="W44" s="79"/>
      <c r="X44" s="79" t="e">
        <f t="shared" si="9"/>
        <v>#DIV/0!</v>
      </c>
      <c r="Y44" s="78"/>
      <c r="Z44" s="79"/>
      <c r="AA44" s="79" t="e">
        <f t="shared" si="10"/>
        <v>#DIV/0!</v>
      </c>
      <c r="AB44" s="78"/>
      <c r="AC44" s="79"/>
      <c r="AD44" s="79" t="e">
        <f t="shared" si="11"/>
        <v>#DIV/0!</v>
      </c>
      <c r="AE44" s="78"/>
      <c r="AF44" s="79"/>
      <c r="AG44" s="79" t="e">
        <f t="shared" si="12"/>
        <v>#DIV/0!</v>
      </c>
      <c r="AH44" s="78"/>
      <c r="AI44" s="79"/>
      <c r="AJ44" s="79" t="e">
        <f t="shared" si="13"/>
        <v>#DIV/0!</v>
      </c>
      <c r="AK44" s="78"/>
      <c r="AL44" s="79"/>
      <c r="AM44" s="79" t="e">
        <f t="shared" si="14"/>
        <v>#DIV/0!</v>
      </c>
      <c r="AN44" s="78"/>
      <c r="AO44" s="79"/>
      <c r="AP44" s="79" t="e">
        <f t="shared" si="15"/>
        <v>#DIV/0!</v>
      </c>
      <c r="AQ44" s="78"/>
      <c r="AR44" s="79"/>
      <c r="AS44" s="79" t="e">
        <f t="shared" si="16"/>
        <v>#DIV/0!</v>
      </c>
      <c r="AT44" s="78"/>
      <c r="AU44" s="79"/>
      <c r="AV44" s="79" t="e">
        <f t="shared" si="17"/>
        <v>#DIV/0!</v>
      </c>
      <c r="AW44" s="78"/>
      <c r="AX44" s="79"/>
      <c r="AY44" s="79" t="e">
        <f t="shared" si="18"/>
        <v>#DIV/0!</v>
      </c>
      <c r="AZ44" s="78"/>
      <c r="BA44" s="79"/>
      <c r="BB44" s="79" t="e">
        <f t="shared" si="19"/>
        <v>#DIV/0!</v>
      </c>
      <c r="BC44" s="78">
        <v>1</v>
      </c>
      <c r="BD44" s="79">
        <v>134570.15</v>
      </c>
      <c r="BE44" s="79">
        <f t="shared" si="20"/>
        <v>134570.15</v>
      </c>
      <c r="BF44" s="78">
        <v>1</v>
      </c>
      <c r="BG44" s="79">
        <v>134570.15</v>
      </c>
      <c r="BH44" s="79">
        <f t="shared" si="21"/>
        <v>134570.15</v>
      </c>
      <c r="BI44" s="80">
        <f t="shared" si="22"/>
        <v>1</v>
      </c>
      <c r="BJ44" s="81">
        <f t="shared" si="23"/>
        <v>134570.15</v>
      </c>
      <c r="BK44" s="80">
        <f t="shared" si="24"/>
        <v>1</v>
      </c>
      <c r="BL44" s="81">
        <f t="shared" si="25"/>
        <v>134570.15</v>
      </c>
      <c r="BM44" s="80">
        <v>2</v>
      </c>
      <c r="BN44" s="81">
        <v>269140.3</v>
      </c>
    </row>
    <row r="45" spans="1:66" ht="41.25" customHeight="1" x14ac:dyDescent="0.2">
      <c r="A45" s="82">
        <v>35</v>
      </c>
      <c r="B45" s="75" t="s">
        <v>222</v>
      </c>
      <c r="C45" s="76" t="s">
        <v>220</v>
      </c>
      <c r="D45" s="83">
        <v>417</v>
      </c>
      <c r="E45" s="76" t="s">
        <v>223</v>
      </c>
      <c r="F45" s="151">
        <v>201260.141</v>
      </c>
      <c r="G45" s="78"/>
      <c r="H45" s="79"/>
      <c r="I45" s="79" t="e">
        <f t="shared" si="4"/>
        <v>#DIV/0!</v>
      </c>
      <c r="J45" s="78"/>
      <c r="K45" s="79"/>
      <c r="L45" s="79" t="e">
        <f t="shared" si="5"/>
        <v>#DIV/0!</v>
      </c>
      <c r="M45" s="78">
        <v>19</v>
      </c>
      <c r="N45" s="79">
        <v>3823942.6600000006</v>
      </c>
      <c r="O45" s="79">
        <f t="shared" si="6"/>
        <v>201260.14000000004</v>
      </c>
      <c r="P45" s="78"/>
      <c r="Q45" s="79"/>
      <c r="R45" s="79" t="e">
        <f t="shared" si="7"/>
        <v>#DIV/0!</v>
      </c>
      <c r="S45" s="78"/>
      <c r="T45" s="79"/>
      <c r="U45" s="79" t="e">
        <f t="shared" si="8"/>
        <v>#DIV/0!</v>
      </c>
      <c r="V45" s="78"/>
      <c r="W45" s="79"/>
      <c r="X45" s="79" t="e">
        <f t="shared" si="9"/>
        <v>#DIV/0!</v>
      </c>
      <c r="Y45" s="78"/>
      <c r="Z45" s="79"/>
      <c r="AA45" s="79" t="e">
        <f t="shared" si="10"/>
        <v>#DIV/0!</v>
      </c>
      <c r="AB45" s="78"/>
      <c r="AC45" s="79"/>
      <c r="AD45" s="79" t="e">
        <f t="shared" si="11"/>
        <v>#DIV/0!</v>
      </c>
      <c r="AE45" s="78"/>
      <c r="AF45" s="79"/>
      <c r="AG45" s="79" t="e">
        <f t="shared" si="12"/>
        <v>#DIV/0!</v>
      </c>
      <c r="AH45" s="78"/>
      <c r="AI45" s="79"/>
      <c r="AJ45" s="79" t="e">
        <f t="shared" si="13"/>
        <v>#DIV/0!</v>
      </c>
      <c r="AK45" s="78"/>
      <c r="AL45" s="79"/>
      <c r="AM45" s="79" t="e">
        <f t="shared" si="14"/>
        <v>#DIV/0!</v>
      </c>
      <c r="AN45" s="78"/>
      <c r="AO45" s="79"/>
      <c r="AP45" s="79" t="e">
        <f t="shared" si="15"/>
        <v>#DIV/0!</v>
      </c>
      <c r="AQ45" s="78"/>
      <c r="AR45" s="79"/>
      <c r="AS45" s="79" t="e">
        <f t="shared" si="16"/>
        <v>#DIV/0!</v>
      </c>
      <c r="AT45" s="78"/>
      <c r="AU45" s="79"/>
      <c r="AV45" s="79" t="e">
        <f t="shared" si="17"/>
        <v>#DIV/0!</v>
      </c>
      <c r="AW45" s="78"/>
      <c r="AX45" s="79"/>
      <c r="AY45" s="79" t="e">
        <f t="shared" si="18"/>
        <v>#DIV/0!</v>
      </c>
      <c r="AZ45" s="78"/>
      <c r="BA45" s="79"/>
      <c r="BB45" s="79" t="e">
        <f t="shared" si="19"/>
        <v>#DIV/0!</v>
      </c>
      <c r="BC45" s="78"/>
      <c r="BD45" s="79"/>
      <c r="BE45" s="79" t="e">
        <f t="shared" si="20"/>
        <v>#DIV/0!</v>
      </c>
      <c r="BF45" s="78"/>
      <c r="BG45" s="79"/>
      <c r="BH45" s="79" t="e">
        <f t="shared" si="21"/>
        <v>#DIV/0!</v>
      </c>
      <c r="BI45" s="80">
        <f t="shared" si="22"/>
        <v>19</v>
      </c>
      <c r="BJ45" s="81">
        <f t="shared" si="23"/>
        <v>3823942.6600000006</v>
      </c>
      <c r="BK45" s="80">
        <f t="shared" si="24"/>
        <v>0</v>
      </c>
      <c r="BL45" s="81">
        <f t="shared" si="25"/>
        <v>0</v>
      </c>
      <c r="BM45" s="80">
        <v>19</v>
      </c>
      <c r="BN45" s="81">
        <v>3823942.6600000006</v>
      </c>
    </row>
    <row r="46" spans="1:66" ht="41.25" customHeight="1" x14ac:dyDescent="0.2">
      <c r="A46" s="82">
        <v>34</v>
      </c>
      <c r="B46" s="75" t="s">
        <v>224</v>
      </c>
      <c r="C46" s="76" t="s">
        <v>225</v>
      </c>
      <c r="D46" s="83">
        <v>420</v>
      </c>
      <c r="E46" s="76" t="s">
        <v>226</v>
      </c>
      <c r="F46" s="151">
        <v>134570.1513</v>
      </c>
      <c r="G46" s="78">
        <v>1</v>
      </c>
      <c r="H46" s="79">
        <v>134570.15</v>
      </c>
      <c r="I46" s="79">
        <f t="shared" si="4"/>
        <v>134570.15</v>
      </c>
      <c r="J46" s="78"/>
      <c r="K46" s="79"/>
      <c r="L46" s="79" t="e">
        <f t="shared" si="5"/>
        <v>#DIV/0!</v>
      </c>
      <c r="M46" s="78">
        <v>15</v>
      </c>
      <c r="N46" s="79">
        <v>2018552.2499999995</v>
      </c>
      <c r="O46" s="79">
        <f t="shared" si="6"/>
        <v>134570.14999999997</v>
      </c>
      <c r="P46" s="78"/>
      <c r="Q46" s="79"/>
      <c r="R46" s="79" t="e">
        <f t="shared" si="7"/>
        <v>#DIV/0!</v>
      </c>
      <c r="S46" s="78"/>
      <c r="T46" s="79"/>
      <c r="U46" s="79" t="e">
        <f t="shared" si="8"/>
        <v>#DIV/0!</v>
      </c>
      <c r="V46" s="78"/>
      <c r="W46" s="79"/>
      <c r="X46" s="79" t="e">
        <f t="shared" si="9"/>
        <v>#DIV/0!</v>
      </c>
      <c r="Y46" s="78"/>
      <c r="Z46" s="79"/>
      <c r="AA46" s="79" t="e">
        <f t="shared" si="10"/>
        <v>#DIV/0!</v>
      </c>
      <c r="AB46" s="78"/>
      <c r="AC46" s="79"/>
      <c r="AD46" s="79" t="e">
        <f t="shared" si="11"/>
        <v>#DIV/0!</v>
      </c>
      <c r="AE46" s="78"/>
      <c r="AF46" s="79"/>
      <c r="AG46" s="79" t="e">
        <f t="shared" si="12"/>
        <v>#DIV/0!</v>
      </c>
      <c r="AH46" s="78"/>
      <c r="AI46" s="79"/>
      <c r="AJ46" s="79" t="e">
        <f t="shared" si="13"/>
        <v>#DIV/0!</v>
      </c>
      <c r="AK46" s="78"/>
      <c r="AL46" s="79"/>
      <c r="AM46" s="79" t="e">
        <f t="shared" si="14"/>
        <v>#DIV/0!</v>
      </c>
      <c r="AN46" s="78"/>
      <c r="AO46" s="79"/>
      <c r="AP46" s="79" t="e">
        <f t="shared" si="15"/>
        <v>#DIV/0!</v>
      </c>
      <c r="AQ46" s="78"/>
      <c r="AR46" s="79"/>
      <c r="AS46" s="79" t="e">
        <f t="shared" si="16"/>
        <v>#DIV/0!</v>
      </c>
      <c r="AT46" s="78"/>
      <c r="AU46" s="79"/>
      <c r="AV46" s="79" t="e">
        <f t="shared" si="17"/>
        <v>#DIV/0!</v>
      </c>
      <c r="AW46" s="78"/>
      <c r="AX46" s="79"/>
      <c r="AY46" s="79" t="e">
        <f t="shared" si="18"/>
        <v>#DIV/0!</v>
      </c>
      <c r="AZ46" s="78"/>
      <c r="BA46" s="79"/>
      <c r="BB46" s="79" t="e">
        <f t="shared" si="19"/>
        <v>#DIV/0!</v>
      </c>
      <c r="BC46" s="78"/>
      <c r="BD46" s="79"/>
      <c r="BE46" s="79" t="e">
        <f t="shared" si="20"/>
        <v>#DIV/0!</v>
      </c>
      <c r="BF46" s="78"/>
      <c r="BG46" s="79"/>
      <c r="BH46" s="79" t="e">
        <f t="shared" si="21"/>
        <v>#DIV/0!</v>
      </c>
      <c r="BI46" s="80">
        <f t="shared" si="22"/>
        <v>16</v>
      </c>
      <c r="BJ46" s="81">
        <f t="shared" si="23"/>
        <v>2153122.3999999994</v>
      </c>
      <c r="BK46" s="80">
        <f t="shared" si="24"/>
        <v>0</v>
      </c>
      <c r="BL46" s="81">
        <f t="shared" si="25"/>
        <v>0</v>
      </c>
      <c r="BM46" s="80">
        <v>16</v>
      </c>
      <c r="BN46" s="81">
        <v>2153122.3999999994</v>
      </c>
    </row>
    <row r="47" spans="1:66" ht="41.25" customHeight="1" x14ac:dyDescent="0.2">
      <c r="A47" s="82">
        <v>34</v>
      </c>
      <c r="B47" s="75" t="s">
        <v>227</v>
      </c>
      <c r="C47" s="76" t="s">
        <v>228</v>
      </c>
      <c r="D47" s="83">
        <v>422</v>
      </c>
      <c r="E47" s="76" t="s">
        <v>229</v>
      </c>
      <c r="F47" s="151">
        <v>134570.1513</v>
      </c>
      <c r="G47" s="78"/>
      <c r="H47" s="79"/>
      <c r="I47" s="79" t="e">
        <f t="shared" si="4"/>
        <v>#DIV/0!</v>
      </c>
      <c r="J47" s="78"/>
      <c r="K47" s="79"/>
      <c r="L47" s="79" t="e">
        <f t="shared" si="5"/>
        <v>#DIV/0!</v>
      </c>
      <c r="M47" s="78"/>
      <c r="N47" s="79"/>
      <c r="O47" s="79" t="e">
        <f t="shared" si="6"/>
        <v>#DIV/0!</v>
      </c>
      <c r="P47" s="78"/>
      <c r="Q47" s="79"/>
      <c r="R47" s="79" t="e">
        <f t="shared" si="7"/>
        <v>#DIV/0!</v>
      </c>
      <c r="S47" s="78"/>
      <c r="T47" s="79"/>
      <c r="U47" s="79" t="e">
        <f t="shared" si="8"/>
        <v>#DIV/0!</v>
      </c>
      <c r="V47" s="78"/>
      <c r="W47" s="79"/>
      <c r="X47" s="79" t="e">
        <f t="shared" si="9"/>
        <v>#DIV/0!</v>
      </c>
      <c r="Y47" s="78">
        <v>1</v>
      </c>
      <c r="Z47" s="79">
        <v>134570.15</v>
      </c>
      <c r="AA47" s="79">
        <f t="shared" si="10"/>
        <v>134570.15</v>
      </c>
      <c r="AB47" s="78"/>
      <c r="AC47" s="79"/>
      <c r="AD47" s="79" t="e">
        <f t="shared" si="11"/>
        <v>#DIV/0!</v>
      </c>
      <c r="AE47" s="78"/>
      <c r="AF47" s="79"/>
      <c r="AG47" s="79" t="e">
        <f t="shared" si="12"/>
        <v>#DIV/0!</v>
      </c>
      <c r="AH47" s="78"/>
      <c r="AI47" s="79"/>
      <c r="AJ47" s="79" t="e">
        <f t="shared" si="13"/>
        <v>#DIV/0!</v>
      </c>
      <c r="AK47" s="78"/>
      <c r="AL47" s="79"/>
      <c r="AM47" s="79" t="e">
        <f t="shared" si="14"/>
        <v>#DIV/0!</v>
      </c>
      <c r="AN47" s="78"/>
      <c r="AO47" s="79"/>
      <c r="AP47" s="79" t="e">
        <f t="shared" si="15"/>
        <v>#DIV/0!</v>
      </c>
      <c r="AQ47" s="78"/>
      <c r="AR47" s="79"/>
      <c r="AS47" s="79" t="e">
        <f t="shared" si="16"/>
        <v>#DIV/0!</v>
      </c>
      <c r="AT47" s="78"/>
      <c r="AU47" s="79"/>
      <c r="AV47" s="79" t="e">
        <f t="shared" si="17"/>
        <v>#DIV/0!</v>
      </c>
      <c r="AW47" s="78"/>
      <c r="AX47" s="79"/>
      <c r="AY47" s="79" t="e">
        <f t="shared" si="18"/>
        <v>#DIV/0!</v>
      </c>
      <c r="AZ47" s="78"/>
      <c r="BA47" s="79"/>
      <c r="BB47" s="79" t="e">
        <f t="shared" si="19"/>
        <v>#DIV/0!</v>
      </c>
      <c r="BC47" s="78"/>
      <c r="BD47" s="79"/>
      <c r="BE47" s="79" t="e">
        <f t="shared" si="20"/>
        <v>#DIV/0!</v>
      </c>
      <c r="BF47" s="78"/>
      <c r="BG47" s="79"/>
      <c r="BH47" s="79" t="e">
        <f t="shared" si="21"/>
        <v>#DIV/0!</v>
      </c>
      <c r="BI47" s="80">
        <f t="shared" si="22"/>
        <v>1</v>
      </c>
      <c r="BJ47" s="81">
        <f t="shared" si="23"/>
        <v>134570.15</v>
      </c>
      <c r="BK47" s="80">
        <f t="shared" si="24"/>
        <v>0</v>
      </c>
      <c r="BL47" s="81">
        <f t="shared" si="25"/>
        <v>0</v>
      </c>
      <c r="BM47" s="80">
        <v>1</v>
      </c>
      <c r="BN47" s="81">
        <v>134570.15</v>
      </c>
    </row>
    <row r="48" spans="1:66" ht="41.25" customHeight="1" x14ac:dyDescent="0.2">
      <c r="A48" s="82">
        <v>34</v>
      </c>
      <c r="B48" s="75" t="s">
        <v>227</v>
      </c>
      <c r="C48" s="76" t="s">
        <v>228</v>
      </c>
      <c r="D48" s="83">
        <v>423</v>
      </c>
      <c r="E48" s="76" t="s">
        <v>230</v>
      </c>
      <c r="F48" s="151">
        <v>134570.1513</v>
      </c>
      <c r="G48" s="78"/>
      <c r="H48" s="79"/>
      <c r="I48" s="79" t="e">
        <f t="shared" si="4"/>
        <v>#DIV/0!</v>
      </c>
      <c r="J48" s="78"/>
      <c r="K48" s="79"/>
      <c r="L48" s="79" t="e">
        <f t="shared" si="5"/>
        <v>#DIV/0!</v>
      </c>
      <c r="M48" s="78"/>
      <c r="N48" s="79"/>
      <c r="O48" s="79" t="e">
        <f t="shared" si="6"/>
        <v>#DIV/0!</v>
      </c>
      <c r="P48" s="78"/>
      <c r="Q48" s="79"/>
      <c r="R48" s="79" t="e">
        <f t="shared" si="7"/>
        <v>#DIV/0!</v>
      </c>
      <c r="S48" s="78"/>
      <c r="T48" s="79"/>
      <c r="U48" s="79" t="e">
        <f t="shared" si="8"/>
        <v>#DIV/0!</v>
      </c>
      <c r="V48" s="78"/>
      <c r="W48" s="79"/>
      <c r="X48" s="79" t="e">
        <f t="shared" si="9"/>
        <v>#DIV/0!</v>
      </c>
      <c r="Y48" s="78"/>
      <c r="Z48" s="79"/>
      <c r="AA48" s="79" t="e">
        <f t="shared" si="10"/>
        <v>#DIV/0!</v>
      </c>
      <c r="AB48" s="78"/>
      <c r="AC48" s="79"/>
      <c r="AD48" s="79" t="e">
        <f t="shared" si="11"/>
        <v>#DIV/0!</v>
      </c>
      <c r="AE48" s="78"/>
      <c r="AF48" s="79"/>
      <c r="AG48" s="79" t="e">
        <f t="shared" si="12"/>
        <v>#DIV/0!</v>
      </c>
      <c r="AH48" s="78"/>
      <c r="AI48" s="79"/>
      <c r="AJ48" s="79" t="e">
        <f t="shared" si="13"/>
        <v>#DIV/0!</v>
      </c>
      <c r="AK48" s="78"/>
      <c r="AL48" s="79"/>
      <c r="AM48" s="79" t="e">
        <f t="shared" si="14"/>
        <v>#DIV/0!</v>
      </c>
      <c r="AN48" s="78"/>
      <c r="AO48" s="79"/>
      <c r="AP48" s="79" t="e">
        <f t="shared" si="15"/>
        <v>#DIV/0!</v>
      </c>
      <c r="AQ48" s="78"/>
      <c r="AR48" s="79"/>
      <c r="AS48" s="79" t="e">
        <f t="shared" si="16"/>
        <v>#DIV/0!</v>
      </c>
      <c r="AT48" s="78"/>
      <c r="AU48" s="79"/>
      <c r="AV48" s="79" t="e">
        <f t="shared" si="17"/>
        <v>#DIV/0!</v>
      </c>
      <c r="AW48" s="78"/>
      <c r="AX48" s="79"/>
      <c r="AY48" s="79" t="e">
        <f t="shared" si="18"/>
        <v>#DIV/0!</v>
      </c>
      <c r="AZ48" s="78"/>
      <c r="BA48" s="79"/>
      <c r="BB48" s="79" t="e">
        <f t="shared" si="19"/>
        <v>#DIV/0!</v>
      </c>
      <c r="BC48" s="78">
        <v>8</v>
      </c>
      <c r="BD48" s="79">
        <v>1076561.2</v>
      </c>
      <c r="BE48" s="79">
        <f t="shared" si="20"/>
        <v>134570.15</v>
      </c>
      <c r="BF48" s="78"/>
      <c r="BG48" s="79"/>
      <c r="BH48" s="79" t="e">
        <f t="shared" si="21"/>
        <v>#DIV/0!</v>
      </c>
      <c r="BI48" s="80">
        <f t="shared" si="22"/>
        <v>8</v>
      </c>
      <c r="BJ48" s="81">
        <f t="shared" si="23"/>
        <v>1076561.2</v>
      </c>
      <c r="BK48" s="80">
        <f t="shared" si="24"/>
        <v>0</v>
      </c>
      <c r="BL48" s="81">
        <f t="shared" si="25"/>
        <v>0</v>
      </c>
      <c r="BM48" s="80">
        <v>8</v>
      </c>
      <c r="BN48" s="81">
        <v>1076561.2</v>
      </c>
    </row>
    <row r="49" spans="1:67" ht="41.25" customHeight="1" x14ac:dyDescent="0.2">
      <c r="A49" s="82">
        <v>34</v>
      </c>
      <c r="B49" s="75" t="s">
        <v>227</v>
      </c>
      <c r="C49" s="76" t="s">
        <v>228</v>
      </c>
      <c r="D49" s="83">
        <v>424</v>
      </c>
      <c r="E49" s="76" t="s">
        <v>231</v>
      </c>
      <c r="F49" s="151">
        <v>134570.1513</v>
      </c>
      <c r="G49" s="78"/>
      <c r="H49" s="79"/>
      <c r="I49" s="79" t="e">
        <f t="shared" si="4"/>
        <v>#DIV/0!</v>
      </c>
      <c r="J49" s="78"/>
      <c r="K49" s="79"/>
      <c r="L49" s="79" t="e">
        <f t="shared" si="5"/>
        <v>#DIV/0!</v>
      </c>
      <c r="M49" s="78">
        <v>73</v>
      </c>
      <c r="N49" s="79">
        <v>9823620.9499999974</v>
      </c>
      <c r="O49" s="79">
        <f t="shared" si="6"/>
        <v>134570.14999999997</v>
      </c>
      <c r="P49" s="78">
        <v>1</v>
      </c>
      <c r="Q49" s="79">
        <v>134570.15</v>
      </c>
      <c r="R49" s="79">
        <f t="shared" si="7"/>
        <v>134570.15</v>
      </c>
      <c r="S49" s="78"/>
      <c r="T49" s="79"/>
      <c r="U49" s="79" t="e">
        <f t="shared" si="8"/>
        <v>#DIV/0!</v>
      </c>
      <c r="V49" s="78"/>
      <c r="W49" s="79"/>
      <c r="X49" s="79" t="e">
        <f t="shared" si="9"/>
        <v>#DIV/0!</v>
      </c>
      <c r="Y49" s="78">
        <v>10</v>
      </c>
      <c r="Z49" s="79">
        <v>1345701.4999999998</v>
      </c>
      <c r="AA49" s="79">
        <f t="shared" si="10"/>
        <v>134570.14999999997</v>
      </c>
      <c r="AB49" s="78"/>
      <c r="AC49" s="79"/>
      <c r="AD49" s="79" t="e">
        <f t="shared" si="11"/>
        <v>#DIV/0!</v>
      </c>
      <c r="AE49" s="78"/>
      <c r="AF49" s="79"/>
      <c r="AG49" s="79" t="e">
        <f t="shared" si="12"/>
        <v>#DIV/0!</v>
      </c>
      <c r="AH49" s="78"/>
      <c r="AI49" s="79"/>
      <c r="AJ49" s="79" t="e">
        <f t="shared" si="13"/>
        <v>#DIV/0!</v>
      </c>
      <c r="AK49" s="78"/>
      <c r="AL49" s="79"/>
      <c r="AM49" s="79" t="e">
        <f t="shared" si="14"/>
        <v>#DIV/0!</v>
      </c>
      <c r="AN49" s="78"/>
      <c r="AO49" s="79"/>
      <c r="AP49" s="79" t="e">
        <f t="shared" si="15"/>
        <v>#DIV/0!</v>
      </c>
      <c r="AQ49" s="78"/>
      <c r="AR49" s="79"/>
      <c r="AS49" s="79" t="e">
        <f t="shared" si="16"/>
        <v>#DIV/0!</v>
      </c>
      <c r="AT49" s="78"/>
      <c r="AU49" s="79"/>
      <c r="AV49" s="79" t="e">
        <f t="shared" si="17"/>
        <v>#DIV/0!</v>
      </c>
      <c r="AW49" s="78"/>
      <c r="AX49" s="79"/>
      <c r="AY49" s="79" t="e">
        <f t="shared" si="18"/>
        <v>#DIV/0!</v>
      </c>
      <c r="AZ49" s="78"/>
      <c r="BA49" s="79"/>
      <c r="BB49" s="79" t="e">
        <f t="shared" si="19"/>
        <v>#DIV/0!</v>
      </c>
      <c r="BC49" s="78">
        <v>1</v>
      </c>
      <c r="BD49" s="79">
        <v>134570.15</v>
      </c>
      <c r="BE49" s="79">
        <f t="shared" si="20"/>
        <v>134570.15</v>
      </c>
      <c r="BF49" s="78"/>
      <c r="BG49" s="79"/>
      <c r="BH49" s="79" t="e">
        <f t="shared" si="21"/>
        <v>#DIV/0!</v>
      </c>
      <c r="BI49" s="80">
        <f t="shared" si="22"/>
        <v>84</v>
      </c>
      <c r="BJ49" s="81">
        <f t="shared" si="23"/>
        <v>11303892.599999998</v>
      </c>
      <c r="BK49" s="80">
        <f t="shared" si="24"/>
        <v>1</v>
      </c>
      <c r="BL49" s="81">
        <f t="shared" si="25"/>
        <v>134570.15</v>
      </c>
      <c r="BM49" s="80">
        <v>85</v>
      </c>
      <c r="BN49" s="81">
        <v>11438462.749999998</v>
      </c>
    </row>
    <row r="50" spans="1:67" ht="41.25" customHeight="1" x14ac:dyDescent="0.2">
      <c r="A50" s="82">
        <v>34</v>
      </c>
      <c r="B50" s="75" t="s">
        <v>227</v>
      </c>
      <c r="C50" s="76" t="s">
        <v>228</v>
      </c>
      <c r="D50" s="77">
        <v>425</v>
      </c>
      <c r="E50" s="76" t="s">
        <v>232</v>
      </c>
      <c r="F50" s="151">
        <v>134570.1513</v>
      </c>
      <c r="G50" s="78">
        <v>1</v>
      </c>
      <c r="H50" s="79">
        <v>134570.15</v>
      </c>
      <c r="I50" s="79">
        <f t="shared" si="4"/>
        <v>134570.15</v>
      </c>
      <c r="J50" s="78"/>
      <c r="K50" s="79"/>
      <c r="L50" s="79" t="e">
        <f t="shared" si="5"/>
        <v>#DIV/0!</v>
      </c>
      <c r="M50" s="78"/>
      <c r="N50" s="79"/>
      <c r="O50" s="79" t="e">
        <f t="shared" si="6"/>
        <v>#DIV/0!</v>
      </c>
      <c r="P50" s="78"/>
      <c r="Q50" s="79"/>
      <c r="R50" s="79" t="e">
        <f t="shared" si="7"/>
        <v>#DIV/0!</v>
      </c>
      <c r="S50" s="78"/>
      <c r="T50" s="79"/>
      <c r="U50" s="79" t="e">
        <f t="shared" si="8"/>
        <v>#DIV/0!</v>
      </c>
      <c r="V50" s="78"/>
      <c r="W50" s="79"/>
      <c r="X50" s="79" t="e">
        <f t="shared" si="9"/>
        <v>#DIV/0!</v>
      </c>
      <c r="Y50" s="78"/>
      <c r="Z50" s="79"/>
      <c r="AA50" s="79" t="e">
        <f t="shared" si="10"/>
        <v>#DIV/0!</v>
      </c>
      <c r="AB50" s="78"/>
      <c r="AC50" s="79"/>
      <c r="AD50" s="79" t="e">
        <f t="shared" si="11"/>
        <v>#DIV/0!</v>
      </c>
      <c r="AE50" s="78"/>
      <c r="AF50" s="79"/>
      <c r="AG50" s="79" t="e">
        <f t="shared" si="12"/>
        <v>#DIV/0!</v>
      </c>
      <c r="AH50" s="78"/>
      <c r="AI50" s="79"/>
      <c r="AJ50" s="79" t="e">
        <f t="shared" si="13"/>
        <v>#DIV/0!</v>
      </c>
      <c r="AK50" s="78"/>
      <c r="AL50" s="79"/>
      <c r="AM50" s="79" t="e">
        <f t="shared" si="14"/>
        <v>#DIV/0!</v>
      </c>
      <c r="AN50" s="78"/>
      <c r="AO50" s="79"/>
      <c r="AP50" s="79" t="e">
        <f t="shared" si="15"/>
        <v>#DIV/0!</v>
      </c>
      <c r="AQ50" s="78"/>
      <c r="AR50" s="79"/>
      <c r="AS50" s="79" t="e">
        <f t="shared" si="16"/>
        <v>#DIV/0!</v>
      </c>
      <c r="AT50" s="78"/>
      <c r="AU50" s="79"/>
      <c r="AV50" s="79" t="e">
        <f t="shared" si="17"/>
        <v>#DIV/0!</v>
      </c>
      <c r="AW50" s="78"/>
      <c r="AX50" s="79"/>
      <c r="AY50" s="79" t="e">
        <f t="shared" si="18"/>
        <v>#DIV/0!</v>
      </c>
      <c r="AZ50" s="78"/>
      <c r="BA50" s="79"/>
      <c r="BB50" s="79" t="e">
        <f t="shared" si="19"/>
        <v>#DIV/0!</v>
      </c>
      <c r="BC50" s="78"/>
      <c r="BD50" s="79"/>
      <c r="BE50" s="79" t="e">
        <f t="shared" si="20"/>
        <v>#DIV/0!</v>
      </c>
      <c r="BF50" s="78"/>
      <c r="BG50" s="79"/>
      <c r="BH50" s="79" t="e">
        <f t="shared" si="21"/>
        <v>#DIV/0!</v>
      </c>
      <c r="BI50" s="80">
        <f t="shared" si="22"/>
        <v>1</v>
      </c>
      <c r="BJ50" s="81">
        <f t="shared" si="23"/>
        <v>134570.15</v>
      </c>
      <c r="BK50" s="80">
        <f t="shared" si="24"/>
        <v>0</v>
      </c>
      <c r="BL50" s="81">
        <f t="shared" si="25"/>
        <v>0</v>
      </c>
      <c r="BM50" s="80">
        <v>1</v>
      </c>
      <c r="BN50" s="81">
        <v>134570.15</v>
      </c>
    </row>
    <row r="51" spans="1:67" ht="41.25" customHeight="1" x14ac:dyDescent="0.2">
      <c r="A51" s="82">
        <v>34</v>
      </c>
      <c r="B51" s="75" t="s">
        <v>227</v>
      </c>
      <c r="C51" s="76" t="s">
        <v>228</v>
      </c>
      <c r="D51" s="83">
        <v>426</v>
      </c>
      <c r="E51" s="76" t="s">
        <v>233</v>
      </c>
      <c r="F51" s="151">
        <v>134570.1513</v>
      </c>
      <c r="G51" s="78">
        <v>2</v>
      </c>
      <c r="H51" s="79">
        <v>269140.3</v>
      </c>
      <c r="I51" s="79">
        <f t="shared" si="4"/>
        <v>134570.15</v>
      </c>
      <c r="J51" s="78"/>
      <c r="K51" s="79"/>
      <c r="L51" s="79" t="e">
        <f t="shared" si="5"/>
        <v>#DIV/0!</v>
      </c>
      <c r="M51" s="78"/>
      <c r="N51" s="79"/>
      <c r="O51" s="79" t="e">
        <f t="shared" si="6"/>
        <v>#DIV/0!</v>
      </c>
      <c r="P51" s="78"/>
      <c r="Q51" s="79"/>
      <c r="R51" s="79" t="e">
        <f t="shared" si="7"/>
        <v>#DIV/0!</v>
      </c>
      <c r="S51" s="78"/>
      <c r="T51" s="79"/>
      <c r="U51" s="79" t="e">
        <f t="shared" si="8"/>
        <v>#DIV/0!</v>
      </c>
      <c r="V51" s="78"/>
      <c r="W51" s="79"/>
      <c r="X51" s="79" t="e">
        <f t="shared" si="9"/>
        <v>#DIV/0!</v>
      </c>
      <c r="Y51" s="78"/>
      <c r="Z51" s="79"/>
      <c r="AA51" s="79" t="e">
        <f t="shared" si="10"/>
        <v>#DIV/0!</v>
      </c>
      <c r="AB51" s="78"/>
      <c r="AC51" s="79"/>
      <c r="AD51" s="79" t="e">
        <f t="shared" si="11"/>
        <v>#DIV/0!</v>
      </c>
      <c r="AE51" s="78"/>
      <c r="AF51" s="79"/>
      <c r="AG51" s="79" t="e">
        <f t="shared" si="12"/>
        <v>#DIV/0!</v>
      </c>
      <c r="AH51" s="78"/>
      <c r="AI51" s="79"/>
      <c r="AJ51" s="79" t="e">
        <f t="shared" si="13"/>
        <v>#DIV/0!</v>
      </c>
      <c r="AK51" s="78"/>
      <c r="AL51" s="79"/>
      <c r="AM51" s="79" t="e">
        <f t="shared" si="14"/>
        <v>#DIV/0!</v>
      </c>
      <c r="AN51" s="78"/>
      <c r="AO51" s="79"/>
      <c r="AP51" s="79" t="e">
        <f t="shared" si="15"/>
        <v>#DIV/0!</v>
      </c>
      <c r="AQ51" s="78"/>
      <c r="AR51" s="79"/>
      <c r="AS51" s="79" t="e">
        <f t="shared" si="16"/>
        <v>#DIV/0!</v>
      </c>
      <c r="AT51" s="78"/>
      <c r="AU51" s="79"/>
      <c r="AV51" s="79" t="e">
        <f t="shared" si="17"/>
        <v>#DIV/0!</v>
      </c>
      <c r="AW51" s="78"/>
      <c r="AX51" s="79"/>
      <c r="AY51" s="79" t="e">
        <f t="shared" si="18"/>
        <v>#DIV/0!</v>
      </c>
      <c r="AZ51" s="78"/>
      <c r="BA51" s="79"/>
      <c r="BB51" s="79" t="e">
        <f t="shared" si="19"/>
        <v>#DIV/0!</v>
      </c>
      <c r="BC51" s="78"/>
      <c r="BD51" s="79"/>
      <c r="BE51" s="79" t="e">
        <f t="shared" si="20"/>
        <v>#DIV/0!</v>
      </c>
      <c r="BF51" s="78"/>
      <c r="BG51" s="79"/>
      <c r="BH51" s="79" t="e">
        <f t="shared" si="21"/>
        <v>#DIV/0!</v>
      </c>
      <c r="BI51" s="80">
        <f t="shared" si="22"/>
        <v>2</v>
      </c>
      <c r="BJ51" s="81">
        <f t="shared" si="23"/>
        <v>269140.3</v>
      </c>
      <c r="BK51" s="80">
        <f t="shared" si="24"/>
        <v>0</v>
      </c>
      <c r="BL51" s="81">
        <f t="shared" si="25"/>
        <v>0</v>
      </c>
      <c r="BM51" s="80">
        <v>2</v>
      </c>
      <c r="BN51" s="81">
        <v>269140.3</v>
      </c>
    </row>
    <row r="52" spans="1:67" ht="41.25" customHeight="1" x14ac:dyDescent="0.2">
      <c r="A52" s="82">
        <v>36</v>
      </c>
      <c r="B52" s="75" t="s">
        <v>234</v>
      </c>
      <c r="C52" s="76" t="s">
        <v>235</v>
      </c>
      <c r="D52" s="83">
        <v>428</v>
      </c>
      <c r="E52" s="76" t="s">
        <v>236</v>
      </c>
      <c r="F52" s="151">
        <v>152046.8426</v>
      </c>
      <c r="G52" s="78"/>
      <c r="H52" s="79"/>
      <c r="I52" s="79" t="e">
        <f t="shared" si="4"/>
        <v>#DIV/0!</v>
      </c>
      <c r="J52" s="78"/>
      <c r="K52" s="79"/>
      <c r="L52" s="79" t="e">
        <f t="shared" si="5"/>
        <v>#DIV/0!</v>
      </c>
      <c r="M52" s="78">
        <v>5</v>
      </c>
      <c r="N52" s="79">
        <v>760234.2</v>
      </c>
      <c r="O52" s="79">
        <f t="shared" si="6"/>
        <v>152046.84</v>
      </c>
      <c r="P52" s="78"/>
      <c r="Q52" s="79"/>
      <c r="R52" s="79" t="e">
        <f t="shared" si="7"/>
        <v>#DIV/0!</v>
      </c>
      <c r="S52" s="78"/>
      <c r="T52" s="79"/>
      <c r="U52" s="79" t="e">
        <f t="shared" si="8"/>
        <v>#DIV/0!</v>
      </c>
      <c r="V52" s="78"/>
      <c r="W52" s="79"/>
      <c r="X52" s="79" t="e">
        <f t="shared" si="9"/>
        <v>#DIV/0!</v>
      </c>
      <c r="Y52" s="78"/>
      <c r="Z52" s="79"/>
      <c r="AA52" s="79" t="e">
        <f t="shared" si="10"/>
        <v>#DIV/0!</v>
      </c>
      <c r="AB52" s="78"/>
      <c r="AC52" s="79"/>
      <c r="AD52" s="79" t="e">
        <f t="shared" si="11"/>
        <v>#DIV/0!</v>
      </c>
      <c r="AE52" s="78"/>
      <c r="AF52" s="79"/>
      <c r="AG52" s="79" t="e">
        <f t="shared" si="12"/>
        <v>#DIV/0!</v>
      </c>
      <c r="AH52" s="78"/>
      <c r="AI52" s="79"/>
      <c r="AJ52" s="79" t="e">
        <f t="shared" si="13"/>
        <v>#DIV/0!</v>
      </c>
      <c r="AK52" s="78"/>
      <c r="AL52" s="79"/>
      <c r="AM52" s="79" t="e">
        <f t="shared" si="14"/>
        <v>#DIV/0!</v>
      </c>
      <c r="AN52" s="78"/>
      <c r="AO52" s="79"/>
      <c r="AP52" s="79" t="e">
        <f t="shared" si="15"/>
        <v>#DIV/0!</v>
      </c>
      <c r="AQ52" s="78"/>
      <c r="AR52" s="79"/>
      <c r="AS52" s="79" t="e">
        <f t="shared" si="16"/>
        <v>#DIV/0!</v>
      </c>
      <c r="AT52" s="78"/>
      <c r="AU52" s="79"/>
      <c r="AV52" s="79" t="e">
        <f t="shared" si="17"/>
        <v>#DIV/0!</v>
      </c>
      <c r="AW52" s="78"/>
      <c r="AX52" s="79"/>
      <c r="AY52" s="79" t="e">
        <f t="shared" si="18"/>
        <v>#DIV/0!</v>
      </c>
      <c r="AZ52" s="78"/>
      <c r="BA52" s="79"/>
      <c r="BB52" s="79" t="e">
        <f t="shared" si="19"/>
        <v>#DIV/0!</v>
      </c>
      <c r="BC52" s="78"/>
      <c r="BD52" s="79"/>
      <c r="BE52" s="79" t="e">
        <f t="shared" si="20"/>
        <v>#DIV/0!</v>
      </c>
      <c r="BF52" s="78"/>
      <c r="BG52" s="79"/>
      <c r="BH52" s="79" t="e">
        <f t="shared" si="21"/>
        <v>#DIV/0!</v>
      </c>
      <c r="BI52" s="80">
        <f t="shared" si="22"/>
        <v>5</v>
      </c>
      <c r="BJ52" s="81">
        <f t="shared" si="23"/>
        <v>760234.2</v>
      </c>
      <c r="BK52" s="80">
        <f t="shared" si="24"/>
        <v>0</v>
      </c>
      <c r="BL52" s="81">
        <f t="shared" si="25"/>
        <v>0</v>
      </c>
      <c r="BM52" s="80">
        <v>5</v>
      </c>
      <c r="BN52" s="81">
        <v>760234.2</v>
      </c>
    </row>
    <row r="53" spans="1:67" ht="41.25" customHeight="1" x14ac:dyDescent="0.2">
      <c r="A53" s="82">
        <v>38</v>
      </c>
      <c r="B53" s="75" t="s">
        <v>237</v>
      </c>
      <c r="C53" s="76" t="s">
        <v>238</v>
      </c>
      <c r="D53" s="83">
        <v>432</v>
      </c>
      <c r="E53" s="76" t="s">
        <v>239</v>
      </c>
      <c r="F53" s="151">
        <v>98513.666200000007</v>
      </c>
      <c r="G53" s="78"/>
      <c r="H53" s="79"/>
      <c r="I53" s="79" t="e">
        <f t="shared" si="4"/>
        <v>#DIV/0!</v>
      </c>
      <c r="J53" s="78"/>
      <c r="K53" s="79"/>
      <c r="L53" s="79" t="e">
        <f t="shared" si="5"/>
        <v>#DIV/0!</v>
      </c>
      <c r="M53" s="78"/>
      <c r="N53" s="79"/>
      <c r="O53" s="79" t="e">
        <f t="shared" si="6"/>
        <v>#DIV/0!</v>
      </c>
      <c r="P53" s="78"/>
      <c r="Q53" s="79"/>
      <c r="R53" s="79" t="e">
        <f t="shared" si="7"/>
        <v>#DIV/0!</v>
      </c>
      <c r="S53" s="78"/>
      <c r="T53" s="79"/>
      <c r="U53" s="79" t="e">
        <f t="shared" si="8"/>
        <v>#DIV/0!</v>
      </c>
      <c r="V53" s="78"/>
      <c r="W53" s="79"/>
      <c r="X53" s="79" t="e">
        <f t="shared" si="9"/>
        <v>#DIV/0!</v>
      </c>
      <c r="Y53" s="78"/>
      <c r="Z53" s="79"/>
      <c r="AA53" s="79" t="e">
        <f t="shared" si="10"/>
        <v>#DIV/0!</v>
      </c>
      <c r="AB53" s="78"/>
      <c r="AC53" s="79"/>
      <c r="AD53" s="79" t="e">
        <f t="shared" si="11"/>
        <v>#DIV/0!</v>
      </c>
      <c r="AE53" s="78"/>
      <c r="AF53" s="79"/>
      <c r="AG53" s="79" t="e">
        <f t="shared" si="12"/>
        <v>#DIV/0!</v>
      </c>
      <c r="AH53" s="78"/>
      <c r="AI53" s="79"/>
      <c r="AJ53" s="79" t="e">
        <f t="shared" si="13"/>
        <v>#DIV/0!</v>
      </c>
      <c r="AK53" s="78"/>
      <c r="AL53" s="79"/>
      <c r="AM53" s="79" t="e">
        <f t="shared" si="14"/>
        <v>#DIV/0!</v>
      </c>
      <c r="AN53" s="78"/>
      <c r="AO53" s="79"/>
      <c r="AP53" s="79" t="e">
        <f t="shared" si="15"/>
        <v>#DIV/0!</v>
      </c>
      <c r="AQ53" s="78"/>
      <c r="AR53" s="79"/>
      <c r="AS53" s="79" t="e">
        <f t="shared" si="16"/>
        <v>#DIV/0!</v>
      </c>
      <c r="AT53" s="78"/>
      <c r="AU53" s="79"/>
      <c r="AV53" s="79" t="e">
        <f t="shared" si="17"/>
        <v>#DIV/0!</v>
      </c>
      <c r="AW53" s="78"/>
      <c r="AX53" s="79"/>
      <c r="AY53" s="79" t="e">
        <f t="shared" si="18"/>
        <v>#DIV/0!</v>
      </c>
      <c r="AZ53" s="78">
        <v>4</v>
      </c>
      <c r="BA53" s="79">
        <v>394054.68</v>
      </c>
      <c r="BB53" s="79">
        <f t="shared" si="19"/>
        <v>98513.67</v>
      </c>
      <c r="BC53" s="78"/>
      <c r="BD53" s="79"/>
      <c r="BE53" s="79" t="e">
        <f t="shared" si="20"/>
        <v>#DIV/0!</v>
      </c>
      <c r="BF53" s="78"/>
      <c r="BG53" s="79"/>
      <c r="BH53" s="79" t="e">
        <f t="shared" si="21"/>
        <v>#DIV/0!</v>
      </c>
      <c r="BI53" s="80">
        <f t="shared" si="22"/>
        <v>4</v>
      </c>
      <c r="BJ53" s="81">
        <f t="shared" si="23"/>
        <v>394054.68</v>
      </c>
      <c r="BK53" s="80">
        <f t="shared" si="24"/>
        <v>0</v>
      </c>
      <c r="BL53" s="81">
        <f t="shared" si="25"/>
        <v>0</v>
      </c>
      <c r="BM53" s="80">
        <v>4</v>
      </c>
      <c r="BN53" s="81">
        <v>394054.68</v>
      </c>
    </row>
    <row r="54" spans="1:67" ht="41.25" customHeight="1" x14ac:dyDescent="0.2">
      <c r="A54" s="82">
        <v>38</v>
      </c>
      <c r="B54" s="75" t="s">
        <v>237</v>
      </c>
      <c r="C54" s="76" t="s">
        <v>238</v>
      </c>
      <c r="D54" s="83">
        <v>435</v>
      </c>
      <c r="E54" s="76" t="s">
        <v>240</v>
      </c>
      <c r="F54" s="151">
        <v>98513.666200000007</v>
      </c>
      <c r="G54" s="78"/>
      <c r="H54" s="79"/>
      <c r="I54" s="79" t="e">
        <f t="shared" si="4"/>
        <v>#DIV/0!</v>
      </c>
      <c r="J54" s="78"/>
      <c r="K54" s="79"/>
      <c r="L54" s="79" t="e">
        <f t="shared" si="5"/>
        <v>#DIV/0!</v>
      </c>
      <c r="M54" s="78"/>
      <c r="N54" s="79"/>
      <c r="O54" s="79" t="e">
        <f t="shared" si="6"/>
        <v>#DIV/0!</v>
      </c>
      <c r="P54" s="78"/>
      <c r="Q54" s="79"/>
      <c r="R54" s="79" t="e">
        <f t="shared" si="7"/>
        <v>#DIV/0!</v>
      </c>
      <c r="S54" s="78"/>
      <c r="T54" s="79"/>
      <c r="U54" s="79" t="e">
        <f t="shared" si="8"/>
        <v>#DIV/0!</v>
      </c>
      <c r="V54" s="78"/>
      <c r="W54" s="79"/>
      <c r="X54" s="79" t="e">
        <f t="shared" si="9"/>
        <v>#DIV/0!</v>
      </c>
      <c r="Y54" s="78">
        <v>8</v>
      </c>
      <c r="Z54" s="79">
        <v>788109.3600000001</v>
      </c>
      <c r="AA54" s="79">
        <f t="shared" si="10"/>
        <v>98513.670000000013</v>
      </c>
      <c r="AB54" s="78">
        <v>2</v>
      </c>
      <c r="AC54" s="79">
        <v>197027.34</v>
      </c>
      <c r="AD54" s="79">
        <f t="shared" si="11"/>
        <v>98513.67</v>
      </c>
      <c r="AE54" s="78"/>
      <c r="AF54" s="79"/>
      <c r="AG54" s="79" t="e">
        <f t="shared" si="12"/>
        <v>#DIV/0!</v>
      </c>
      <c r="AH54" s="78"/>
      <c r="AI54" s="79"/>
      <c r="AJ54" s="79" t="e">
        <f t="shared" si="13"/>
        <v>#DIV/0!</v>
      </c>
      <c r="AK54" s="78"/>
      <c r="AL54" s="79"/>
      <c r="AM54" s="79" t="e">
        <f t="shared" si="14"/>
        <v>#DIV/0!</v>
      </c>
      <c r="AN54" s="78"/>
      <c r="AO54" s="79"/>
      <c r="AP54" s="79" t="e">
        <f t="shared" si="15"/>
        <v>#DIV/0!</v>
      </c>
      <c r="AQ54" s="78"/>
      <c r="AR54" s="79"/>
      <c r="AS54" s="79" t="e">
        <f t="shared" si="16"/>
        <v>#DIV/0!</v>
      </c>
      <c r="AT54" s="78"/>
      <c r="AU54" s="79"/>
      <c r="AV54" s="79" t="e">
        <f t="shared" si="17"/>
        <v>#DIV/0!</v>
      </c>
      <c r="AW54" s="78"/>
      <c r="AX54" s="79"/>
      <c r="AY54" s="79" t="e">
        <f t="shared" si="18"/>
        <v>#DIV/0!</v>
      </c>
      <c r="AZ54" s="78">
        <v>5</v>
      </c>
      <c r="BA54" s="79">
        <v>492568.35</v>
      </c>
      <c r="BB54" s="79">
        <f t="shared" si="19"/>
        <v>98513.67</v>
      </c>
      <c r="BC54" s="78"/>
      <c r="BD54" s="79"/>
      <c r="BE54" s="79" t="e">
        <f t="shared" si="20"/>
        <v>#DIV/0!</v>
      </c>
      <c r="BF54" s="78"/>
      <c r="BG54" s="79"/>
      <c r="BH54" s="79" t="e">
        <f t="shared" si="21"/>
        <v>#DIV/0!</v>
      </c>
      <c r="BI54" s="80">
        <f t="shared" si="22"/>
        <v>13</v>
      </c>
      <c r="BJ54" s="81">
        <f t="shared" si="23"/>
        <v>1280677.71</v>
      </c>
      <c r="BK54" s="80">
        <f t="shared" si="24"/>
        <v>2</v>
      </c>
      <c r="BL54" s="81">
        <f t="shared" si="25"/>
        <v>197027.34</v>
      </c>
      <c r="BM54" s="80">
        <v>15</v>
      </c>
      <c r="BN54" s="81">
        <v>1477705.05</v>
      </c>
    </row>
    <row r="55" spans="1:67" ht="41.25" customHeight="1" x14ac:dyDescent="0.2">
      <c r="A55" s="82">
        <v>38</v>
      </c>
      <c r="B55" s="75" t="s">
        <v>241</v>
      </c>
      <c r="C55" s="76" t="s">
        <v>242</v>
      </c>
      <c r="D55" s="83">
        <v>439</v>
      </c>
      <c r="E55" s="76" t="s">
        <v>243</v>
      </c>
      <c r="F55" s="151">
        <v>98513.666200000007</v>
      </c>
      <c r="G55" s="78"/>
      <c r="H55" s="79"/>
      <c r="I55" s="79" t="e">
        <f t="shared" si="4"/>
        <v>#DIV/0!</v>
      </c>
      <c r="J55" s="78"/>
      <c r="K55" s="79"/>
      <c r="L55" s="79" t="e">
        <f t="shared" si="5"/>
        <v>#DIV/0!</v>
      </c>
      <c r="M55" s="78"/>
      <c r="N55" s="79"/>
      <c r="O55" s="79" t="e">
        <f t="shared" si="6"/>
        <v>#DIV/0!</v>
      </c>
      <c r="P55" s="78"/>
      <c r="Q55" s="79"/>
      <c r="R55" s="79" t="e">
        <f t="shared" si="7"/>
        <v>#DIV/0!</v>
      </c>
      <c r="S55" s="78"/>
      <c r="T55" s="79"/>
      <c r="U55" s="79" t="e">
        <f t="shared" si="8"/>
        <v>#DIV/0!</v>
      </c>
      <c r="V55" s="78"/>
      <c r="W55" s="79"/>
      <c r="X55" s="79" t="e">
        <f t="shared" si="9"/>
        <v>#DIV/0!</v>
      </c>
      <c r="Y55" s="78"/>
      <c r="Z55" s="79"/>
      <c r="AA55" s="79" t="e">
        <f t="shared" si="10"/>
        <v>#DIV/0!</v>
      </c>
      <c r="AB55" s="78"/>
      <c r="AC55" s="79"/>
      <c r="AD55" s="79" t="e">
        <f t="shared" si="11"/>
        <v>#DIV/0!</v>
      </c>
      <c r="AE55" s="78"/>
      <c r="AF55" s="79"/>
      <c r="AG55" s="79" t="e">
        <f t="shared" si="12"/>
        <v>#DIV/0!</v>
      </c>
      <c r="AH55" s="78"/>
      <c r="AI55" s="79"/>
      <c r="AJ55" s="79" t="e">
        <f t="shared" si="13"/>
        <v>#DIV/0!</v>
      </c>
      <c r="AK55" s="78"/>
      <c r="AL55" s="79"/>
      <c r="AM55" s="79" t="e">
        <f t="shared" si="14"/>
        <v>#DIV/0!</v>
      </c>
      <c r="AN55" s="78"/>
      <c r="AO55" s="79"/>
      <c r="AP55" s="79" t="e">
        <f t="shared" si="15"/>
        <v>#DIV/0!</v>
      </c>
      <c r="AQ55" s="78"/>
      <c r="AR55" s="79"/>
      <c r="AS55" s="79" t="e">
        <f t="shared" si="16"/>
        <v>#DIV/0!</v>
      </c>
      <c r="AT55" s="78"/>
      <c r="AU55" s="79"/>
      <c r="AV55" s="79" t="e">
        <f t="shared" si="17"/>
        <v>#DIV/0!</v>
      </c>
      <c r="AW55" s="78"/>
      <c r="AX55" s="79"/>
      <c r="AY55" s="79" t="e">
        <f t="shared" si="18"/>
        <v>#DIV/0!</v>
      </c>
      <c r="AZ55" s="78">
        <v>1</v>
      </c>
      <c r="BA55" s="79">
        <v>98513.67</v>
      </c>
      <c r="BB55" s="79">
        <f t="shared" si="19"/>
        <v>98513.67</v>
      </c>
      <c r="BC55" s="78">
        <v>5</v>
      </c>
      <c r="BD55" s="79">
        <v>492568.35</v>
      </c>
      <c r="BE55" s="79">
        <f t="shared" si="20"/>
        <v>98513.67</v>
      </c>
      <c r="BF55" s="78"/>
      <c r="BG55" s="79"/>
      <c r="BH55" s="79" t="e">
        <f t="shared" si="21"/>
        <v>#DIV/0!</v>
      </c>
      <c r="BI55" s="80">
        <f t="shared" si="22"/>
        <v>6</v>
      </c>
      <c r="BJ55" s="81">
        <f t="shared" si="23"/>
        <v>591082.02</v>
      </c>
      <c r="BK55" s="80">
        <f t="shared" si="24"/>
        <v>0</v>
      </c>
      <c r="BL55" s="81">
        <f t="shared" si="25"/>
        <v>0</v>
      </c>
      <c r="BM55" s="80">
        <v>6</v>
      </c>
      <c r="BN55" s="81">
        <v>591082.02</v>
      </c>
    </row>
    <row r="56" spans="1:67" ht="41.25" customHeight="1" x14ac:dyDescent="0.2">
      <c r="A56" s="82">
        <v>40</v>
      </c>
      <c r="B56" s="75" t="s">
        <v>244</v>
      </c>
      <c r="C56" s="76" t="s">
        <v>245</v>
      </c>
      <c r="D56" s="77">
        <v>440</v>
      </c>
      <c r="E56" s="76" t="s">
        <v>246</v>
      </c>
      <c r="F56" s="151">
        <v>127836.4878</v>
      </c>
      <c r="G56" s="78"/>
      <c r="H56" s="79"/>
      <c r="I56" s="79" t="e">
        <f t="shared" si="4"/>
        <v>#DIV/0!</v>
      </c>
      <c r="J56" s="78"/>
      <c r="K56" s="79"/>
      <c r="L56" s="79" t="e">
        <f t="shared" si="5"/>
        <v>#DIV/0!</v>
      </c>
      <c r="M56" s="78"/>
      <c r="N56" s="79"/>
      <c r="O56" s="79" t="e">
        <f t="shared" si="6"/>
        <v>#DIV/0!</v>
      </c>
      <c r="P56" s="78"/>
      <c r="Q56" s="79"/>
      <c r="R56" s="79" t="e">
        <f t="shared" si="7"/>
        <v>#DIV/0!</v>
      </c>
      <c r="S56" s="78"/>
      <c r="T56" s="79"/>
      <c r="U56" s="79" t="e">
        <f t="shared" si="8"/>
        <v>#DIV/0!</v>
      </c>
      <c r="V56" s="78"/>
      <c r="W56" s="79"/>
      <c r="X56" s="79" t="e">
        <f t="shared" si="9"/>
        <v>#DIV/0!</v>
      </c>
      <c r="Y56" s="78">
        <v>1</v>
      </c>
      <c r="Z56" s="79">
        <v>127836.49</v>
      </c>
      <c r="AA56" s="79">
        <f t="shared" si="10"/>
        <v>127836.49</v>
      </c>
      <c r="AB56" s="78"/>
      <c r="AC56" s="79"/>
      <c r="AD56" s="79" t="e">
        <f t="shared" si="11"/>
        <v>#DIV/0!</v>
      </c>
      <c r="AE56" s="78"/>
      <c r="AF56" s="79"/>
      <c r="AG56" s="79" t="e">
        <f t="shared" si="12"/>
        <v>#DIV/0!</v>
      </c>
      <c r="AH56" s="78"/>
      <c r="AI56" s="79"/>
      <c r="AJ56" s="79" t="e">
        <f t="shared" si="13"/>
        <v>#DIV/0!</v>
      </c>
      <c r="AK56" s="78"/>
      <c r="AL56" s="79"/>
      <c r="AM56" s="79" t="e">
        <f t="shared" si="14"/>
        <v>#DIV/0!</v>
      </c>
      <c r="AN56" s="78"/>
      <c r="AO56" s="79"/>
      <c r="AP56" s="79" t="e">
        <f t="shared" si="15"/>
        <v>#DIV/0!</v>
      </c>
      <c r="AQ56" s="78"/>
      <c r="AR56" s="79"/>
      <c r="AS56" s="79" t="e">
        <f t="shared" si="16"/>
        <v>#DIV/0!</v>
      </c>
      <c r="AT56" s="78"/>
      <c r="AU56" s="79"/>
      <c r="AV56" s="79" t="e">
        <f t="shared" si="17"/>
        <v>#DIV/0!</v>
      </c>
      <c r="AW56" s="78">
        <v>1</v>
      </c>
      <c r="AX56" s="79">
        <v>127836.49</v>
      </c>
      <c r="AY56" s="79">
        <f t="shared" si="18"/>
        <v>127836.49</v>
      </c>
      <c r="AZ56" s="78"/>
      <c r="BA56" s="79"/>
      <c r="BB56" s="79" t="e">
        <f t="shared" si="19"/>
        <v>#DIV/0!</v>
      </c>
      <c r="BC56" s="78"/>
      <c r="BD56" s="79"/>
      <c r="BE56" s="79" t="e">
        <f t="shared" si="20"/>
        <v>#DIV/0!</v>
      </c>
      <c r="BF56" s="78"/>
      <c r="BG56" s="79"/>
      <c r="BH56" s="79" t="e">
        <f t="shared" si="21"/>
        <v>#DIV/0!</v>
      </c>
      <c r="BI56" s="80">
        <f t="shared" si="22"/>
        <v>2</v>
      </c>
      <c r="BJ56" s="81">
        <f t="shared" si="23"/>
        <v>255672.98</v>
      </c>
      <c r="BK56" s="80">
        <f t="shared" si="24"/>
        <v>0</v>
      </c>
      <c r="BL56" s="81">
        <f t="shared" si="25"/>
        <v>0</v>
      </c>
      <c r="BM56" s="80">
        <v>2</v>
      </c>
      <c r="BN56" s="81">
        <v>255672.98</v>
      </c>
    </row>
    <row r="57" spans="1:67" ht="41.25" customHeight="1" x14ac:dyDescent="0.2">
      <c r="A57" s="82">
        <v>40</v>
      </c>
      <c r="B57" s="75" t="s">
        <v>244</v>
      </c>
      <c r="C57" s="76" t="s">
        <v>245</v>
      </c>
      <c r="D57" s="77">
        <v>442</v>
      </c>
      <c r="E57" s="76" t="s">
        <v>247</v>
      </c>
      <c r="F57" s="151">
        <v>127836.4878</v>
      </c>
      <c r="G57" s="78"/>
      <c r="H57" s="79"/>
      <c r="I57" s="79" t="e">
        <f t="shared" si="4"/>
        <v>#DIV/0!</v>
      </c>
      <c r="J57" s="78"/>
      <c r="K57" s="79"/>
      <c r="L57" s="79" t="e">
        <f t="shared" si="5"/>
        <v>#DIV/0!</v>
      </c>
      <c r="M57" s="78"/>
      <c r="N57" s="79"/>
      <c r="O57" s="79" t="e">
        <f t="shared" si="6"/>
        <v>#DIV/0!</v>
      </c>
      <c r="P57" s="78"/>
      <c r="Q57" s="79"/>
      <c r="R57" s="79" t="e">
        <f t="shared" si="7"/>
        <v>#DIV/0!</v>
      </c>
      <c r="S57" s="78"/>
      <c r="T57" s="79"/>
      <c r="U57" s="79" t="e">
        <f t="shared" si="8"/>
        <v>#DIV/0!</v>
      </c>
      <c r="V57" s="78"/>
      <c r="W57" s="79"/>
      <c r="X57" s="79" t="e">
        <f t="shared" si="9"/>
        <v>#DIV/0!</v>
      </c>
      <c r="Y57" s="78"/>
      <c r="Z57" s="79"/>
      <c r="AA57" s="79" t="e">
        <f t="shared" si="10"/>
        <v>#DIV/0!</v>
      </c>
      <c r="AB57" s="78"/>
      <c r="AC57" s="79"/>
      <c r="AD57" s="79" t="e">
        <f t="shared" si="11"/>
        <v>#DIV/0!</v>
      </c>
      <c r="AE57" s="78"/>
      <c r="AF57" s="79"/>
      <c r="AG57" s="79" t="e">
        <f t="shared" si="12"/>
        <v>#DIV/0!</v>
      </c>
      <c r="AH57" s="78"/>
      <c r="AI57" s="79"/>
      <c r="AJ57" s="79" t="e">
        <f t="shared" si="13"/>
        <v>#DIV/0!</v>
      </c>
      <c r="AK57" s="78"/>
      <c r="AL57" s="79"/>
      <c r="AM57" s="79" t="e">
        <f t="shared" si="14"/>
        <v>#DIV/0!</v>
      </c>
      <c r="AN57" s="78"/>
      <c r="AO57" s="79"/>
      <c r="AP57" s="79" t="e">
        <f t="shared" si="15"/>
        <v>#DIV/0!</v>
      </c>
      <c r="AQ57" s="78"/>
      <c r="AR57" s="79"/>
      <c r="AS57" s="79" t="e">
        <f t="shared" si="16"/>
        <v>#DIV/0!</v>
      </c>
      <c r="AT57" s="78"/>
      <c r="AU57" s="79"/>
      <c r="AV57" s="79" t="e">
        <f t="shared" si="17"/>
        <v>#DIV/0!</v>
      </c>
      <c r="AW57" s="78">
        <v>1</v>
      </c>
      <c r="AX57" s="79">
        <v>127836.49</v>
      </c>
      <c r="AY57" s="79">
        <f t="shared" si="18"/>
        <v>127836.49</v>
      </c>
      <c r="AZ57" s="78"/>
      <c r="BA57" s="79"/>
      <c r="BB57" s="79" t="e">
        <f t="shared" si="19"/>
        <v>#DIV/0!</v>
      </c>
      <c r="BC57" s="78"/>
      <c r="BD57" s="79"/>
      <c r="BE57" s="79" t="e">
        <f t="shared" si="20"/>
        <v>#DIV/0!</v>
      </c>
      <c r="BF57" s="78"/>
      <c r="BG57" s="79"/>
      <c r="BH57" s="79" t="e">
        <f t="shared" si="21"/>
        <v>#DIV/0!</v>
      </c>
      <c r="BI57" s="80">
        <f t="shared" si="22"/>
        <v>1</v>
      </c>
      <c r="BJ57" s="81">
        <f t="shared" si="23"/>
        <v>127836.49</v>
      </c>
      <c r="BK57" s="80">
        <f t="shared" si="24"/>
        <v>0</v>
      </c>
      <c r="BL57" s="81">
        <f t="shared" si="25"/>
        <v>0</v>
      </c>
      <c r="BM57" s="80">
        <v>1</v>
      </c>
      <c r="BN57" s="81">
        <v>127836.49</v>
      </c>
    </row>
    <row r="58" spans="1:67" ht="41.25" customHeight="1" x14ac:dyDescent="0.2">
      <c r="A58" s="82">
        <v>40</v>
      </c>
      <c r="B58" s="75" t="s">
        <v>244</v>
      </c>
      <c r="C58" s="76" t="s">
        <v>245</v>
      </c>
      <c r="D58" s="77">
        <v>443</v>
      </c>
      <c r="E58" s="76" t="s">
        <v>248</v>
      </c>
      <c r="F58" s="151">
        <v>127836.4878</v>
      </c>
      <c r="G58" s="78"/>
      <c r="H58" s="79"/>
      <c r="I58" s="79" t="e">
        <f t="shared" si="4"/>
        <v>#DIV/0!</v>
      </c>
      <c r="J58" s="78"/>
      <c r="K58" s="79"/>
      <c r="L58" s="79" t="e">
        <f t="shared" si="5"/>
        <v>#DIV/0!</v>
      </c>
      <c r="M58" s="78"/>
      <c r="N58" s="79"/>
      <c r="O58" s="79" t="e">
        <f t="shared" si="6"/>
        <v>#DIV/0!</v>
      </c>
      <c r="P58" s="78"/>
      <c r="Q58" s="79"/>
      <c r="R58" s="79" t="e">
        <f t="shared" si="7"/>
        <v>#DIV/0!</v>
      </c>
      <c r="S58" s="78"/>
      <c r="T58" s="79"/>
      <c r="U58" s="79" t="e">
        <f t="shared" si="8"/>
        <v>#DIV/0!</v>
      </c>
      <c r="V58" s="78"/>
      <c r="W58" s="79"/>
      <c r="X58" s="79" t="e">
        <f t="shared" si="9"/>
        <v>#DIV/0!</v>
      </c>
      <c r="Y58" s="78">
        <v>2</v>
      </c>
      <c r="Z58" s="79">
        <v>255672.98</v>
      </c>
      <c r="AA58" s="79">
        <f t="shared" si="10"/>
        <v>127836.49</v>
      </c>
      <c r="AB58" s="78"/>
      <c r="AC58" s="79"/>
      <c r="AD58" s="79" t="e">
        <f t="shared" si="11"/>
        <v>#DIV/0!</v>
      </c>
      <c r="AE58" s="78"/>
      <c r="AF58" s="79"/>
      <c r="AG58" s="79" t="e">
        <f t="shared" si="12"/>
        <v>#DIV/0!</v>
      </c>
      <c r="AH58" s="78"/>
      <c r="AI58" s="79"/>
      <c r="AJ58" s="79" t="e">
        <f t="shared" si="13"/>
        <v>#DIV/0!</v>
      </c>
      <c r="AK58" s="78"/>
      <c r="AL58" s="79"/>
      <c r="AM58" s="79" t="e">
        <f t="shared" si="14"/>
        <v>#DIV/0!</v>
      </c>
      <c r="AN58" s="78"/>
      <c r="AO58" s="79"/>
      <c r="AP58" s="79" t="e">
        <f t="shared" si="15"/>
        <v>#DIV/0!</v>
      </c>
      <c r="AQ58" s="78"/>
      <c r="AR58" s="79"/>
      <c r="AS58" s="79" t="e">
        <f t="shared" si="16"/>
        <v>#DIV/0!</v>
      </c>
      <c r="AT58" s="78"/>
      <c r="AU58" s="79"/>
      <c r="AV58" s="79" t="e">
        <f t="shared" si="17"/>
        <v>#DIV/0!</v>
      </c>
      <c r="AW58" s="78"/>
      <c r="AX58" s="79"/>
      <c r="AY58" s="79" t="e">
        <f t="shared" si="18"/>
        <v>#DIV/0!</v>
      </c>
      <c r="AZ58" s="78"/>
      <c r="BA58" s="79"/>
      <c r="BB58" s="79" t="e">
        <f t="shared" si="19"/>
        <v>#DIV/0!</v>
      </c>
      <c r="BC58" s="78"/>
      <c r="BD58" s="79"/>
      <c r="BE58" s="79" t="e">
        <f t="shared" si="20"/>
        <v>#DIV/0!</v>
      </c>
      <c r="BF58" s="78"/>
      <c r="BG58" s="79"/>
      <c r="BH58" s="79" t="e">
        <f t="shared" si="21"/>
        <v>#DIV/0!</v>
      </c>
      <c r="BI58" s="80">
        <f t="shared" si="22"/>
        <v>2</v>
      </c>
      <c r="BJ58" s="81">
        <f t="shared" si="23"/>
        <v>255672.98</v>
      </c>
      <c r="BK58" s="80">
        <f t="shared" si="24"/>
        <v>0</v>
      </c>
      <c r="BL58" s="81">
        <f t="shared" si="25"/>
        <v>0</v>
      </c>
      <c r="BM58" s="80">
        <v>2</v>
      </c>
      <c r="BN58" s="81">
        <v>255672.98</v>
      </c>
    </row>
    <row r="59" spans="1:67" ht="41.25" customHeight="1" x14ac:dyDescent="0.2">
      <c r="A59" s="82">
        <v>40</v>
      </c>
      <c r="B59" s="75" t="s">
        <v>244</v>
      </c>
      <c r="C59" s="76" t="s">
        <v>245</v>
      </c>
      <c r="D59" s="77">
        <v>444</v>
      </c>
      <c r="E59" s="76" t="s">
        <v>249</v>
      </c>
      <c r="F59" s="151">
        <v>127836.4878</v>
      </c>
      <c r="G59" s="78"/>
      <c r="H59" s="79"/>
      <c r="I59" s="79" t="e">
        <f t="shared" si="4"/>
        <v>#DIV/0!</v>
      </c>
      <c r="J59" s="78"/>
      <c r="K59" s="79"/>
      <c r="L59" s="79" t="e">
        <f t="shared" si="5"/>
        <v>#DIV/0!</v>
      </c>
      <c r="M59" s="78"/>
      <c r="N59" s="79"/>
      <c r="O59" s="79" t="e">
        <f t="shared" si="6"/>
        <v>#DIV/0!</v>
      </c>
      <c r="P59" s="78"/>
      <c r="Q59" s="79"/>
      <c r="R59" s="79" t="e">
        <f t="shared" si="7"/>
        <v>#DIV/0!</v>
      </c>
      <c r="S59" s="78"/>
      <c r="T59" s="79"/>
      <c r="U59" s="79" t="e">
        <f t="shared" si="8"/>
        <v>#DIV/0!</v>
      </c>
      <c r="V59" s="78"/>
      <c r="W59" s="79"/>
      <c r="X59" s="79" t="e">
        <f t="shared" si="9"/>
        <v>#DIV/0!</v>
      </c>
      <c r="Y59" s="78">
        <v>1</v>
      </c>
      <c r="Z59" s="79">
        <v>127836.49</v>
      </c>
      <c r="AA59" s="79">
        <f t="shared" si="10"/>
        <v>127836.49</v>
      </c>
      <c r="AB59" s="78"/>
      <c r="AC59" s="79"/>
      <c r="AD59" s="79" t="e">
        <f t="shared" si="11"/>
        <v>#DIV/0!</v>
      </c>
      <c r="AE59" s="78"/>
      <c r="AF59" s="79"/>
      <c r="AG59" s="79" t="e">
        <f t="shared" si="12"/>
        <v>#DIV/0!</v>
      </c>
      <c r="AH59" s="78"/>
      <c r="AI59" s="79"/>
      <c r="AJ59" s="79" t="e">
        <f t="shared" si="13"/>
        <v>#DIV/0!</v>
      </c>
      <c r="AK59" s="78"/>
      <c r="AL59" s="79"/>
      <c r="AM59" s="79" t="e">
        <f t="shared" si="14"/>
        <v>#DIV/0!</v>
      </c>
      <c r="AN59" s="78"/>
      <c r="AO59" s="79"/>
      <c r="AP59" s="79" t="e">
        <f t="shared" si="15"/>
        <v>#DIV/0!</v>
      </c>
      <c r="AQ59" s="78"/>
      <c r="AR59" s="79"/>
      <c r="AS59" s="79" t="e">
        <f t="shared" si="16"/>
        <v>#DIV/0!</v>
      </c>
      <c r="AT59" s="78"/>
      <c r="AU59" s="79"/>
      <c r="AV59" s="79" t="e">
        <f t="shared" si="17"/>
        <v>#DIV/0!</v>
      </c>
      <c r="AW59" s="78"/>
      <c r="AX59" s="79"/>
      <c r="AY59" s="79" t="e">
        <f t="shared" si="18"/>
        <v>#DIV/0!</v>
      </c>
      <c r="AZ59" s="78"/>
      <c r="BA59" s="79"/>
      <c r="BB59" s="79" t="e">
        <f t="shared" si="19"/>
        <v>#DIV/0!</v>
      </c>
      <c r="BC59" s="78"/>
      <c r="BD59" s="79"/>
      <c r="BE59" s="79" t="e">
        <f t="shared" si="20"/>
        <v>#DIV/0!</v>
      </c>
      <c r="BF59" s="78"/>
      <c r="BG59" s="79"/>
      <c r="BH59" s="79" t="e">
        <f t="shared" si="21"/>
        <v>#DIV/0!</v>
      </c>
      <c r="BI59" s="80">
        <f t="shared" si="22"/>
        <v>1</v>
      </c>
      <c r="BJ59" s="81">
        <f t="shared" si="23"/>
        <v>127836.49</v>
      </c>
      <c r="BK59" s="80">
        <f t="shared" si="24"/>
        <v>0</v>
      </c>
      <c r="BL59" s="81">
        <f t="shared" si="25"/>
        <v>0</v>
      </c>
      <c r="BM59" s="80">
        <v>1</v>
      </c>
      <c r="BN59" s="81">
        <v>127836.49</v>
      </c>
    </row>
    <row r="60" spans="1:67" ht="41.25" customHeight="1" x14ac:dyDescent="0.2">
      <c r="A60" s="82">
        <v>40</v>
      </c>
      <c r="B60" s="75" t="s">
        <v>250</v>
      </c>
      <c r="C60" s="76" t="s">
        <v>251</v>
      </c>
      <c r="D60" s="83">
        <v>449</v>
      </c>
      <c r="E60" s="76" t="s">
        <v>252</v>
      </c>
      <c r="F60" s="151">
        <v>127836.4878</v>
      </c>
      <c r="G60" s="78"/>
      <c r="H60" s="79"/>
      <c r="I60" s="79" t="e">
        <f t="shared" si="4"/>
        <v>#DIV/0!</v>
      </c>
      <c r="J60" s="78"/>
      <c r="K60" s="79"/>
      <c r="L60" s="79" t="e">
        <f t="shared" si="5"/>
        <v>#DIV/0!</v>
      </c>
      <c r="M60" s="78"/>
      <c r="N60" s="79"/>
      <c r="O60" s="79" t="e">
        <f t="shared" si="6"/>
        <v>#DIV/0!</v>
      </c>
      <c r="P60" s="78"/>
      <c r="Q60" s="79"/>
      <c r="R60" s="79" t="e">
        <f t="shared" si="7"/>
        <v>#DIV/0!</v>
      </c>
      <c r="S60" s="78"/>
      <c r="T60" s="79"/>
      <c r="U60" s="79" t="e">
        <f t="shared" si="8"/>
        <v>#DIV/0!</v>
      </c>
      <c r="V60" s="78"/>
      <c r="W60" s="79"/>
      <c r="X60" s="79" t="e">
        <f t="shared" si="9"/>
        <v>#DIV/0!</v>
      </c>
      <c r="Y60" s="78">
        <v>1</v>
      </c>
      <c r="Z60" s="79">
        <v>127836.49</v>
      </c>
      <c r="AA60" s="79">
        <f t="shared" si="10"/>
        <v>127836.49</v>
      </c>
      <c r="AB60" s="78"/>
      <c r="AC60" s="79"/>
      <c r="AD60" s="79" t="e">
        <f t="shared" si="11"/>
        <v>#DIV/0!</v>
      </c>
      <c r="AE60" s="78"/>
      <c r="AF60" s="79"/>
      <c r="AG60" s="79" t="e">
        <f t="shared" si="12"/>
        <v>#DIV/0!</v>
      </c>
      <c r="AH60" s="78"/>
      <c r="AI60" s="79"/>
      <c r="AJ60" s="79" t="e">
        <f t="shared" si="13"/>
        <v>#DIV/0!</v>
      </c>
      <c r="AK60" s="78"/>
      <c r="AL60" s="79"/>
      <c r="AM60" s="79" t="e">
        <f t="shared" si="14"/>
        <v>#DIV/0!</v>
      </c>
      <c r="AN60" s="78"/>
      <c r="AO60" s="79"/>
      <c r="AP60" s="79" t="e">
        <f t="shared" si="15"/>
        <v>#DIV/0!</v>
      </c>
      <c r="AQ60" s="78"/>
      <c r="AR60" s="79"/>
      <c r="AS60" s="79" t="e">
        <f t="shared" si="16"/>
        <v>#DIV/0!</v>
      </c>
      <c r="AT60" s="78"/>
      <c r="AU60" s="79"/>
      <c r="AV60" s="79" t="e">
        <f t="shared" si="17"/>
        <v>#DIV/0!</v>
      </c>
      <c r="AW60" s="78">
        <v>6</v>
      </c>
      <c r="AX60" s="79">
        <v>767018.94000000006</v>
      </c>
      <c r="AY60" s="79">
        <f t="shared" si="18"/>
        <v>127836.49</v>
      </c>
      <c r="AZ60" s="78"/>
      <c r="BA60" s="79"/>
      <c r="BB60" s="79" t="e">
        <f t="shared" si="19"/>
        <v>#DIV/0!</v>
      </c>
      <c r="BC60" s="78"/>
      <c r="BD60" s="79"/>
      <c r="BE60" s="79" t="e">
        <f t="shared" si="20"/>
        <v>#DIV/0!</v>
      </c>
      <c r="BF60" s="78"/>
      <c r="BG60" s="79"/>
      <c r="BH60" s="79" t="e">
        <f t="shared" si="21"/>
        <v>#DIV/0!</v>
      </c>
      <c r="BI60" s="80">
        <f t="shared" si="22"/>
        <v>7</v>
      </c>
      <c r="BJ60" s="81">
        <f t="shared" si="23"/>
        <v>894855.43</v>
      </c>
      <c r="BK60" s="80">
        <f t="shared" si="24"/>
        <v>0</v>
      </c>
      <c r="BL60" s="81">
        <f t="shared" si="25"/>
        <v>0</v>
      </c>
      <c r="BM60" s="80">
        <v>7</v>
      </c>
      <c r="BN60" s="81">
        <v>894855.43</v>
      </c>
    </row>
    <row r="61" spans="1:67" ht="41.25" customHeight="1" x14ac:dyDescent="0.2">
      <c r="A61" s="82">
        <v>1</v>
      </c>
      <c r="B61" s="75" t="s">
        <v>140</v>
      </c>
      <c r="C61" s="76" t="s">
        <v>141</v>
      </c>
      <c r="D61" s="83">
        <v>464</v>
      </c>
      <c r="E61" s="76" t="s">
        <v>253</v>
      </c>
      <c r="F61" s="151">
        <v>161459.74540000001</v>
      </c>
      <c r="G61" s="78"/>
      <c r="H61" s="79"/>
      <c r="I61" s="79" t="e">
        <f t="shared" si="4"/>
        <v>#DIV/0!</v>
      </c>
      <c r="J61" s="78"/>
      <c r="K61" s="79"/>
      <c r="L61" s="79" t="e">
        <f t="shared" si="5"/>
        <v>#DIV/0!</v>
      </c>
      <c r="M61" s="78"/>
      <c r="N61" s="79"/>
      <c r="O61" s="79" t="e">
        <f t="shared" si="6"/>
        <v>#DIV/0!</v>
      </c>
      <c r="P61" s="78"/>
      <c r="Q61" s="79"/>
      <c r="R61" s="79" t="e">
        <f t="shared" si="7"/>
        <v>#DIV/0!</v>
      </c>
      <c r="S61" s="78"/>
      <c r="T61" s="79"/>
      <c r="U61" s="79" t="e">
        <f t="shared" si="8"/>
        <v>#DIV/0!</v>
      </c>
      <c r="V61" s="78"/>
      <c r="W61" s="79"/>
      <c r="X61" s="79" t="e">
        <f t="shared" si="9"/>
        <v>#DIV/0!</v>
      </c>
      <c r="Y61" s="78"/>
      <c r="Z61" s="79"/>
      <c r="AA61" s="79" t="e">
        <f t="shared" si="10"/>
        <v>#DIV/0!</v>
      </c>
      <c r="AB61" s="78"/>
      <c r="AC61" s="79"/>
      <c r="AD61" s="79" t="e">
        <f t="shared" si="11"/>
        <v>#DIV/0!</v>
      </c>
      <c r="AE61" s="78"/>
      <c r="AF61" s="79"/>
      <c r="AG61" s="79" t="e">
        <f t="shared" si="12"/>
        <v>#DIV/0!</v>
      </c>
      <c r="AH61" s="78"/>
      <c r="AI61" s="79"/>
      <c r="AJ61" s="79" t="e">
        <f t="shared" si="13"/>
        <v>#DIV/0!</v>
      </c>
      <c r="AK61" s="78"/>
      <c r="AL61" s="79"/>
      <c r="AM61" s="79" t="e">
        <f t="shared" si="14"/>
        <v>#DIV/0!</v>
      </c>
      <c r="AN61" s="78"/>
      <c r="AO61" s="79"/>
      <c r="AP61" s="79" t="e">
        <f t="shared" si="15"/>
        <v>#DIV/0!</v>
      </c>
      <c r="AQ61" s="78"/>
      <c r="AR61" s="79"/>
      <c r="AS61" s="79" t="e">
        <f t="shared" si="16"/>
        <v>#DIV/0!</v>
      </c>
      <c r="AT61" s="78"/>
      <c r="AU61" s="79"/>
      <c r="AV61" s="79" t="e">
        <f t="shared" si="17"/>
        <v>#DIV/0!</v>
      </c>
      <c r="AW61" s="78"/>
      <c r="AX61" s="79"/>
      <c r="AY61" s="79" t="e">
        <f t="shared" si="18"/>
        <v>#DIV/0!</v>
      </c>
      <c r="AZ61" s="78">
        <v>10</v>
      </c>
      <c r="BA61" s="79">
        <v>1614597.5</v>
      </c>
      <c r="BB61" s="79">
        <f t="shared" si="19"/>
        <v>161459.75</v>
      </c>
      <c r="BC61" s="78"/>
      <c r="BD61" s="79"/>
      <c r="BE61" s="79" t="e">
        <f t="shared" si="20"/>
        <v>#DIV/0!</v>
      </c>
      <c r="BF61" s="78"/>
      <c r="BG61" s="79"/>
      <c r="BH61" s="79" t="e">
        <f t="shared" si="21"/>
        <v>#DIV/0!</v>
      </c>
      <c r="BI61" s="80">
        <f t="shared" si="22"/>
        <v>10</v>
      </c>
      <c r="BJ61" s="81">
        <f t="shared" si="23"/>
        <v>1614597.5</v>
      </c>
      <c r="BK61" s="80">
        <f t="shared" si="24"/>
        <v>0</v>
      </c>
      <c r="BL61" s="81">
        <f t="shared" si="25"/>
        <v>0</v>
      </c>
      <c r="BM61" s="80">
        <v>10</v>
      </c>
      <c r="BN61" s="81">
        <v>1614597.5</v>
      </c>
    </row>
    <row r="62" spans="1:67" ht="41.25" customHeight="1" x14ac:dyDescent="0.2">
      <c r="A62" s="82">
        <v>1</v>
      </c>
      <c r="B62" s="75" t="s">
        <v>140</v>
      </c>
      <c r="C62" s="76" t="s">
        <v>141</v>
      </c>
      <c r="D62" s="83">
        <v>470</v>
      </c>
      <c r="E62" s="76" t="s">
        <v>254</v>
      </c>
      <c r="F62" s="151">
        <v>161459.74540000001</v>
      </c>
      <c r="G62" s="78"/>
      <c r="H62" s="79"/>
      <c r="I62" s="79" t="e">
        <f t="shared" si="4"/>
        <v>#DIV/0!</v>
      </c>
      <c r="J62" s="78"/>
      <c r="K62" s="79"/>
      <c r="L62" s="79" t="e">
        <f t="shared" si="5"/>
        <v>#DIV/0!</v>
      </c>
      <c r="M62" s="78"/>
      <c r="N62" s="79"/>
      <c r="O62" s="79" t="e">
        <f t="shared" si="6"/>
        <v>#DIV/0!</v>
      </c>
      <c r="P62" s="78"/>
      <c r="Q62" s="79"/>
      <c r="R62" s="79" t="e">
        <f t="shared" si="7"/>
        <v>#DIV/0!</v>
      </c>
      <c r="S62" s="78"/>
      <c r="T62" s="79"/>
      <c r="U62" s="79" t="e">
        <f t="shared" si="8"/>
        <v>#DIV/0!</v>
      </c>
      <c r="V62" s="78"/>
      <c r="W62" s="79"/>
      <c r="X62" s="79" t="e">
        <f t="shared" si="9"/>
        <v>#DIV/0!</v>
      </c>
      <c r="Y62" s="78">
        <v>1</v>
      </c>
      <c r="Z62" s="79">
        <v>161459.75</v>
      </c>
      <c r="AA62" s="79">
        <f t="shared" si="10"/>
        <v>161459.75</v>
      </c>
      <c r="AB62" s="78"/>
      <c r="AC62" s="79"/>
      <c r="AD62" s="79" t="e">
        <f t="shared" si="11"/>
        <v>#DIV/0!</v>
      </c>
      <c r="AE62" s="78"/>
      <c r="AF62" s="79"/>
      <c r="AG62" s="79" t="e">
        <f t="shared" si="12"/>
        <v>#DIV/0!</v>
      </c>
      <c r="AH62" s="78"/>
      <c r="AI62" s="79"/>
      <c r="AJ62" s="79" t="e">
        <f t="shared" si="13"/>
        <v>#DIV/0!</v>
      </c>
      <c r="AK62" s="78"/>
      <c r="AL62" s="79"/>
      <c r="AM62" s="79" t="e">
        <f t="shared" si="14"/>
        <v>#DIV/0!</v>
      </c>
      <c r="AN62" s="78"/>
      <c r="AO62" s="79"/>
      <c r="AP62" s="79" t="e">
        <f t="shared" si="15"/>
        <v>#DIV/0!</v>
      </c>
      <c r="AQ62" s="78"/>
      <c r="AR62" s="79"/>
      <c r="AS62" s="79" t="e">
        <f t="shared" si="16"/>
        <v>#DIV/0!</v>
      </c>
      <c r="AT62" s="78"/>
      <c r="AU62" s="79"/>
      <c r="AV62" s="79" t="e">
        <f t="shared" si="17"/>
        <v>#DIV/0!</v>
      </c>
      <c r="AW62" s="78"/>
      <c r="AX62" s="79"/>
      <c r="AY62" s="79" t="e">
        <f t="shared" si="18"/>
        <v>#DIV/0!</v>
      </c>
      <c r="AZ62" s="78">
        <v>2</v>
      </c>
      <c r="BA62" s="79">
        <v>322919.5</v>
      </c>
      <c r="BB62" s="79">
        <f t="shared" si="19"/>
        <v>161459.75</v>
      </c>
      <c r="BC62" s="78"/>
      <c r="BD62" s="79"/>
      <c r="BE62" s="79" t="e">
        <f t="shared" si="20"/>
        <v>#DIV/0!</v>
      </c>
      <c r="BF62" s="78"/>
      <c r="BG62" s="79"/>
      <c r="BH62" s="79" t="e">
        <f t="shared" si="21"/>
        <v>#DIV/0!</v>
      </c>
      <c r="BI62" s="80">
        <f t="shared" si="22"/>
        <v>3</v>
      </c>
      <c r="BJ62" s="81">
        <f t="shared" si="23"/>
        <v>484379.25</v>
      </c>
      <c r="BK62" s="80">
        <f t="shared" si="24"/>
        <v>0</v>
      </c>
      <c r="BL62" s="81">
        <f t="shared" si="25"/>
        <v>0</v>
      </c>
      <c r="BM62" s="80">
        <v>3</v>
      </c>
      <c r="BN62" s="81">
        <v>484379.25</v>
      </c>
    </row>
    <row r="63" spans="1:67" ht="41.25" customHeight="1" x14ac:dyDescent="0.2">
      <c r="A63" s="82">
        <v>2</v>
      </c>
      <c r="B63" s="75" t="s">
        <v>255</v>
      </c>
      <c r="C63" s="76" t="s">
        <v>256</v>
      </c>
      <c r="D63" s="83">
        <v>481</v>
      </c>
      <c r="E63" s="76" t="s">
        <v>257</v>
      </c>
      <c r="F63" s="151">
        <v>186800.03519999998</v>
      </c>
      <c r="G63" s="78">
        <v>1</v>
      </c>
      <c r="H63" s="79">
        <v>186800.04</v>
      </c>
      <c r="I63" s="79">
        <f t="shared" si="4"/>
        <v>186800.04</v>
      </c>
      <c r="J63" s="78"/>
      <c r="K63" s="79"/>
      <c r="L63" s="79" t="e">
        <f t="shared" si="5"/>
        <v>#DIV/0!</v>
      </c>
      <c r="M63" s="78"/>
      <c r="N63" s="79"/>
      <c r="O63" s="79" t="e">
        <f t="shared" si="6"/>
        <v>#DIV/0!</v>
      </c>
      <c r="P63" s="78"/>
      <c r="Q63" s="79"/>
      <c r="R63" s="79" t="e">
        <f t="shared" si="7"/>
        <v>#DIV/0!</v>
      </c>
      <c r="S63" s="78"/>
      <c r="T63" s="79"/>
      <c r="U63" s="79" t="e">
        <f t="shared" si="8"/>
        <v>#DIV/0!</v>
      </c>
      <c r="V63" s="78"/>
      <c r="W63" s="79"/>
      <c r="X63" s="79" t="e">
        <f t="shared" si="9"/>
        <v>#DIV/0!</v>
      </c>
      <c r="Y63" s="78">
        <v>2</v>
      </c>
      <c r="Z63" s="79">
        <v>373600.08</v>
      </c>
      <c r="AA63" s="79">
        <f t="shared" si="10"/>
        <v>186800.04</v>
      </c>
      <c r="AB63" s="78"/>
      <c r="AC63" s="79"/>
      <c r="AD63" s="79" t="e">
        <f t="shared" si="11"/>
        <v>#DIV/0!</v>
      </c>
      <c r="AE63" s="78"/>
      <c r="AF63" s="79"/>
      <c r="AG63" s="79" t="e">
        <f t="shared" si="12"/>
        <v>#DIV/0!</v>
      </c>
      <c r="AH63" s="78"/>
      <c r="AI63" s="79"/>
      <c r="AJ63" s="79" t="e">
        <f t="shared" si="13"/>
        <v>#DIV/0!</v>
      </c>
      <c r="AK63" s="78"/>
      <c r="AL63" s="79"/>
      <c r="AM63" s="79" t="e">
        <f t="shared" si="14"/>
        <v>#DIV/0!</v>
      </c>
      <c r="AN63" s="78"/>
      <c r="AO63" s="79"/>
      <c r="AP63" s="79" t="e">
        <f t="shared" si="15"/>
        <v>#DIV/0!</v>
      </c>
      <c r="AQ63" s="78"/>
      <c r="AR63" s="79"/>
      <c r="AS63" s="79" t="e">
        <f t="shared" si="16"/>
        <v>#DIV/0!</v>
      </c>
      <c r="AT63" s="78"/>
      <c r="AU63" s="79"/>
      <c r="AV63" s="79" t="e">
        <f t="shared" si="17"/>
        <v>#DIV/0!</v>
      </c>
      <c r="AW63" s="78"/>
      <c r="AX63" s="79"/>
      <c r="AY63" s="79" t="e">
        <f t="shared" si="18"/>
        <v>#DIV/0!</v>
      </c>
      <c r="AZ63" s="78"/>
      <c r="BA63" s="79"/>
      <c r="BB63" s="79" t="e">
        <f t="shared" si="19"/>
        <v>#DIV/0!</v>
      </c>
      <c r="BC63" s="78"/>
      <c r="BD63" s="79"/>
      <c r="BE63" s="79" t="e">
        <f t="shared" si="20"/>
        <v>#DIV/0!</v>
      </c>
      <c r="BF63" s="78"/>
      <c r="BG63" s="79"/>
      <c r="BH63" s="79" t="e">
        <f t="shared" si="21"/>
        <v>#DIV/0!</v>
      </c>
      <c r="BI63" s="80">
        <f t="shared" si="22"/>
        <v>3</v>
      </c>
      <c r="BJ63" s="81">
        <f t="shared" si="23"/>
        <v>560400.12</v>
      </c>
      <c r="BK63" s="80">
        <f t="shared" si="24"/>
        <v>0</v>
      </c>
      <c r="BL63" s="81">
        <f t="shared" si="25"/>
        <v>0</v>
      </c>
      <c r="BM63" s="80">
        <v>3</v>
      </c>
      <c r="BN63" s="81">
        <v>560400.12</v>
      </c>
    </row>
    <row r="64" spans="1:67" ht="41.25" customHeight="1" x14ac:dyDescent="0.2">
      <c r="A64" s="146">
        <v>12</v>
      </c>
      <c r="B64" s="75" t="s">
        <v>258</v>
      </c>
      <c r="C64" s="76" t="s">
        <v>259</v>
      </c>
      <c r="D64" s="147">
        <v>486</v>
      </c>
      <c r="E64" s="148" t="s">
        <v>260</v>
      </c>
      <c r="F64" s="151">
        <v>154803.0736</v>
      </c>
      <c r="G64" s="78"/>
      <c r="H64" s="79"/>
      <c r="I64" s="79" t="e">
        <f t="shared" si="4"/>
        <v>#DIV/0!</v>
      </c>
      <c r="J64" s="78"/>
      <c r="K64" s="79"/>
      <c r="L64" s="79" t="e">
        <f t="shared" si="5"/>
        <v>#DIV/0!</v>
      </c>
      <c r="M64" s="153">
        <v>2</v>
      </c>
      <c r="N64" s="152">
        <f>SUM(M64*F64)</f>
        <v>309606.14720000001</v>
      </c>
      <c r="O64" s="152">
        <f t="shared" si="6"/>
        <v>154803.0736</v>
      </c>
      <c r="P64" s="78"/>
      <c r="Q64" s="79"/>
      <c r="R64" s="79" t="e">
        <f t="shared" si="7"/>
        <v>#DIV/0!</v>
      </c>
      <c r="S64" s="78"/>
      <c r="T64" s="79"/>
      <c r="U64" s="79" t="e">
        <f t="shared" si="8"/>
        <v>#DIV/0!</v>
      </c>
      <c r="V64" s="78"/>
      <c r="W64" s="79"/>
      <c r="X64" s="79" t="e">
        <f t="shared" si="9"/>
        <v>#DIV/0!</v>
      </c>
      <c r="Y64" s="78"/>
      <c r="Z64" s="79"/>
      <c r="AA64" s="79" t="e">
        <f t="shared" si="10"/>
        <v>#DIV/0!</v>
      </c>
      <c r="AB64" s="78"/>
      <c r="AC64" s="79"/>
      <c r="AD64" s="79" t="e">
        <f t="shared" si="11"/>
        <v>#DIV/0!</v>
      </c>
      <c r="AE64" s="78"/>
      <c r="AF64" s="79"/>
      <c r="AG64" s="79" t="e">
        <f t="shared" si="12"/>
        <v>#DIV/0!</v>
      </c>
      <c r="AH64" s="78"/>
      <c r="AI64" s="79"/>
      <c r="AJ64" s="79" t="e">
        <f t="shared" si="13"/>
        <v>#DIV/0!</v>
      </c>
      <c r="AK64" s="78"/>
      <c r="AL64" s="79"/>
      <c r="AM64" s="79" t="e">
        <f t="shared" si="14"/>
        <v>#DIV/0!</v>
      </c>
      <c r="AN64" s="78"/>
      <c r="AO64" s="79"/>
      <c r="AP64" s="79" t="e">
        <f t="shared" si="15"/>
        <v>#DIV/0!</v>
      </c>
      <c r="AQ64" s="78"/>
      <c r="AR64" s="79"/>
      <c r="AS64" s="79" t="e">
        <f t="shared" si="16"/>
        <v>#DIV/0!</v>
      </c>
      <c r="AT64" s="78"/>
      <c r="AU64" s="79"/>
      <c r="AV64" s="79" t="e">
        <f t="shared" si="17"/>
        <v>#DIV/0!</v>
      </c>
      <c r="AW64" s="78"/>
      <c r="AX64" s="79"/>
      <c r="AY64" s="79" t="e">
        <f t="shared" si="18"/>
        <v>#DIV/0!</v>
      </c>
      <c r="AZ64" s="78"/>
      <c r="BA64" s="79"/>
      <c r="BB64" s="79" t="e">
        <f t="shared" si="19"/>
        <v>#DIV/0!</v>
      </c>
      <c r="BC64" s="78"/>
      <c r="BD64" s="79"/>
      <c r="BE64" s="79" t="e">
        <f t="shared" si="20"/>
        <v>#DIV/0!</v>
      </c>
      <c r="BF64" s="78"/>
      <c r="BG64" s="79"/>
      <c r="BH64" s="79" t="e">
        <f t="shared" si="21"/>
        <v>#DIV/0!</v>
      </c>
      <c r="BI64" s="80">
        <f t="shared" si="22"/>
        <v>2</v>
      </c>
      <c r="BJ64" s="81">
        <f t="shared" si="23"/>
        <v>309606.14720000001</v>
      </c>
      <c r="BK64" s="80">
        <f t="shared" si="24"/>
        <v>0</v>
      </c>
      <c r="BL64" s="81">
        <f t="shared" si="25"/>
        <v>0</v>
      </c>
      <c r="BM64" s="80">
        <v>2</v>
      </c>
      <c r="BN64" s="81">
        <v>445115.56</v>
      </c>
      <c r="BO64" s="149">
        <f>SUM(BJ64/BI64)</f>
        <v>154803.0736</v>
      </c>
    </row>
    <row r="65" spans="1:67" ht="41.25" customHeight="1" x14ac:dyDescent="0.2">
      <c r="A65" s="146">
        <v>13</v>
      </c>
      <c r="B65" s="75" t="s">
        <v>261</v>
      </c>
      <c r="C65" s="76" t="s">
        <v>262</v>
      </c>
      <c r="D65" s="147">
        <v>487</v>
      </c>
      <c r="E65" s="148" t="s">
        <v>260</v>
      </c>
      <c r="F65" s="151">
        <v>222557.78169999999</v>
      </c>
      <c r="G65" s="78"/>
      <c r="H65" s="79"/>
      <c r="I65" s="79" t="e">
        <f t="shared" si="4"/>
        <v>#DIV/0!</v>
      </c>
      <c r="J65" s="78"/>
      <c r="K65" s="79"/>
      <c r="L65" s="79" t="e">
        <f t="shared" si="5"/>
        <v>#DIV/0!</v>
      </c>
      <c r="M65" s="78">
        <v>4</v>
      </c>
      <c r="N65" s="79">
        <v>890231.12</v>
      </c>
      <c r="O65" s="79">
        <f t="shared" si="6"/>
        <v>222557.78</v>
      </c>
      <c r="P65" s="78"/>
      <c r="Q65" s="79"/>
      <c r="R65" s="79" t="e">
        <f t="shared" si="7"/>
        <v>#DIV/0!</v>
      </c>
      <c r="S65" s="78"/>
      <c r="T65" s="79"/>
      <c r="U65" s="79" t="e">
        <f t="shared" si="8"/>
        <v>#DIV/0!</v>
      </c>
      <c r="V65" s="78"/>
      <c r="W65" s="79"/>
      <c r="X65" s="79" t="e">
        <f t="shared" si="9"/>
        <v>#DIV/0!</v>
      </c>
      <c r="Y65" s="78"/>
      <c r="Z65" s="79"/>
      <c r="AA65" s="79" t="e">
        <f t="shared" si="10"/>
        <v>#DIV/0!</v>
      </c>
      <c r="AB65" s="78"/>
      <c r="AC65" s="79"/>
      <c r="AD65" s="79" t="e">
        <f t="shared" si="11"/>
        <v>#DIV/0!</v>
      </c>
      <c r="AE65" s="78"/>
      <c r="AF65" s="79"/>
      <c r="AG65" s="79" t="e">
        <f t="shared" si="12"/>
        <v>#DIV/0!</v>
      </c>
      <c r="AH65" s="78"/>
      <c r="AI65" s="79"/>
      <c r="AJ65" s="79" t="e">
        <f t="shared" si="13"/>
        <v>#DIV/0!</v>
      </c>
      <c r="AK65" s="78"/>
      <c r="AL65" s="79"/>
      <c r="AM65" s="79" t="e">
        <f t="shared" si="14"/>
        <v>#DIV/0!</v>
      </c>
      <c r="AN65" s="78"/>
      <c r="AO65" s="79"/>
      <c r="AP65" s="79" t="e">
        <f t="shared" si="15"/>
        <v>#DIV/0!</v>
      </c>
      <c r="AQ65" s="78"/>
      <c r="AR65" s="79"/>
      <c r="AS65" s="79" t="e">
        <f t="shared" si="16"/>
        <v>#DIV/0!</v>
      </c>
      <c r="AT65" s="78"/>
      <c r="AU65" s="79"/>
      <c r="AV65" s="79" t="e">
        <f t="shared" si="17"/>
        <v>#DIV/0!</v>
      </c>
      <c r="AW65" s="78"/>
      <c r="AX65" s="79"/>
      <c r="AY65" s="79" t="e">
        <f t="shared" si="18"/>
        <v>#DIV/0!</v>
      </c>
      <c r="AZ65" s="78"/>
      <c r="BA65" s="79"/>
      <c r="BB65" s="79" t="e">
        <f t="shared" si="19"/>
        <v>#DIV/0!</v>
      </c>
      <c r="BC65" s="78"/>
      <c r="BD65" s="79"/>
      <c r="BE65" s="79" t="e">
        <f t="shared" si="20"/>
        <v>#DIV/0!</v>
      </c>
      <c r="BF65" s="78"/>
      <c r="BG65" s="79"/>
      <c r="BH65" s="79" t="e">
        <f t="shared" si="21"/>
        <v>#DIV/0!</v>
      </c>
      <c r="BI65" s="80">
        <f t="shared" si="22"/>
        <v>4</v>
      </c>
      <c r="BJ65" s="81">
        <f t="shared" si="23"/>
        <v>890231.12</v>
      </c>
      <c r="BK65" s="80">
        <f t="shared" si="24"/>
        <v>0</v>
      </c>
      <c r="BL65" s="81">
        <f t="shared" si="25"/>
        <v>0</v>
      </c>
      <c r="BM65" s="80">
        <v>4</v>
      </c>
      <c r="BN65" s="81">
        <v>890231.12</v>
      </c>
      <c r="BO65" s="149">
        <f>SUM(BJ65/BI65)</f>
        <v>222557.78</v>
      </c>
    </row>
    <row r="66" spans="1:67" ht="41.25" customHeight="1" x14ac:dyDescent="0.2">
      <c r="A66" s="155">
        <v>27</v>
      </c>
      <c r="B66" s="75" t="s">
        <v>263</v>
      </c>
      <c r="C66" s="76" t="s">
        <v>264</v>
      </c>
      <c r="D66" s="83">
        <v>498</v>
      </c>
      <c r="E66" s="154" t="s">
        <v>265</v>
      </c>
      <c r="F66" s="151">
        <v>209492.0724</v>
      </c>
      <c r="G66" s="78"/>
      <c r="H66" s="79"/>
      <c r="I66" s="79" t="e">
        <f t="shared" si="4"/>
        <v>#DIV/0!</v>
      </c>
      <c r="J66" s="78"/>
      <c r="K66" s="79"/>
      <c r="L66" s="79" t="e">
        <f t="shared" si="5"/>
        <v>#DIV/0!</v>
      </c>
      <c r="M66" s="78">
        <v>101</v>
      </c>
      <c r="N66" s="79">
        <v>21156536.940000005</v>
      </c>
      <c r="O66" s="152">
        <f t="shared" si="6"/>
        <v>209470.66277227728</v>
      </c>
      <c r="P66" s="78">
        <v>8</v>
      </c>
      <c r="Q66" s="79">
        <v>1675936.56</v>
      </c>
      <c r="R66" s="79">
        <f t="shared" si="7"/>
        <v>209492.07</v>
      </c>
      <c r="S66" s="78"/>
      <c r="T66" s="79"/>
      <c r="U66" s="79" t="e">
        <f t="shared" si="8"/>
        <v>#DIV/0!</v>
      </c>
      <c r="V66" s="78"/>
      <c r="W66" s="79"/>
      <c r="X66" s="79" t="e">
        <f t="shared" si="9"/>
        <v>#DIV/0!</v>
      </c>
      <c r="Y66" s="78">
        <v>4</v>
      </c>
      <c r="Z66" s="79">
        <v>837968.28</v>
      </c>
      <c r="AA66" s="79">
        <f t="shared" si="10"/>
        <v>209492.07</v>
      </c>
      <c r="AB66" s="78"/>
      <c r="AC66" s="79"/>
      <c r="AD66" s="79" t="e">
        <f t="shared" si="11"/>
        <v>#DIV/0!</v>
      </c>
      <c r="AE66" s="78"/>
      <c r="AF66" s="79"/>
      <c r="AG66" s="79" t="e">
        <f t="shared" si="12"/>
        <v>#DIV/0!</v>
      </c>
      <c r="AH66" s="78"/>
      <c r="AI66" s="79"/>
      <c r="AJ66" s="79" t="e">
        <f t="shared" si="13"/>
        <v>#DIV/0!</v>
      </c>
      <c r="AK66" s="78"/>
      <c r="AL66" s="79"/>
      <c r="AM66" s="79" t="e">
        <f t="shared" si="14"/>
        <v>#DIV/0!</v>
      </c>
      <c r="AN66" s="78"/>
      <c r="AO66" s="79"/>
      <c r="AP66" s="79" t="e">
        <f t="shared" si="15"/>
        <v>#DIV/0!</v>
      </c>
      <c r="AQ66" s="78"/>
      <c r="AR66" s="79"/>
      <c r="AS66" s="79" t="e">
        <f t="shared" si="16"/>
        <v>#DIV/0!</v>
      </c>
      <c r="AT66" s="78"/>
      <c r="AU66" s="79"/>
      <c r="AV66" s="79" t="e">
        <f t="shared" si="17"/>
        <v>#DIV/0!</v>
      </c>
      <c r="AW66" s="78"/>
      <c r="AX66" s="79"/>
      <c r="AY66" s="79" t="e">
        <f t="shared" si="18"/>
        <v>#DIV/0!</v>
      </c>
      <c r="AZ66" s="78"/>
      <c r="BA66" s="79"/>
      <c r="BB66" s="79" t="e">
        <f t="shared" si="19"/>
        <v>#DIV/0!</v>
      </c>
      <c r="BC66" s="78">
        <v>3</v>
      </c>
      <c r="BD66" s="79">
        <v>628476.21</v>
      </c>
      <c r="BE66" s="79">
        <f t="shared" si="20"/>
        <v>209492.06999999998</v>
      </c>
      <c r="BF66" s="78"/>
      <c r="BG66" s="79"/>
      <c r="BH66" s="79" t="e">
        <f t="shared" si="21"/>
        <v>#DIV/0!</v>
      </c>
      <c r="BI66" s="80">
        <f t="shared" si="22"/>
        <v>108</v>
      </c>
      <c r="BJ66" s="81">
        <f t="shared" si="23"/>
        <v>22622981.430000007</v>
      </c>
      <c r="BK66" s="80">
        <f t="shared" si="24"/>
        <v>8</v>
      </c>
      <c r="BL66" s="81">
        <f t="shared" si="25"/>
        <v>1675936.56</v>
      </c>
      <c r="BM66" s="80">
        <v>116</v>
      </c>
      <c r="BN66" s="81">
        <v>24298917.990000006</v>
      </c>
      <c r="BO66" s="156">
        <f>SUM(BJ66/BI66)</f>
        <v>209472.05027777783</v>
      </c>
    </row>
    <row r="67" spans="1:67" ht="41.25" customHeight="1" x14ac:dyDescent="0.2">
      <c r="A67" s="155">
        <v>28</v>
      </c>
      <c r="B67" s="75" t="s">
        <v>266</v>
      </c>
      <c r="C67" s="76" t="s">
        <v>264</v>
      </c>
      <c r="D67" s="83">
        <v>499</v>
      </c>
      <c r="E67" s="154" t="s">
        <v>265</v>
      </c>
      <c r="F67" s="151">
        <v>186788.2616</v>
      </c>
      <c r="G67" s="78"/>
      <c r="H67" s="79"/>
      <c r="I67" s="79" t="e">
        <f t="shared" si="4"/>
        <v>#DIV/0!</v>
      </c>
      <c r="J67" s="78"/>
      <c r="K67" s="79"/>
      <c r="L67" s="79" t="e">
        <f t="shared" si="5"/>
        <v>#DIV/0!</v>
      </c>
      <c r="M67" s="78">
        <v>48</v>
      </c>
      <c r="N67" s="79">
        <v>8965836.4800000004</v>
      </c>
      <c r="O67" s="79">
        <f t="shared" si="6"/>
        <v>186788.26</v>
      </c>
      <c r="P67" s="78">
        <v>3</v>
      </c>
      <c r="Q67" s="79">
        <v>560364.78</v>
      </c>
      <c r="R67" s="79">
        <f t="shared" si="7"/>
        <v>186788.26</v>
      </c>
      <c r="S67" s="78"/>
      <c r="T67" s="79"/>
      <c r="U67" s="79" t="e">
        <f t="shared" si="8"/>
        <v>#DIV/0!</v>
      </c>
      <c r="V67" s="78"/>
      <c r="W67" s="79"/>
      <c r="X67" s="79" t="e">
        <f t="shared" si="9"/>
        <v>#DIV/0!</v>
      </c>
      <c r="Y67" s="78">
        <v>4</v>
      </c>
      <c r="Z67" s="79">
        <v>747153.04</v>
      </c>
      <c r="AA67" s="79">
        <f t="shared" si="10"/>
        <v>186788.26</v>
      </c>
      <c r="AB67" s="78"/>
      <c r="AC67" s="79"/>
      <c r="AD67" s="79" t="e">
        <f t="shared" si="11"/>
        <v>#DIV/0!</v>
      </c>
      <c r="AE67" s="78">
        <v>1</v>
      </c>
      <c r="AF67" s="79">
        <v>184386.39</v>
      </c>
      <c r="AG67" s="152">
        <f t="shared" si="12"/>
        <v>184386.39</v>
      </c>
      <c r="AH67" s="78"/>
      <c r="AI67" s="79"/>
      <c r="AJ67" s="79" t="e">
        <f t="shared" si="13"/>
        <v>#DIV/0!</v>
      </c>
      <c r="AK67" s="78"/>
      <c r="AL67" s="79"/>
      <c r="AM67" s="79" t="e">
        <f t="shared" si="14"/>
        <v>#DIV/0!</v>
      </c>
      <c r="AN67" s="78"/>
      <c r="AO67" s="79"/>
      <c r="AP67" s="79" t="e">
        <f t="shared" si="15"/>
        <v>#DIV/0!</v>
      </c>
      <c r="AQ67" s="78"/>
      <c r="AR67" s="79"/>
      <c r="AS67" s="79" t="e">
        <f t="shared" si="16"/>
        <v>#DIV/0!</v>
      </c>
      <c r="AT67" s="78"/>
      <c r="AU67" s="79"/>
      <c r="AV67" s="79" t="e">
        <f t="shared" si="17"/>
        <v>#DIV/0!</v>
      </c>
      <c r="AW67" s="78"/>
      <c r="AX67" s="79"/>
      <c r="AY67" s="79" t="e">
        <f t="shared" si="18"/>
        <v>#DIV/0!</v>
      </c>
      <c r="AZ67" s="78"/>
      <c r="BA67" s="79"/>
      <c r="BB67" s="79" t="e">
        <f t="shared" si="19"/>
        <v>#DIV/0!</v>
      </c>
      <c r="BC67" s="78">
        <v>14</v>
      </c>
      <c r="BD67" s="79">
        <v>2615035.64</v>
      </c>
      <c r="BE67" s="79">
        <f t="shared" si="20"/>
        <v>186788.26</v>
      </c>
      <c r="BF67" s="78">
        <v>4</v>
      </c>
      <c r="BG67" s="79">
        <v>747153.04</v>
      </c>
      <c r="BH67" s="79">
        <f t="shared" si="21"/>
        <v>186788.26</v>
      </c>
      <c r="BI67" s="80">
        <f t="shared" si="22"/>
        <v>67</v>
      </c>
      <c r="BJ67" s="81">
        <f t="shared" si="23"/>
        <v>12512411.550000001</v>
      </c>
      <c r="BK67" s="80">
        <f t="shared" si="24"/>
        <v>7</v>
      </c>
      <c r="BL67" s="81">
        <f t="shared" si="25"/>
        <v>1307517.82</v>
      </c>
      <c r="BM67" s="80">
        <v>74</v>
      </c>
      <c r="BN67" s="81">
        <v>13819929.370000001</v>
      </c>
      <c r="BO67" s="156">
        <f>SUM(BJ67/BI67)</f>
        <v>186752.41119402988</v>
      </c>
    </row>
    <row r="68" spans="1:67" ht="41.25" customHeight="1" x14ac:dyDescent="0.2">
      <c r="A68" s="82">
        <v>29</v>
      </c>
      <c r="B68" s="75" t="s">
        <v>267</v>
      </c>
      <c r="C68" s="76" t="s">
        <v>268</v>
      </c>
      <c r="D68" s="83">
        <v>500</v>
      </c>
      <c r="E68" s="76" t="s">
        <v>269</v>
      </c>
      <c r="F68" s="151">
        <v>147006.4656</v>
      </c>
      <c r="G68" s="78"/>
      <c r="H68" s="79"/>
      <c r="I68" s="79" t="e">
        <f t="shared" si="4"/>
        <v>#DIV/0!</v>
      </c>
      <c r="J68" s="78"/>
      <c r="K68" s="79"/>
      <c r="L68" s="79" t="e">
        <f t="shared" si="5"/>
        <v>#DIV/0!</v>
      </c>
      <c r="M68" s="78"/>
      <c r="N68" s="79"/>
      <c r="O68" s="79" t="e">
        <f t="shared" si="6"/>
        <v>#DIV/0!</v>
      </c>
      <c r="P68" s="78"/>
      <c r="Q68" s="79"/>
      <c r="R68" s="79" t="e">
        <f t="shared" si="7"/>
        <v>#DIV/0!</v>
      </c>
      <c r="S68" s="78"/>
      <c r="T68" s="79"/>
      <c r="U68" s="79" t="e">
        <f t="shared" si="8"/>
        <v>#DIV/0!</v>
      </c>
      <c r="V68" s="78"/>
      <c r="W68" s="79"/>
      <c r="X68" s="79" t="e">
        <f t="shared" si="9"/>
        <v>#DIV/0!</v>
      </c>
      <c r="Y68" s="78">
        <v>42</v>
      </c>
      <c r="Z68" s="79">
        <v>6174271.7400000012</v>
      </c>
      <c r="AA68" s="79">
        <f t="shared" si="10"/>
        <v>147006.47000000003</v>
      </c>
      <c r="AB68" s="78"/>
      <c r="AC68" s="79"/>
      <c r="AD68" s="79" t="e">
        <f t="shared" si="11"/>
        <v>#DIV/0!</v>
      </c>
      <c r="AE68" s="78">
        <v>16</v>
      </c>
      <c r="AF68" s="79">
        <v>2352103.52</v>
      </c>
      <c r="AG68" s="79">
        <f t="shared" si="12"/>
        <v>147006.47</v>
      </c>
      <c r="AH68" s="78">
        <v>4</v>
      </c>
      <c r="AI68" s="79">
        <v>588025.88</v>
      </c>
      <c r="AJ68" s="79">
        <f t="shared" si="13"/>
        <v>147006.47</v>
      </c>
      <c r="AK68" s="78"/>
      <c r="AL68" s="79"/>
      <c r="AM68" s="79" t="e">
        <f t="shared" si="14"/>
        <v>#DIV/0!</v>
      </c>
      <c r="AN68" s="78"/>
      <c r="AO68" s="79"/>
      <c r="AP68" s="79" t="e">
        <f t="shared" si="15"/>
        <v>#DIV/0!</v>
      </c>
      <c r="AQ68" s="78"/>
      <c r="AR68" s="79"/>
      <c r="AS68" s="79" t="e">
        <f t="shared" si="16"/>
        <v>#DIV/0!</v>
      </c>
      <c r="AT68" s="78"/>
      <c r="AU68" s="79"/>
      <c r="AV68" s="79" t="e">
        <f t="shared" si="17"/>
        <v>#DIV/0!</v>
      </c>
      <c r="AW68" s="78"/>
      <c r="AX68" s="79"/>
      <c r="AY68" s="79" t="e">
        <f t="shared" si="18"/>
        <v>#DIV/0!</v>
      </c>
      <c r="AZ68" s="78"/>
      <c r="BA68" s="79"/>
      <c r="BB68" s="79" t="e">
        <f t="shared" si="19"/>
        <v>#DIV/0!</v>
      </c>
      <c r="BC68" s="78"/>
      <c r="BD68" s="79"/>
      <c r="BE68" s="79" t="e">
        <f t="shared" si="20"/>
        <v>#DIV/0!</v>
      </c>
      <c r="BF68" s="78"/>
      <c r="BG68" s="79"/>
      <c r="BH68" s="79" t="e">
        <f t="shared" si="21"/>
        <v>#DIV/0!</v>
      </c>
      <c r="BI68" s="80">
        <f t="shared" si="22"/>
        <v>58</v>
      </c>
      <c r="BJ68" s="81">
        <f t="shared" si="23"/>
        <v>8526375.2600000016</v>
      </c>
      <c r="BK68" s="80">
        <f t="shared" si="24"/>
        <v>4</v>
      </c>
      <c r="BL68" s="81">
        <f t="shared" si="25"/>
        <v>588025.88</v>
      </c>
      <c r="BM68" s="80">
        <v>62</v>
      </c>
      <c r="BN68" s="81">
        <v>9114401.1400000025</v>
      </c>
    </row>
    <row r="69" spans="1:67" ht="41.25" customHeight="1" x14ac:dyDescent="0.2">
      <c r="A69" s="82">
        <v>36</v>
      </c>
      <c r="B69" s="75" t="s">
        <v>234</v>
      </c>
      <c r="C69" s="76" t="s">
        <v>235</v>
      </c>
      <c r="D69" s="77">
        <v>521</v>
      </c>
      <c r="E69" s="76" t="s">
        <v>236</v>
      </c>
      <c r="F69" s="151">
        <v>152046.8426</v>
      </c>
      <c r="G69" s="78"/>
      <c r="H69" s="79"/>
      <c r="I69" s="79" t="e">
        <f t="shared" si="4"/>
        <v>#DIV/0!</v>
      </c>
      <c r="J69" s="78"/>
      <c r="K69" s="79"/>
      <c r="L69" s="79" t="e">
        <f t="shared" si="5"/>
        <v>#DIV/0!</v>
      </c>
      <c r="M69" s="78">
        <v>1</v>
      </c>
      <c r="N69" s="79">
        <v>152046.84</v>
      </c>
      <c r="O69" s="79">
        <f t="shared" si="6"/>
        <v>152046.84</v>
      </c>
      <c r="P69" s="78"/>
      <c r="Q69" s="79"/>
      <c r="R69" s="79" t="e">
        <f t="shared" si="7"/>
        <v>#DIV/0!</v>
      </c>
      <c r="S69" s="78"/>
      <c r="T69" s="79"/>
      <c r="U69" s="79" t="e">
        <f t="shared" si="8"/>
        <v>#DIV/0!</v>
      </c>
      <c r="V69" s="78"/>
      <c r="W69" s="79"/>
      <c r="X69" s="79" t="e">
        <f t="shared" si="9"/>
        <v>#DIV/0!</v>
      </c>
      <c r="Y69" s="78">
        <v>2</v>
      </c>
      <c r="Z69" s="79">
        <v>304093.68</v>
      </c>
      <c r="AA69" s="79">
        <f t="shared" si="10"/>
        <v>152046.84</v>
      </c>
      <c r="AB69" s="78"/>
      <c r="AC69" s="79"/>
      <c r="AD69" s="79" t="e">
        <f t="shared" si="11"/>
        <v>#DIV/0!</v>
      </c>
      <c r="AE69" s="78"/>
      <c r="AF69" s="79"/>
      <c r="AG69" s="79" t="e">
        <f t="shared" si="12"/>
        <v>#DIV/0!</v>
      </c>
      <c r="AH69" s="78"/>
      <c r="AI69" s="79"/>
      <c r="AJ69" s="79" t="e">
        <f t="shared" si="13"/>
        <v>#DIV/0!</v>
      </c>
      <c r="AK69" s="78"/>
      <c r="AL69" s="79"/>
      <c r="AM69" s="79" t="e">
        <f t="shared" si="14"/>
        <v>#DIV/0!</v>
      </c>
      <c r="AN69" s="78"/>
      <c r="AO69" s="79"/>
      <c r="AP69" s="79" t="e">
        <f t="shared" si="15"/>
        <v>#DIV/0!</v>
      </c>
      <c r="AQ69" s="78"/>
      <c r="AR69" s="79"/>
      <c r="AS69" s="79" t="e">
        <f t="shared" si="16"/>
        <v>#DIV/0!</v>
      </c>
      <c r="AT69" s="78"/>
      <c r="AU69" s="79"/>
      <c r="AV69" s="79" t="e">
        <f t="shared" si="17"/>
        <v>#DIV/0!</v>
      </c>
      <c r="AW69" s="78"/>
      <c r="AX69" s="79"/>
      <c r="AY69" s="79" t="e">
        <f t="shared" si="18"/>
        <v>#DIV/0!</v>
      </c>
      <c r="AZ69" s="78"/>
      <c r="BA69" s="79"/>
      <c r="BB69" s="79" t="e">
        <f t="shared" si="19"/>
        <v>#DIV/0!</v>
      </c>
      <c r="BC69" s="78">
        <v>5</v>
      </c>
      <c r="BD69" s="79">
        <v>760234.2</v>
      </c>
      <c r="BE69" s="79">
        <f t="shared" si="20"/>
        <v>152046.84</v>
      </c>
      <c r="BF69" s="78"/>
      <c r="BG69" s="79"/>
      <c r="BH69" s="79" t="e">
        <f t="shared" si="21"/>
        <v>#DIV/0!</v>
      </c>
      <c r="BI69" s="80">
        <f t="shared" si="22"/>
        <v>8</v>
      </c>
      <c r="BJ69" s="81">
        <f t="shared" si="23"/>
        <v>1216374.72</v>
      </c>
      <c r="BK69" s="80">
        <f t="shared" si="24"/>
        <v>0</v>
      </c>
      <c r="BL69" s="81">
        <f t="shared" si="25"/>
        <v>0</v>
      </c>
      <c r="BM69" s="80">
        <v>8</v>
      </c>
      <c r="BN69" s="81">
        <v>1216374.72</v>
      </c>
    </row>
    <row r="70" spans="1:67" ht="41.25" customHeight="1" x14ac:dyDescent="0.2">
      <c r="A70" s="82">
        <v>3</v>
      </c>
      <c r="B70" s="75" t="s">
        <v>270</v>
      </c>
      <c r="C70" s="76" t="s">
        <v>271</v>
      </c>
      <c r="D70" s="83">
        <v>523</v>
      </c>
      <c r="E70" s="76" t="s">
        <v>272</v>
      </c>
      <c r="F70" s="151">
        <v>132055.51380000002</v>
      </c>
      <c r="G70" s="78"/>
      <c r="H70" s="79"/>
      <c r="I70" s="79" t="e">
        <f t="shared" si="4"/>
        <v>#DIV/0!</v>
      </c>
      <c r="J70" s="78">
        <v>2</v>
      </c>
      <c r="K70" s="79">
        <v>264111.02</v>
      </c>
      <c r="L70" s="79">
        <f t="shared" si="5"/>
        <v>132055.51</v>
      </c>
      <c r="M70" s="78"/>
      <c r="N70" s="79"/>
      <c r="O70" s="79" t="e">
        <f t="shared" si="6"/>
        <v>#DIV/0!</v>
      </c>
      <c r="P70" s="78"/>
      <c r="Q70" s="79"/>
      <c r="R70" s="79" t="e">
        <f t="shared" si="7"/>
        <v>#DIV/0!</v>
      </c>
      <c r="S70" s="78"/>
      <c r="T70" s="79"/>
      <c r="U70" s="79" t="e">
        <f t="shared" si="8"/>
        <v>#DIV/0!</v>
      </c>
      <c r="V70" s="78"/>
      <c r="W70" s="79"/>
      <c r="X70" s="79" t="e">
        <f t="shared" si="9"/>
        <v>#DIV/0!</v>
      </c>
      <c r="Y70" s="78"/>
      <c r="Z70" s="79"/>
      <c r="AA70" s="79" t="e">
        <f t="shared" si="10"/>
        <v>#DIV/0!</v>
      </c>
      <c r="AB70" s="78"/>
      <c r="AC70" s="79"/>
      <c r="AD70" s="79" t="e">
        <f t="shared" si="11"/>
        <v>#DIV/0!</v>
      </c>
      <c r="AE70" s="78"/>
      <c r="AF70" s="79"/>
      <c r="AG70" s="79" t="e">
        <f t="shared" si="12"/>
        <v>#DIV/0!</v>
      </c>
      <c r="AH70" s="78"/>
      <c r="AI70" s="79"/>
      <c r="AJ70" s="79" t="e">
        <f t="shared" si="13"/>
        <v>#DIV/0!</v>
      </c>
      <c r="AK70" s="78"/>
      <c r="AL70" s="79"/>
      <c r="AM70" s="79" t="e">
        <f t="shared" si="14"/>
        <v>#DIV/0!</v>
      </c>
      <c r="AN70" s="78"/>
      <c r="AO70" s="79"/>
      <c r="AP70" s="79" t="e">
        <f t="shared" si="15"/>
        <v>#DIV/0!</v>
      </c>
      <c r="AQ70" s="78"/>
      <c r="AR70" s="79"/>
      <c r="AS70" s="79" t="e">
        <f t="shared" si="16"/>
        <v>#DIV/0!</v>
      </c>
      <c r="AT70" s="78"/>
      <c r="AU70" s="79"/>
      <c r="AV70" s="79" t="e">
        <f t="shared" si="17"/>
        <v>#DIV/0!</v>
      </c>
      <c r="AW70" s="78"/>
      <c r="AX70" s="79"/>
      <c r="AY70" s="79" t="e">
        <f t="shared" si="18"/>
        <v>#DIV/0!</v>
      </c>
      <c r="AZ70" s="78"/>
      <c r="BA70" s="79"/>
      <c r="BB70" s="79" t="e">
        <f t="shared" si="19"/>
        <v>#DIV/0!</v>
      </c>
      <c r="BC70" s="78"/>
      <c r="BD70" s="79"/>
      <c r="BE70" s="79" t="e">
        <f t="shared" si="20"/>
        <v>#DIV/0!</v>
      </c>
      <c r="BF70" s="78"/>
      <c r="BG70" s="79"/>
      <c r="BH70" s="79" t="e">
        <f t="shared" si="21"/>
        <v>#DIV/0!</v>
      </c>
      <c r="BI70" s="80">
        <f t="shared" si="22"/>
        <v>2</v>
      </c>
      <c r="BJ70" s="81">
        <f t="shared" si="23"/>
        <v>264111.02</v>
      </c>
      <c r="BK70" s="80">
        <f t="shared" si="24"/>
        <v>0</v>
      </c>
      <c r="BL70" s="81">
        <f t="shared" si="25"/>
        <v>0</v>
      </c>
      <c r="BM70" s="80">
        <v>2</v>
      </c>
      <c r="BN70" s="81">
        <v>264111.02</v>
      </c>
    </row>
    <row r="71" spans="1:67" ht="41.25" customHeight="1" x14ac:dyDescent="0.2">
      <c r="A71" s="82">
        <v>4</v>
      </c>
      <c r="B71" s="75" t="s">
        <v>273</v>
      </c>
      <c r="C71" s="76" t="s">
        <v>274</v>
      </c>
      <c r="D71" s="77">
        <v>525</v>
      </c>
      <c r="E71" s="76" t="s">
        <v>275</v>
      </c>
      <c r="F71" s="151">
        <v>198895.75819999998</v>
      </c>
      <c r="G71" s="78"/>
      <c r="H71" s="79"/>
      <c r="I71" s="79" t="e">
        <f t="shared" si="4"/>
        <v>#DIV/0!</v>
      </c>
      <c r="J71" s="78"/>
      <c r="K71" s="79"/>
      <c r="L71" s="79" t="e">
        <f t="shared" si="5"/>
        <v>#DIV/0!</v>
      </c>
      <c r="M71" s="78"/>
      <c r="N71" s="79"/>
      <c r="O71" s="79" t="e">
        <f t="shared" si="6"/>
        <v>#DIV/0!</v>
      </c>
      <c r="P71" s="78"/>
      <c r="Q71" s="79"/>
      <c r="R71" s="79" t="e">
        <f t="shared" si="7"/>
        <v>#DIV/0!</v>
      </c>
      <c r="S71" s="78"/>
      <c r="T71" s="79"/>
      <c r="U71" s="79" t="e">
        <f t="shared" si="8"/>
        <v>#DIV/0!</v>
      </c>
      <c r="V71" s="78"/>
      <c r="W71" s="79"/>
      <c r="X71" s="79" t="e">
        <f t="shared" si="9"/>
        <v>#DIV/0!</v>
      </c>
      <c r="Y71" s="78">
        <v>2</v>
      </c>
      <c r="Z71" s="79">
        <v>397791.52</v>
      </c>
      <c r="AA71" s="79">
        <f t="shared" si="10"/>
        <v>198895.76</v>
      </c>
      <c r="AB71" s="78"/>
      <c r="AC71" s="79"/>
      <c r="AD71" s="79" t="e">
        <f t="shared" si="11"/>
        <v>#DIV/0!</v>
      </c>
      <c r="AE71" s="78"/>
      <c r="AF71" s="79"/>
      <c r="AG71" s="79" t="e">
        <f t="shared" si="12"/>
        <v>#DIV/0!</v>
      </c>
      <c r="AH71" s="78"/>
      <c r="AI71" s="79"/>
      <c r="AJ71" s="79" t="e">
        <f t="shared" si="13"/>
        <v>#DIV/0!</v>
      </c>
      <c r="AK71" s="78"/>
      <c r="AL71" s="79"/>
      <c r="AM71" s="79" t="e">
        <f t="shared" si="14"/>
        <v>#DIV/0!</v>
      </c>
      <c r="AN71" s="78"/>
      <c r="AO71" s="79"/>
      <c r="AP71" s="79" t="e">
        <f t="shared" si="15"/>
        <v>#DIV/0!</v>
      </c>
      <c r="AQ71" s="78"/>
      <c r="AR71" s="79"/>
      <c r="AS71" s="79" t="e">
        <f t="shared" si="16"/>
        <v>#DIV/0!</v>
      </c>
      <c r="AT71" s="78"/>
      <c r="AU71" s="79"/>
      <c r="AV71" s="79" t="e">
        <f t="shared" si="17"/>
        <v>#DIV/0!</v>
      </c>
      <c r="AW71" s="78"/>
      <c r="AX71" s="79"/>
      <c r="AY71" s="79" t="e">
        <f t="shared" si="18"/>
        <v>#DIV/0!</v>
      </c>
      <c r="AZ71" s="78"/>
      <c r="BA71" s="79"/>
      <c r="BB71" s="79" t="e">
        <f t="shared" si="19"/>
        <v>#DIV/0!</v>
      </c>
      <c r="BC71" s="78"/>
      <c r="BD71" s="79"/>
      <c r="BE71" s="79" t="e">
        <f t="shared" si="20"/>
        <v>#DIV/0!</v>
      </c>
      <c r="BF71" s="78"/>
      <c r="BG71" s="79"/>
      <c r="BH71" s="79" t="e">
        <f t="shared" si="21"/>
        <v>#DIV/0!</v>
      </c>
      <c r="BI71" s="80">
        <f t="shared" si="22"/>
        <v>2</v>
      </c>
      <c r="BJ71" s="81">
        <f t="shared" si="23"/>
        <v>397791.52</v>
      </c>
      <c r="BK71" s="80">
        <f t="shared" si="24"/>
        <v>0</v>
      </c>
      <c r="BL71" s="81">
        <f t="shared" si="25"/>
        <v>0</v>
      </c>
      <c r="BM71" s="80">
        <v>2</v>
      </c>
      <c r="BN71" s="81">
        <v>397791.52</v>
      </c>
    </row>
    <row r="72" spans="1:67" ht="41.25" customHeight="1" x14ac:dyDescent="0.2">
      <c r="A72" s="82">
        <v>31</v>
      </c>
      <c r="B72" s="75" t="s">
        <v>276</v>
      </c>
      <c r="C72" s="76" t="s">
        <v>277</v>
      </c>
      <c r="D72" s="77">
        <v>527</v>
      </c>
      <c r="E72" s="76" t="s">
        <v>278</v>
      </c>
      <c r="F72" s="151">
        <v>242676.72100000002</v>
      </c>
      <c r="G72" s="78"/>
      <c r="H72" s="79"/>
      <c r="I72" s="79" t="e">
        <f t="shared" ref="I72:I73" si="26">SUM(H72/G72)</f>
        <v>#DIV/0!</v>
      </c>
      <c r="J72" s="78"/>
      <c r="K72" s="79"/>
      <c r="L72" s="79" t="e">
        <f t="shared" ref="L72:L73" si="27">SUM(K72/J72)</f>
        <v>#DIV/0!</v>
      </c>
      <c r="M72" s="78"/>
      <c r="N72" s="79"/>
      <c r="O72" s="79" t="e">
        <f t="shared" ref="O72:O73" si="28">SUM(N72/M72)</f>
        <v>#DIV/0!</v>
      </c>
      <c r="P72" s="78"/>
      <c r="Q72" s="79"/>
      <c r="R72" s="79" t="e">
        <f t="shared" ref="R72:R73" si="29">SUM(Q72/P72)</f>
        <v>#DIV/0!</v>
      </c>
      <c r="S72" s="78"/>
      <c r="T72" s="79"/>
      <c r="U72" s="79" t="e">
        <f t="shared" ref="U72:U73" si="30">SUM(T72/S72)</f>
        <v>#DIV/0!</v>
      </c>
      <c r="V72" s="78"/>
      <c r="W72" s="79"/>
      <c r="X72" s="79" t="e">
        <f t="shared" ref="X72:X73" si="31">SUM(W72/V72)</f>
        <v>#DIV/0!</v>
      </c>
      <c r="Y72" s="78"/>
      <c r="Z72" s="79"/>
      <c r="AA72" s="79" t="e">
        <f t="shared" ref="AA72:AA73" si="32">SUM(Z72/Y72)</f>
        <v>#DIV/0!</v>
      </c>
      <c r="AB72" s="78"/>
      <c r="AC72" s="79"/>
      <c r="AD72" s="79" t="e">
        <f t="shared" ref="AD72:AD73" si="33">SUM(AC72/AB72)</f>
        <v>#DIV/0!</v>
      </c>
      <c r="AE72" s="78">
        <v>21</v>
      </c>
      <c r="AF72" s="79">
        <v>5096211.120000002</v>
      </c>
      <c r="AG72" s="79">
        <f t="shared" ref="AG72:AG73" si="34">SUM(AF72/AE72)</f>
        <v>242676.72000000009</v>
      </c>
      <c r="AH72" s="78">
        <v>19</v>
      </c>
      <c r="AI72" s="79">
        <v>4610857.6800000016</v>
      </c>
      <c r="AJ72" s="79">
        <f t="shared" ref="AJ72:AJ73" si="35">SUM(AI72/AH72)</f>
        <v>242676.72000000009</v>
      </c>
      <c r="AK72" s="78"/>
      <c r="AL72" s="79"/>
      <c r="AM72" s="79" t="e">
        <f t="shared" ref="AM72:AM73" si="36">SUM(AL72/AK72)</f>
        <v>#DIV/0!</v>
      </c>
      <c r="AN72" s="78"/>
      <c r="AO72" s="79"/>
      <c r="AP72" s="79" t="e">
        <f t="shared" ref="AP72:AP73" si="37">SUM(AO72/AN72)</f>
        <v>#DIV/0!</v>
      </c>
      <c r="AQ72" s="78"/>
      <c r="AR72" s="79"/>
      <c r="AS72" s="79" t="e">
        <f t="shared" ref="AS72:AS73" si="38">SUM(AR72/AQ72)</f>
        <v>#DIV/0!</v>
      </c>
      <c r="AT72" s="78"/>
      <c r="AU72" s="79"/>
      <c r="AV72" s="79" t="e">
        <f t="shared" ref="AV72:AV73" si="39">SUM(AU72/AT72)</f>
        <v>#DIV/0!</v>
      </c>
      <c r="AW72" s="78"/>
      <c r="AX72" s="79"/>
      <c r="AY72" s="79" t="e">
        <f t="shared" ref="AY72:AY73" si="40">SUM(AX72/AW72)</f>
        <v>#DIV/0!</v>
      </c>
      <c r="AZ72" s="78"/>
      <c r="BA72" s="79"/>
      <c r="BB72" s="79" t="e">
        <f t="shared" ref="BB72:BB73" si="41">SUM(BA72/AZ72)</f>
        <v>#DIV/0!</v>
      </c>
      <c r="BC72" s="78"/>
      <c r="BD72" s="79"/>
      <c r="BE72" s="79" t="e">
        <f t="shared" ref="BE72:BE73" si="42">SUM(BD72/BC72)</f>
        <v>#DIV/0!</v>
      </c>
      <c r="BF72" s="78"/>
      <c r="BG72" s="79"/>
      <c r="BH72" s="79" t="e">
        <f t="shared" ref="BH72:BH73" si="43">SUM(BG72/BF72)</f>
        <v>#DIV/0!</v>
      </c>
      <c r="BI72" s="80">
        <f t="shared" si="22"/>
        <v>21</v>
      </c>
      <c r="BJ72" s="81">
        <f t="shared" si="23"/>
        <v>5096211.120000002</v>
      </c>
      <c r="BK72" s="80">
        <f t="shared" si="24"/>
        <v>19</v>
      </c>
      <c r="BL72" s="81">
        <f t="shared" si="25"/>
        <v>4610857.6800000016</v>
      </c>
      <c r="BM72" s="80">
        <v>40</v>
      </c>
      <c r="BN72" s="81">
        <v>9707068.8000000045</v>
      </c>
    </row>
    <row r="73" spans="1:67" ht="41.25" customHeight="1" x14ac:dyDescent="0.2">
      <c r="A73" s="82">
        <v>39</v>
      </c>
      <c r="B73" s="75" t="s">
        <v>279</v>
      </c>
      <c r="C73" s="76" t="s">
        <v>280</v>
      </c>
      <c r="D73" s="77">
        <v>528</v>
      </c>
      <c r="E73" s="76" t="s">
        <v>281</v>
      </c>
      <c r="F73" s="151">
        <v>144394.6876</v>
      </c>
      <c r="G73" s="78"/>
      <c r="H73" s="79"/>
      <c r="I73" s="79" t="e">
        <f t="shared" si="26"/>
        <v>#DIV/0!</v>
      </c>
      <c r="J73" s="78"/>
      <c r="K73" s="79"/>
      <c r="L73" s="79" t="e">
        <f t="shared" si="27"/>
        <v>#DIV/0!</v>
      </c>
      <c r="M73" s="78"/>
      <c r="N73" s="79"/>
      <c r="O73" s="79" t="e">
        <f t="shared" si="28"/>
        <v>#DIV/0!</v>
      </c>
      <c r="P73" s="78"/>
      <c r="Q73" s="79"/>
      <c r="R73" s="79" t="e">
        <f t="shared" si="29"/>
        <v>#DIV/0!</v>
      </c>
      <c r="S73" s="78"/>
      <c r="T73" s="79"/>
      <c r="U73" s="79" t="e">
        <f t="shared" si="30"/>
        <v>#DIV/0!</v>
      </c>
      <c r="V73" s="78"/>
      <c r="W73" s="79"/>
      <c r="X73" s="79" t="e">
        <f t="shared" si="31"/>
        <v>#DIV/0!</v>
      </c>
      <c r="Y73" s="78"/>
      <c r="Z73" s="79"/>
      <c r="AA73" s="79" t="e">
        <f t="shared" si="32"/>
        <v>#DIV/0!</v>
      </c>
      <c r="AB73" s="78"/>
      <c r="AC73" s="79"/>
      <c r="AD73" s="79" t="e">
        <f t="shared" si="33"/>
        <v>#DIV/0!</v>
      </c>
      <c r="AE73" s="78"/>
      <c r="AF73" s="79"/>
      <c r="AG73" s="79" t="e">
        <f t="shared" si="34"/>
        <v>#DIV/0!</v>
      </c>
      <c r="AH73" s="78"/>
      <c r="AI73" s="79"/>
      <c r="AJ73" s="79" t="e">
        <f t="shared" si="35"/>
        <v>#DIV/0!</v>
      </c>
      <c r="AK73" s="78"/>
      <c r="AL73" s="79"/>
      <c r="AM73" s="79" t="e">
        <f t="shared" si="36"/>
        <v>#DIV/0!</v>
      </c>
      <c r="AN73" s="78"/>
      <c r="AO73" s="79"/>
      <c r="AP73" s="79" t="e">
        <f t="shared" si="37"/>
        <v>#DIV/0!</v>
      </c>
      <c r="AQ73" s="78"/>
      <c r="AR73" s="79"/>
      <c r="AS73" s="79" t="e">
        <f t="shared" si="38"/>
        <v>#DIV/0!</v>
      </c>
      <c r="AT73" s="78"/>
      <c r="AU73" s="79"/>
      <c r="AV73" s="79" t="e">
        <f t="shared" si="39"/>
        <v>#DIV/0!</v>
      </c>
      <c r="AW73" s="78"/>
      <c r="AX73" s="79"/>
      <c r="AY73" s="79" t="e">
        <f t="shared" si="40"/>
        <v>#DIV/0!</v>
      </c>
      <c r="AZ73" s="78"/>
      <c r="BA73" s="79"/>
      <c r="BB73" s="79" t="e">
        <f t="shared" si="41"/>
        <v>#DIV/0!</v>
      </c>
      <c r="BC73" s="78">
        <v>2</v>
      </c>
      <c r="BD73" s="79">
        <v>288789.38</v>
      </c>
      <c r="BE73" s="79">
        <f t="shared" si="42"/>
        <v>144394.69</v>
      </c>
      <c r="BF73" s="78"/>
      <c r="BG73" s="79"/>
      <c r="BH73" s="79" t="e">
        <f t="shared" si="43"/>
        <v>#DIV/0!</v>
      </c>
      <c r="BI73" s="80">
        <f t="shared" si="22"/>
        <v>2</v>
      </c>
      <c r="BJ73" s="81">
        <f t="shared" si="23"/>
        <v>288789.38</v>
      </c>
      <c r="BK73" s="80">
        <f t="shared" si="24"/>
        <v>0</v>
      </c>
      <c r="BL73" s="81">
        <f t="shared" si="25"/>
        <v>0</v>
      </c>
      <c r="BM73" s="80">
        <v>2</v>
      </c>
      <c r="BN73" s="81">
        <v>288789.38</v>
      </c>
    </row>
    <row r="74" spans="1:67" x14ac:dyDescent="0.2">
      <c r="A74" s="82"/>
      <c r="B74" s="75" t="s">
        <v>282</v>
      </c>
      <c r="C74" s="76"/>
      <c r="D74" s="84"/>
      <c r="E74" s="76"/>
      <c r="F74" s="76"/>
      <c r="G74" s="80">
        <v>12</v>
      </c>
      <c r="H74" s="81">
        <v>1644822.3999999997</v>
      </c>
      <c r="I74" s="81"/>
      <c r="J74" s="80">
        <v>5</v>
      </c>
      <c r="K74" s="81">
        <v>989514.8</v>
      </c>
      <c r="L74" s="81"/>
      <c r="M74" s="80">
        <v>280</v>
      </c>
      <c r="N74" s="81">
        <v>50067687.960000001</v>
      </c>
      <c r="O74" s="81"/>
      <c r="P74" s="80">
        <v>13</v>
      </c>
      <c r="Q74" s="81">
        <v>2540169.0700000003</v>
      </c>
      <c r="R74" s="81"/>
      <c r="S74" s="80">
        <v>13</v>
      </c>
      <c r="T74" s="81">
        <v>1721591.8200000003</v>
      </c>
      <c r="U74" s="81"/>
      <c r="V74" s="80">
        <v>17</v>
      </c>
      <c r="W74" s="81">
        <v>1779946.75</v>
      </c>
      <c r="X74" s="81"/>
      <c r="Y74" s="80">
        <v>132</v>
      </c>
      <c r="Z74" s="81">
        <v>18373616.080000002</v>
      </c>
      <c r="AA74" s="81"/>
      <c r="AB74" s="80">
        <v>3</v>
      </c>
      <c r="AC74" s="81">
        <v>336869.81</v>
      </c>
      <c r="AD74" s="81"/>
      <c r="AE74" s="80">
        <v>38</v>
      </c>
      <c r="AF74" s="81">
        <v>7632701.0300000021</v>
      </c>
      <c r="AG74" s="81"/>
      <c r="AH74" s="80">
        <v>23</v>
      </c>
      <c r="AI74" s="81">
        <v>5198883.5600000015</v>
      </c>
      <c r="AJ74" s="81"/>
      <c r="AK74" s="80">
        <v>17</v>
      </c>
      <c r="AL74" s="81">
        <v>1729625.7999999996</v>
      </c>
      <c r="AM74" s="81"/>
      <c r="AN74" s="80">
        <v>5</v>
      </c>
      <c r="AO74" s="81">
        <v>497528.36000000004</v>
      </c>
      <c r="AP74" s="81"/>
      <c r="AQ74" s="80">
        <v>127</v>
      </c>
      <c r="AR74" s="81">
        <v>9401699.5099999979</v>
      </c>
      <c r="AS74" s="81"/>
      <c r="AT74" s="80">
        <v>61</v>
      </c>
      <c r="AU74" s="81">
        <v>4515776.9300000006</v>
      </c>
      <c r="AV74" s="81"/>
      <c r="AW74" s="80">
        <v>11</v>
      </c>
      <c r="AX74" s="81">
        <v>1235642.8400000001</v>
      </c>
      <c r="AY74" s="81"/>
      <c r="AZ74" s="80">
        <v>24</v>
      </c>
      <c r="BA74" s="81">
        <v>3245573.2</v>
      </c>
      <c r="BB74" s="81"/>
      <c r="BC74" s="80">
        <v>39</v>
      </c>
      <c r="BD74" s="81">
        <v>6130805.2799999993</v>
      </c>
      <c r="BE74" s="81"/>
      <c r="BF74" s="80">
        <v>5</v>
      </c>
      <c r="BG74" s="81">
        <v>881723.19000000006</v>
      </c>
      <c r="BH74" s="81"/>
      <c r="BI74" s="80">
        <f t="shared" si="22"/>
        <v>715</v>
      </c>
      <c r="BJ74" s="81">
        <f t="shared" si="23"/>
        <v>103953227.47000001</v>
      </c>
      <c r="BK74" s="80">
        <f t="shared" si="24"/>
        <v>110</v>
      </c>
      <c r="BL74" s="81">
        <f t="shared" si="25"/>
        <v>13970950.92</v>
      </c>
      <c r="BM74" s="80">
        <v>825</v>
      </c>
      <c r="BN74" s="81">
        <v>117924178.39</v>
      </c>
    </row>
  </sheetData>
  <autoFilter ref="A6:BO74"/>
  <mergeCells count="34">
    <mergeCell ref="G3:H3"/>
    <mergeCell ref="G4:H4"/>
    <mergeCell ref="A3:A6"/>
    <mergeCell ref="B3:B6"/>
    <mergeCell ref="C3:C6"/>
    <mergeCell ref="D3:D6"/>
    <mergeCell ref="E3:E6"/>
    <mergeCell ref="AZ4:BA4"/>
    <mergeCell ref="J3:K3"/>
    <mergeCell ref="S3:T3"/>
    <mergeCell ref="V3:W3"/>
    <mergeCell ref="Y3:AC3"/>
    <mergeCell ref="AE3:AI3"/>
    <mergeCell ref="J4:K4"/>
    <mergeCell ref="M4:Q4"/>
    <mergeCell ref="S4:T4"/>
    <mergeCell ref="V4:W4"/>
    <mergeCell ref="Y4:AC4"/>
    <mergeCell ref="BC4:BG4"/>
    <mergeCell ref="BI5:BJ5"/>
    <mergeCell ref="BK5:BL5"/>
    <mergeCell ref="BM5:BN5"/>
    <mergeCell ref="M3:N3"/>
    <mergeCell ref="P3:Q3"/>
    <mergeCell ref="AE4:AI4"/>
    <mergeCell ref="AK3:AO3"/>
    <mergeCell ref="AQ3:AU3"/>
    <mergeCell ref="AW3:AX3"/>
    <mergeCell ref="AZ3:BA3"/>
    <mergeCell ref="BC3:BG3"/>
    <mergeCell ref="BI3:BN4"/>
    <mergeCell ref="AK4:AO4"/>
    <mergeCell ref="AQ4:AU4"/>
    <mergeCell ref="AW4:AX4"/>
  </mergeCells>
  <pageMargins left="0" right="0" top="0.35433070866141736" bottom="0.15748031496062992" header="0.11811023622047245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ВМП план</vt:lpstr>
      <vt:lpstr>факт </vt:lpstr>
      <vt:lpstr>свод</vt:lpstr>
      <vt:lpstr>на печать</vt:lpstr>
      <vt:lpstr>факт по тарифу</vt:lpstr>
      <vt:lpstr>'ВМП план'!Заголовки_для_печати</vt:lpstr>
      <vt:lpstr>'на печать'!Заголовки_для_печати</vt:lpstr>
      <vt:lpstr>свод!Заголовки_для_печати</vt:lpstr>
      <vt:lpstr>'факт '!Заголовки_для_печати</vt:lpstr>
      <vt:lpstr>'факт по тарифу'!Заголовки_для_печати</vt:lpstr>
      <vt:lpstr>'ВМП план'!Область_печати</vt:lpstr>
      <vt:lpstr>'на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2017-04-06T01:48:42Z</cp:lastPrinted>
  <dcterms:created xsi:type="dcterms:W3CDTF">2017-01-20T01:45:56Z</dcterms:created>
  <dcterms:modified xsi:type="dcterms:W3CDTF">2017-04-06T05:27:43Z</dcterms:modified>
</cp:coreProperties>
</file>