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165" windowWidth="27840" windowHeight="10995"/>
  </bookViews>
  <sheets>
    <sheet name="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КС!$A$9:$EC$291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КС!$B:$B,КС!$1:$6</definedName>
    <definedName name="_xlnm.Print_Area" localSheetId="0">КС!$A$1:$EC$291</definedName>
  </definedNames>
  <calcPr calcId="145621"/>
</workbook>
</file>

<file path=xl/calcChain.xml><?xml version="1.0" encoding="utf-8"?>
<calcChain xmlns="http://schemas.openxmlformats.org/spreadsheetml/2006/main">
  <c r="CJ272" i="1" l="1"/>
  <c r="CJ262" i="1"/>
  <c r="CJ255" i="1"/>
  <c r="CJ252" i="1"/>
  <c r="CJ233" i="1"/>
  <c r="CJ208" i="1"/>
  <c r="CJ184" i="1"/>
  <c r="CJ170" i="1"/>
  <c r="CJ162" i="1"/>
  <c r="CJ159" i="1"/>
  <c r="CJ148" i="1"/>
  <c r="CJ143" i="1"/>
  <c r="CJ136" i="1"/>
  <c r="CJ128" i="1"/>
  <c r="CJ118" i="1"/>
  <c r="CJ114" i="1"/>
  <c r="CJ94" i="1"/>
  <c r="CJ79" i="1"/>
  <c r="CJ62" i="1"/>
  <c r="CJ52" i="1"/>
  <c r="CJ48" i="1"/>
  <c r="CJ42" i="1"/>
  <c r="CJ30" i="1"/>
  <c r="CH279" i="1"/>
  <c r="CH272" i="1"/>
  <c r="CH262" i="1"/>
  <c r="CH255" i="1"/>
  <c r="CH252" i="1"/>
  <c r="CH233" i="1"/>
  <c r="CH208" i="1"/>
  <c r="CH184" i="1"/>
  <c r="CH170" i="1"/>
  <c r="CH162" i="1"/>
  <c r="CH159" i="1"/>
  <c r="CH148" i="1"/>
  <c r="CH143" i="1"/>
  <c r="CH136" i="1"/>
  <c r="CH128" i="1"/>
  <c r="CH118" i="1"/>
  <c r="CH114" i="1"/>
  <c r="CH105" i="1"/>
  <c r="CH94" i="1"/>
  <c r="CH79" i="1"/>
  <c r="CH72" i="1"/>
  <c r="CH62" i="1"/>
  <c r="CH52" i="1"/>
  <c r="CH48" i="1"/>
  <c r="CH42" i="1"/>
  <c r="CH30" i="1"/>
  <c r="CK290" i="1" l="1"/>
  <c r="CK289" i="1"/>
  <c r="CK288" i="1"/>
  <c r="CK287" i="1"/>
  <c r="CK286" i="1"/>
  <c r="CK285" i="1"/>
  <c r="CK284" i="1"/>
  <c r="CK283" i="1"/>
  <c r="CK282" i="1"/>
  <c r="CK281" i="1"/>
  <c r="CK280" i="1"/>
  <c r="CK278" i="1"/>
  <c r="CK277" i="1"/>
  <c r="CK276" i="1"/>
  <c r="CK275" i="1"/>
  <c r="CK274" i="1"/>
  <c r="CK273" i="1"/>
  <c r="CK271" i="1"/>
  <c r="CK270" i="1"/>
  <c r="CK269" i="1"/>
  <c r="CK268" i="1"/>
  <c r="CK267" i="1"/>
  <c r="CK266" i="1"/>
  <c r="CK265" i="1"/>
  <c r="CK264" i="1"/>
  <c r="CK263" i="1"/>
  <c r="CK261" i="1"/>
  <c r="CK260" i="1"/>
  <c r="CK259" i="1"/>
  <c r="CK258" i="1"/>
  <c r="CK257" i="1"/>
  <c r="CK256" i="1"/>
  <c r="CK255" i="1"/>
  <c r="CK254" i="1"/>
  <c r="CK253" i="1"/>
  <c r="CK251" i="1"/>
  <c r="CK250" i="1"/>
  <c r="CK249" i="1"/>
  <c r="CK248" i="1"/>
  <c r="CK247" i="1"/>
  <c r="CK246" i="1"/>
  <c r="CK245" i="1"/>
  <c r="CK244" i="1"/>
  <c r="CK243" i="1"/>
  <c r="CK242" i="1"/>
  <c r="CK241" i="1"/>
  <c r="CK240" i="1"/>
  <c r="CK239" i="1"/>
  <c r="CK238" i="1"/>
  <c r="CK237" i="1"/>
  <c r="CK236" i="1"/>
  <c r="CK235" i="1"/>
  <c r="CK234" i="1"/>
  <c r="CK232" i="1"/>
  <c r="CK231" i="1"/>
  <c r="CK230" i="1"/>
  <c r="CK229" i="1"/>
  <c r="CK228" i="1"/>
  <c r="CK227" i="1"/>
  <c r="CK226" i="1"/>
  <c r="CK225" i="1"/>
  <c r="CK224" i="1"/>
  <c r="CK223" i="1"/>
  <c r="CK222" i="1"/>
  <c r="CK221" i="1"/>
  <c r="CK220" i="1"/>
  <c r="CK219" i="1"/>
  <c r="CK218" i="1"/>
  <c r="CK217" i="1"/>
  <c r="CK216" i="1"/>
  <c r="CK215" i="1"/>
  <c r="CK214" i="1"/>
  <c r="CK213" i="1"/>
  <c r="CK212" i="1"/>
  <c r="CK211" i="1"/>
  <c r="CK210" i="1"/>
  <c r="CK209" i="1"/>
  <c r="CK207" i="1"/>
  <c r="CK206" i="1"/>
  <c r="CK205" i="1"/>
  <c r="CK204" i="1"/>
  <c r="CK203" i="1"/>
  <c r="CK202" i="1"/>
  <c r="CK201" i="1"/>
  <c r="CK200" i="1"/>
  <c r="CK199" i="1"/>
  <c r="CK198" i="1"/>
  <c r="CK197" i="1"/>
  <c r="CK196" i="1"/>
  <c r="CK195" i="1"/>
  <c r="CK194" i="1"/>
  <c r="CK193" i="1"/>
  <c r="CK192" i="1"/>
  <c r="CK191" i="1"/>
  <c r="CK190" i="1"/>
  <c r="CK189" i="1"/>
  <c r="CK188" i="1"/>
  <c r="CK187" i="1"/>
  <c r="CK186" i="1"/>
  <c r="CK185" i="1"/>
  <c r="CK183" i="1"/>
  <c r="CK182" i="1"/>
  <c r="CK181" i="1"/>
  <c r="CK180" i="1"/>
  <c r="CK179" i="1"/>
  <c r="CK178" i="1"/>
  <c r="CK177" i="1"/>
  <c r="CK176" i="1"/>
  <c r="CK175" i="1"/>
  <c r="CK174" i="1"/>
  <c r="CK173" i="1"/>
  <c r="CK172" i="1"/>
  <c r="CK171" i="1"/>
  <c r="CK169" i="1"/>
  <c r="CK168" i="1"/>
  <c r="CK167" i="1"/>
  <c r="CK166" i="1"/>
  <c r="CK165" i="1"/>
  <c r="CK164" i="1"/>
  <c r="CK163" i="1"/>
  <c r="CK161" i="1"/>
  <c r="CK160" i="1"/>
  <c r="CK158" i="1"/>
  <c r="CK157" i="1"/>
  <c r="CK156" i="1"/>
  <c r="CK155" i="1"/>
  <c r="CK154" i="1"/>
  <c r="CK153" i="1"/>
  <c r="CK152" i="1"/>
  <c r="CK151" i="1"/>
  <c r="CK150" i="1"/>
  <c r="CK149" i="1"/>
  <c r="CK147" i="1"/>
  <c r="CK146" i="1"/>
  <c r="CK145" i="1"/>
  <c r="CK144" i="1"/>
  <c r="CK142" i="1"/>
  <c r="CK141" i="1"/>
  <c r="CK140" i="1"/>
  <c r="CK139" i="1"/>
  <c r="CK138" i="1"/>
  <c r="CK137" i="1"/>
  <c r="CK135" i="1"/>
  <c r="CK134" i="1"/>
  <c r="CK133" i="1"/>
  <c r="CK132" i="1"/>
  <c r="CK131" i="1"/>
  <c r="CK130" i="1"/>
  <c r="CK129" i="1"/>
  <c r="CK127" i="1"/>
  <c r="CK126" i="1"/>
  <c r="CK125" i="1"/>
  <c r="CK124" i="1"/>
  <c r="CK123" i="1"/>
  <c r="CK122" i="1"/>
  <c r="CK121" i="1"/>
  <c r="CK120" i="1"/>
  <c r="CK119" i="1"/>
  <c r="CK117" i="1"/>
  <c r="CK116" i="1"/>
  <c r="CK115" i="1"/>
  <c r="CK113" i="1"/>
  <c r="CK112" i="1"/>
  <c r="CK111" i="1"/>
  <c r="CK110" i="1"/>
  <c r="CK109" i="1"/>
  <c r="CK108" i="1"/>
  <c r="CK107" i="1"/>
  <c r="CK106" i="1"/>
  <c r="CK104" i="1"/>
  <c r="CK103" i="1"/>
  <c r="CK102" i="1"/>
  <c r="CK101" i="1"/>
  <c r="CK100" i="1"/>
  <c r="CK99" i="1"/>
  <c r="CK98" i="1"/>
  <c r="CK97" i="1"/>
  <c r="CK96" i="1"/>
  <c r="CK95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8" i="1"/>
  <c r="CK77" i="1"/>
  <c r="CK76" i="1"/>
  <c r="CK75" i="1"/>
  <c r="CK74" i="1"/>
  <c r="CK73" i="1"/>
  <c r="CK71" i="1"/>
  <c r="CK70" i="1"/>
  <c r="CK69" i="1"/>
  <c r="CK68" i="1"/>
  <c r="CK67" i="1"/>
  <c r="CK66" i="1"/>
  <c r="CK65" i="1"/>
  <c r="CK64" i="1"/>
  <c r="CK63" i="1"/>
  <c r="CK61" i="1"/>
  <c r="CK60" i="1"/>
  <c r="CK59" i="1"/>
  <c r="CK58" i="1"/>
  <c r="CK57" i="1"/>
  <c r="CK56" i="1"/>
  <c r="CK55" i="1"/>
  <c r="CK54" i="1"/>
  <c r="CK53" i="1"/>
  <c r="CK51" i="1"/>
  <c r="CK50" i="1"/>
  <c r="CK49" i="1"/>
  <c r="CK47" i="1"/>
  <c r="CK46" i="1"/>
  <c r="CK45" i="1"/>
  <c r="CK44" i="1"/>
  <c r="CK43" i="1"/>
  <c r="CK41" i="1"/>
  <c r="CK40" i="1"/>
  <c r="CK39" i="1"/>
  <c r="CK38" i="1"/>
  <c r="CK37" i="1"/>
  <c r="CK36" i="1"/>
  <c r="CK35" i="1"/>
  <c r="CK34" i="1"/>
  <c r="CK33" i="1"/>
  <c r="CK32" i="1"/>
  <c r="CK31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Z279" i="1" l="1"/>
  <c r="CZ272" i="1"/>
  <c r="CZ262" i="1"/>
  <c r="CZ255" i="1"/>
  <c r="CZ252" i="1"/>
  <c r="CZ233" i="1"/>
  <c r="CZ208" i="1"/>
  <c r="CZ184" i="1"/>
  <c r="CZ170" i="1"/>
  <c r="CZ162" i="1"/>
  <c r="CZ159" i="1"/>
  <c r="CZ148" i="1"/>
  <c r="CZ143" i="1"/>
  <c r="CZ136" i="1"/>
  <c r="CZ128" i="1"/>
  <c r="CZ118" i="1"/>
  <c r="CZ114" i="1"/>
  <c r="CZ105" i="1"/>
  <c r="CZ94" i="1"/>
  <c r="CZ79" i="1"/>
  <c r="CZ72" i="1"/>
  <c r="CZ62" i="1"/>
  <c r="CZ52" i="1"/>
  <c r="CZ48" i="1"/>
  <c r="CZ42" i="1"/>
  <c r="CZ30" i="1"/>
  <c r="AP279" i="1"/>
  <c r="AP272" i="1"/>
  <c r="AP262" i="1"/>
  <c r="AP255" i="1"/>
  <c r="AP252" i="1"/>
  <c r="AP233" i="1"/>
  <c r="AP208" i="1"/>
  <c r="AP184" i="1"/>
  <c r="AP170" i="1"/>
  <c r="AP162" i="1"/>
  <c r="AP159" i="1"/>
  <c r="AP148" i="1"/>
  <c r="AP143" i="1"/>
  <c r="AP136" i="1"/>
  <c r="AP128" i="1"/>
  <c r="AP118" i="1"/>
  <c r="AP114" i="1"/>
  <c r="AP105" i="1"/>
  <c r="AP94" i="1"/>
  <c r="AP79" i="1"/>
  <c r="AP72" i="1"/>
  <c r="AP62" i="1"/>
  <c r="AP52" i="1"/>
  <c r="AP48" i="1"/>
  <c r="AP42" i="1"/>
  <c r="AP30" i="1"/>
  <c r="V279" i="1"/>
  <c r="V272" i="1"/>
  <c r="V262" i="1"/>
  <c r="V255" i="1"/>
  <c r="V252" i="1"/>
  <c r="V233" i="1"/>
  <c r="V208" i="1"/>
  <c r="V184" i="1"/>
  <c r="V170" i="1"/>
  <c r="V162" i="1"/>
  <c r="V159" i="1"/>
  <c r="V148" i="1"/>
  <c r="V143" i="1"/>
  <c r="V136" i="1"/>
  <c r="V128" i="1"/>
  <c r="V118" i="1"/>
  <c r="V114" i="1"/>
  <c r="V105" i="1"/>
  <c r="V94" i="1"/>
  <c r="V79" i="1"/>
  <c r="V72" i="1"/>
  <c r="V62" i="1"/>
  <c r="V52" i="1"/>
  <c r="V48" i="1"/>
  <c r="V42" i="1"/>
  <c r="V30" i="1"/>
  <c r="EB290" i="1" l="1"/>
  <c r="EA290" i="1"/>
  <c r="DY290" i="1"/>
  <c r="DW290" i="1"/>
  <c r="DU290" i="1"/>
  <c r="DS290" i="1"/>
  <c r="DQ290" i="1"/>
  <c r="DO290" i="1"/>
  <c r="DM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I290" i="1"/>
  <c r="CG290" i="1"/>
  <c r="CE290" i="1"/>
  <c r="CC290" i="1"/>
  <c r="CA290" i="1"/>
  <c r="BY290" i="1"/>
  <c r="BW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Q290" i="1"/>
  <c r="EB289" i="1"/>
  <c r="EA289" i="1"/>
  <c r="DY289" i="1"/>
  <c r="DW289" i="1"/>
  <c r="DU289" i="1"/>
  <c r="DS289" i="1"/>
  <c r="DQ289" i="1"/>
  <c r="DO289" i="1"/>
  <c r="DM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I289" i="1"/>
  <c r="CG289" i="1"/>
  <c r="CE289" i="1"/>
  <c r="CC289" i="1"/>
  <c r="CA289" i="1"/>
  <c r="BY289" i="1"/>
  <c r="BW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Q289" i="1"/>
  <c r="EB288" i="1"/>
  <c r="EA288" i="1"/>
  <c r="DY288" i="1"/>
  <c r="DW288" i="1"/>
  <c r="DU288" i="1"/>
  <c r="DS288" i="1"/>
  <c r="DQ288" i="1"/>
  <c r="DO288" i="1"/>
  <c r="DM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I288" i="1"/>
  <c r="CG288" i="1"/>
  <c r="CE288" i="1"/>
  <c r="CC288" i="1"/>
  <c r="CA288" i="1"/>
  <c r="BY288" i="1"/>
  <c r="BW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Q288" i="1"/>
  <c r="D288" i="1"/>
  <c r="EB287" i="1"/>
  <c r="EA287" i="1"/>
  <c r="DY287" i="1"/>
  <c r="DW287" i="1"/>
  <c r="DU287" i="1"/>
  <c r="DS287" i="1"/>
  <c r="DQ287" i="1"/>
  <c r="DO287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I287" i="1"/>
  <c r="CG287" i="1"/>
  <c r="CE287" i="1"/>
  <c r="CC287" i="1"/>
  <c r="CA287" i="1"/>
  <c r="BY287" i="1"/>
  <c r="BW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Q287" i="1"/>
  <c r="D287" i="1"/>
  <c r="EB286" i="1"/>
  <c r="EA286" i="1"/>
  <c r="DY286" i="1"/>
  <c r="DW286" i="1"/>
  <c r="DU286" i="1"/>
  <c r="DS286" i="1"/>
  <c r="DQ286" i="1"/>
  <c r="DO286" i="1"/>
  <c r="DM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I286" i="1"/>
  <c r="CG286" i="1"/>
  <c r="CE286" i="1"/>
  <c r="CC286" i="1"/>
  <c r="CA286" i="1"/>
  <c r="BY286" i="1"/>
  <c r="BW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Q286" i="1"/>
  <c r="D286" i="1"/>
  <c r="EB285" i="1"/>
  <c r="EA285" i="1"/>
  <c r="DY285" i="1"/>
  <c r="DW285" i="1"/>
  <c r="DU285" i="1"/>
  <c r="DS285" i="1"/>
  <c r="DQ285" i="1"/>
  <c r="DO285" i="1"/>
  <c r="DM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I285" i="1"/>
  <c r="CG285" i="1"/>
  <c r="CE285" i="1"/>
  <c r="CC285" i="1"/>
  <c r="CA285" i="1"/>
  <c r="BY285" i="1"/>
  <c r="BW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Q285" i="1"/>
  <c r="D285" i="1"/>
  <c r="EB284" i="1"/>
  <c r="EA284" i="1"/>
  <c r="DY284" i="1"/>
  <c r="DW284" i="1"/>
  <c r="DU284" i="1"/>
  <c r="DS284" i="1"/>
  <c r="DQ284" i="1"/>
  <c r="DO284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I284" i="1"/>
  <c r="CG284" i="1"/>
  <c r="CE284" i="1"/>
  <c r="CC284" i="1"/>
  <c r="CA284" i="1"/>
  <c r="BY284" i="1"/>
  <c r="BW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Q284" i="1"/>
  <c r="D284" i="1"/>
  <c r="EB283" i="1"/>
  <c r="EA283" i="1"/>
  <c r="DY283" i="1"/>
  <c r="DW283" i="1"/>
  <c r="DU283" i="1"/>
  <c r="DS283" i="1"/>
  <c r="DQ283" i="1"/>
  <c r="DO283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I283" i="1"/>
  <c r="CG283" i="1"/>
  <c r="CE283" i="1"/>
  <c r="CC283" i="1"/>
  <c r="CA283" i="1"/>
  <c r="BY283" i="1"/>
  <c r="BW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Q283" i="1"/>
  <c r="D283" i="1"/>
  <c r="EB282" i="1"/>
  <c r="EA282" i="1"/>
  <c r="DY282" i="1"/>
  <c r="DW282" i="1"/>
  <c r="DU282" i="1"/>
  <c r="DS282" i="1"/>
  <c r="DQ282" i="1"/>
  <c r="DO282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I282" i="1"/>
  <c r="CG282" i="1"/>
  <c r="CE282" i="1"/>
  <c r="CC282" i="1"/>
  <c r="CA282" i="1"/>
  <c r="BY282" i="1"/>
  <c r="BW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Q282" i="1"/>
  <c r="EB281" i="1"/>
  <c r="EA281" i="1"/>
  <c r="DY281" i="1"/>
  <c r="DW281" i="1"/>
  <c r="DU281" i="1"/>
  <c r="DS281" i="1"/>
  <c r="DQ281" i="1"/>
  <c r="DO281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I281" i="1"/>
  <c r="CG281" i="1"/>
  <c r="CE281" i="1"/>
  <c r="CC281" i="1"/>
  <c r="CA281" i="1"/>
  <c r="BY281" i="1"/>
  <c r="BW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Q281" i="1"/>
  <c r="D281" i="1"/>
  <c r="EB280" i="1"/>
  <c r="EA280" i="1"/>
  <c r="DY280" i="1"/>
  <c r="DW280" i="1"/>
  <c r="DU280" i="1"/>
  <c r="DS280" i="1"/>
  <c r="DQ280" i="1"/>
  <c r="DO280" i="1"/>
  <c r="DM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I280" i="1"/>
  <c r="CG280" i="1"/>
  <c r="CE280" i="1"/>
  <c r="CC280" i="1"/>
  <c r="CA280" i="1"/>
  <c r="BY280" i="1"/>
  <c r="BW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Q280" i="1"/>
  <c r="D280" i="1"/>
  <c r="DZ279" i="1"/>
  <c r="DX279" i="1"/>
  <c r="DV279" i="1"/>
  <c r="DT279" i="1"/>
  <c r="DR279" i="1"/>
  <c r="DP279" i="1"/>
  <c r="DN279" i="1"/>
  <c r="DL279" i="1"/>
  <c r="DJ279" i="1"/>
  <c r="DH279" i="1"/>
  <c r="DF279" i="1"/>
  <c r="DD279" i="1"/>
  <c r="DB279" i="1"/>
  <c r="CX279" i="1"/>
  <c r="CV279" i="1"/>
  <c r="CT279" i="1"/>
  <c r="CR279" i="1"/>
  <c r="CP279" i="1"/>
  <c r="CN279" i="1"/>
  <c r="CL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N279" i="1"/>
  <c r="AL279" i="1"/>
  <c r="AJ279" i="1"/>
  <c r="AH279" i="1"/>
  <c r="AF279" i="1"/>
  <c r="AD279" i="1"/>
  <c r="AB279" i="1"/>
  <c r="Z279" i="1"/>
  <c r="X279" i="1"/>
  <c r="T279" i="1"/>
  <c r="R279" i="1"/>
  <c r="P279" i="1"/>
  <c r="D279" i="1"/>
  <c r="EB278" i="1"/>
  <c r="EA278" i="1"/>
  <c r="DY278" i="1"/>
  <c r="DW278" i="1"/>
  <c r="DU278" i="1"/>
  <c r="DS278" i="1"/>
  <c r="DQ278" i="1"/>
  <c r="DO278" i="1"/>
  <c r="DM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I278" i="1"/>
  <c r="CG278" i="1"/>
  <c r="CE278" i="1"/>
  <c r="CC278" i="1"/>
  <c r="CA278" i="1"/>
  <c r="BY278" i="1"/>
  <c r="BW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Q278" i="1"/>
  <c r="EB277" i="1"/>
  <c r="EA277" i="1"/>
  <c r="DY277" i="1"/>
  <c r="DW277" i="1"/>
  <c r="DU277" i="1"/>
  <c r="DS277" i="1"/>
  <c r="DQ277" i="1"/>
  <c r="DO277" i="1"/>
  <c r="DM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I277" i="1"/>
  <c r="CG277" i="1"/>
  <c r="CE277" i="1"/>
  <c r="CC277" i="1"/>
  <c r="CA277" i="1"/>
  <c r="BY277" i="1"/>
  <c r="BW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Q277" i="1"/>
  <c r="EB276" i="1"/>
  <c r="EA276" i="1"/>
  <c r="DY276" i="1"/>
  <c r="DW276" i="1"/>
  <c r="DU276" i="1"/>
  <c r="DS276" i="1"/>
  <c r="DQ276" i="1"/>
  <c r="DO276" i="1"/>
  <c r="DM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I276" i="1"/>
  <c r="CG276" i="1"/>
  <c r="CE276" i="1"/>
  <c r="CC276" i="1"/>
  <c r="CA276" i="1"/>
  <c r="BY276" i="1"/>
  <c r="BW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Q276" i="1"/>
  <c r="EB275" i="1"/>
  <c r="EA275" i="1"/>
  <c r="DY275" i="1"/>
  <c r="DW275" i="1"/>
  <c r="DU275" i="1"/>
  <c r="DS275" i="1"/>
  <c r="DQ275" i="1"/>
  <c r="DO275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I275" i="1"/>
  <c r="CG275" i="1"/>
  <c r="CE275" i="1"/>
  <c r="CC275" i="1"/>
  <c r="CA275" i="1"/>
  <c r="BY275" i="1"/>
  <c r="BW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Q275" i="1"/>
  <c r="EB274" i="1"/>
  <c r="EA274" i="1"/>
  <c r="DY274" i="1"/>
  <c r="DW274" i="1"/>
  <c r="DU274" i="1"/>
  <c r="DS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I274" i="1"/>
  <c r="CG274" i="1"/>
  <c r="CE274" i="1"/>
  <c r="CC274" i="1"/>
  <c r="CA274" i="1"/>
  <c r="BY274" i="1"/>
  <c r="BW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Q274" i="1"/>
  <c r="D274" i="1"/>
  <c r="EB273" i="1"/>
  <c r="EA273" i="1"/>
  <c r="DY273" i="1"/>
  <c r="DW273" i="1"/>
  <c r="DU273" i="1"/>
  <c r="DS273" i="1"/>
  <c r="DQ273" i="1"/>
  <c r="DO273" i="1"/>
  <c r="DM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I273" i="1"/>
  <c r="CG273" i="1"/>
  <c r="CE273" i="1"/>
  <c r="CC273" i="1"/>
  <c r="CA273" i="1"/>
  <c r="BY273" i="1"/>
  <c r="BW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Q273" i="1"/>
  <c r="D273" i="1"/>
  <c r="DZ272" i="1"/>
  <c r="DX272" i="1"/>
  <c r="DV272" i="1"/>
  <c r="DT272" i="1"/>
  <c r="DR272" i="1"/>
  <c r="DP272" i="1"/>
  <c r="DN272" i="1"/>
  <c r="DL272" i="1"/>
  <c r="DJ272" i="1"/>
  <c r="DH272" i="1"/>
  <c r="DF272" i="1"/>
  <c r="DD272" i="1"/>
  <c r="DB272" i="1"/>
  <c r="CX272" i="1"/>
  <c r="CV272" i="1"/>
  <c r="CT272" i="1"/>
  <c r="CR272" i="1"/>
  <c r="CP272" i="1"/>
  <c r="CN272" i="1"/>
  <c r="CL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N272" i="1"/>
  <c r="AL272" i="1"/>
  <c r="AJ272" i="1"/>
  <c r="AH272" i="1"/>
  <c r="AF272" i="1"/>
  <c r="AD272" i="1"/>
  <c r="AB272" i="1"/>
  <c r="Z272" i="1"/>
  <c r="X272" i="1"/>
  <c r="T272" i="1"/>
  <c r="R272" i="1"/>
  <c r="P272" i="1"/>
  <c r="D272" i="1"/>
  <c r="EB271" i="1"/>
  <c r="EA271" i="1"/>
  <c r="DY271" i="1"/>
  <c r="DW271" i="1"/>
  <c r="DU271" i="1"/>
  <c r="DS271" i="1"/>
  <c r="DQ271" i="1"/>
  <c r="DO271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I271" i="1"/>
  <c r="CG271" i="1"/>
  <c r="CE271" i="1"/>
  <c r="CC271" i="1"/>
  <c r="CA271" i="1"/>
  <c r="BY271" i="1"/>
  <c r="BW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Q271" i="1"/>
  <c r="EB270" i="1"/>
  <c r="EA270" i="1"/>
  <c r="DY270" i="1"/>
  <c r="DW270" i="1"/>
  <c r="DU270" i="1"/>
  <c r="DS270" i="1"/>
  <c r="DQ270" i="1"/>
  <c r="DO270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I270" i="1"/>
  <c r="CG270" i="1"/>
  <c r="CE270" i="1"/>
  <c r="CC270" i="1"/>
  <c r="CA270" i="1"/>
  <c r="BY270" i="1"/>
  <c r="BW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Q270" i="1"/>
  <c r="D270" i="1"/>
  <c r="EB269" i="1"/>
  <c r="EA269" i="1"/>
  <c r="DY269" i="1"/>
  <c r="DW269" i="1"/>
  <c r="DU269" i="1"/>
  <c r="DS269" i="1"/>
  <c r="DQ269" i="1"/>
  <c r="DO269" i="1"/>
  <c r="DM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I269" i="1"/>
  <c r="CG269" i="1"/>
  <c r="CE269" i="1"/>
  <c r="CC269" i="1"/>
  <c r="CA269" i="1"/>
  <c r="BY269" i="1"/>
  <c r="BW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Q269" i="1"/>
  <c r="D269" i="1"/>
  <c r="EB268" i="1"/>
  <c r="EA268" i="1"/>
  <c r="DY268" i="1"/>
  <c r="DW268" i="1"/>
  <c r="DU268" i="1"/>
  <c r="DS268" i="1"/>
  <c r="DQ268" i="1"/>
  <c r="DO268" i="1"/>
  <c r="DM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I268" i="1"/>
  <c r="CG268" i="1"/>
  <c r="CE268" i="1"/>
  <c r="CC268" i="1"/>
  <c r="CA268" i="1"/>
  <c r="BY268" i="1"/>
  <c r="BW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Q268" i="1"/>
  <c r="D268" i="1"/>
  <c r="EB267" i="1"/>
  <c r="EA267" i="1"/>
  <c r="DY267" i="1"/>
  <c r="DW267" i="1"/>
  <c r="DU267" i="1"/>
  <c r="DS267" i="1"/>
  <c r="DQ267" i="1"/>
  <c r="DO267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I267" i="1"/>
  <c r="CG267" i="1"/>
  <c r="CE267" i="1"/>
  <c r="CC267" i="1"/>
  <c r="CA267" i="1"/>
  <c r="BY267" i="1"/>
  <c r="BW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Q267" i="1"/>
  <c r="EB266" i="1"/>
  <c r="EA266" i="1"/>
  <c r="DY266" i="1"/>
  <c r="DW266" i="1"/>
  <c r="DU266" i="1"/>
  <c r="DS266" i="1"/>
  <c r="DQ266" i="1"/>
  <c r="DO266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I266" i="1"/>
  <c r="CG266" i="1"/>
  <c r="CE266" i="1"/>
  <c r="CC266" i="1"/>
  <c r="CA266" i="1"/>
  <c r="BY266" i="1"/>
  <c r="BW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Q266" i="1"/>
  <c r="D266" i="1"/>
  <c r="EB265" i="1"/>
  <c r="EA265" i="1"/>
  <c r="DY265" i="1"/>
  <c r="DW265" i="1"/>
  <c r="DU265" i="1"/>
  <c r="DS265" i="1"/>
  <c r="DQ265" i="1"/>
  <c r="DO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I265" i="1"/>
  <c r="CG265" i="1"/>
  <c r="CE265" i="1"/>
  <c r="CC265" i="1"/>
  <c r="CA265" i="1"/>
  <c r="BY265" i="1"/>
  <c r="BW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Q265" i="1"/>
  <c r="D265" i="1"/>
  <c r="EA264" i="1"/>
  <c r="DY264" i="1"/>
  <c r="DW264" i="1"/>
  <c r="DU264" i="1"/>
  <c r="DS264" i="1"/>
  <c r="DQ264" i="1"/>
  <c r="DO264" i="1"/>
  <c r="DM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I264" i="1"/>
  <c r="CG264" i="1"/>
  <c r="CE264" i="1"/>
  <c r="CC264" i="1"/>
  <c r="CA264" i="1"/>
  <c r="BY264" i="1"/>
  <c r="BW264" i="1"/>
  <c r="BS264" i="1"/>
  <c r="BQ264" i="1"/>
  <c r="BO264" i="1"/>
  <c r="BM264" i="1"/>
  <c r="BK264" i="1"/>
  <c r="BI264" i="1"/>
  <c r="BF264" i="1"/>
  <c r="BG264" i="1" s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Q264" i="1"/>
  <c r="EB263" i="1"/>
  <c r="EA263" i="1"/>
  <c r="DY263" i="1"/>
  <c r="DW263" i="1"/>
  <c r="DU263" i="1"/>
  <c r="DS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I263" i="1"/>
  <c r="CG263" i="1"/>
  <c r="CE263" i="1"/>
  <c r="CC263" i="1"/>
  <c r="CA263" i="1"/>
  <c r="BY263" i="1"/>
  <c r="BW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Q263" i="1"/>
  <c r="D263" i="1"/>
  <c r="DZ262" i="1"/>
  <c r="DX262" i="1"/>
  <c r="DV262" i="1"/>
  <c r="DT262" i="1"/>
  <c r="DR262" i="1"/>
  <c r="DP262" i="1"/>
  <c r="DN262" i="1"/>
  <c r="DL262" i="1"/>
  <c r="DJ262" i="1"/>
  <c r="DH262" i="1"/>
  <c r="DF262" i="1"/>
  <c r="DD262" i="1"/>
  <c r="DB262" i="1"/>
  <c r="CX262" i="1"/>
  <c r="CV262" i="1"/>
  <c r="CT262" i="1"/>
  <c r="CR262" i="1"/>
  <c r="CP262" i="1"/>
  <c r="CN262" i="1"/>
  <c r="CL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D262" i="1"/>
  <c r="BB262" i="1"/>
  <c r="AZ262" i="1"/>
  <c r="AX262" i="1"/>
  <c r="AV262" i="1"/>
  <c r="AT262" i="1"/>
  <c r="AR262" i="1"/>
  <c r="AN262" i="1"/>
  <c r="AL262" i="1"/>
  <c r="AJ262" i="1"/>
  <c r="AH262" i="1"/>
  <c r="AF262" i="1"/>
  <c r="AD262" i="1"/>
  <c r="AB262" i="1"/>
  <c r="Z262" i="1"/>
  <c r="X262" i="1"/>
  <c r="T262" i="1"/>
  <c r="R262" i="1"/>
  <c r="P262" i="1"/>
  <c r="D262" i="1"/>
  <c r="EB261" i="1"/>
  <c r="EA261" i="1"/>
  <c r="DY261" i="1"/>
  <c r="DW261" i="1"/>
  <c r="DU261" i="1"/>
  <c r="DS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I261" i="1"/>
  <c r="CG261" i="1"/>
  <c r="CE261" i="1"/>
  <c r="CC261" i="1"/>
  <c r="CA261" i="1"/>
  <c r="BY261" i="1"/>
  <c r="BW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Q261" i="1"/>
  <c r="D261" i="1"/>
  <c r="EB260" i="1"/>
  <c r="EA260" i="1"/>
  <c r="DY260" i="1"/>
  <c r="DW260" i="1"/>
  <c r="DU260" i="1"/>
  <c r="DS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I260" i="1"/>
  <c r="CG260" i="1"/>
  <c r="CE260" i="1"/>
  <c r="CC260" i="1"/>
  <c r="CA260" i="1"/>
  <c r="BY260" i="1"/>
  <c r="BW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Q260" i="1"/>
  <c r="D260" i="1"/>
  <c r="EB259" i="1"/>
  <c r="EA259" i="1"/>
  <c r="DY259" i="1"/>
  <c r="DW259" i="1"/>
  <c r="DU259" i="1"/>
  <c r="DS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I259" i="1"/>
  <c r="CG259" i="1"/>
  <c r="CE259" i="1"/>
  <c r="CC259" i="1"/>
  <c r="CA259" i="1"/>
  <c r="BY259" i="1"/>
  <c r="BW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Q259" i="1"/>
  <c r="D259" i="1"/>
  <c r="EB258" i="1"/>
  <c r="EA258" i="1"/>
  <c r="DY258" i="1"/>
  <c r="DW258" i="1"/>
  <c r="DU258" i="1"/>
  <c r="DS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I258" i="1"/>
  <c r="CG258" i="1"/>
  <c r="CE258" i="1"/>
  <c r="CC258" i="1"/>
  <c r="CA258" i="1"/>
  <c r="BY258" i="1"/>
  <c r="BW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Q258" i="1"/>
  <c r="D258" i="1"/>
  <c r="EB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I257" i="1"/>
  <c r="CG257" i="1"/>
  <c r="CE257" i="1"/>
  <c r="CC257" i="1"/>
  <c r="CA257" i="1"/>
  <c r="BY257" i="1"/>
  <c r="BW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Q257" i="1"/>
  <c r="EB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I256" i="1"/>
  <c r="CG256" i="1"/>
  <c r="CE256" i="1"/>
  <c r="CC256" i="1"/>
  <c r="CA256" i="1"/>
  <c r="BY256" i="1"/>
  <c r="BW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Q256" i="1"/>
  <c r="D256" i="1"/>
  <c r="DZ255" i="1"/>
  <c r="DX255" i="1"/>
  <c r="DV255" i="1"/>
  <c r="DT255" i="1"/>
  <c r="DR255" i="1"/>
  <c r="DP255" i="1"/>
  <c r="DN255" i="1"/>
  <c r="DL255" i="1"/>
  <c r="DJ255" i="1"/>
  <c r="DH255" i="1"/>
  <c r="DF255" i="1"/>
  <c r="DD255" i="1"/>
  <c r="DB255" i="1"/>
  <c r="CX255" i="1"/>
  <c r="CV255" i="1"/>
  <c r="CT255" i="1"/>
  <c r="CR255" i="1"/>
  <c r="CP255" i="1"/>
  <c r="CN255" i="1"/>
  <c r="CL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N255" i="1"/>
  <c r="AL255" i="1"/>
  <c r="AJ255" i="1"/>
  <c r="AH255" i="1"/>
  <c r="AF255" i="1"/>
  <c r="AD255" i="1"/>
  <c r="AB255" i="1"/>
  <c r="Z255" i="1"/>
  <c r="X255" i="1"/>
  <c r="T255" i="1"/>
  <c r="R255" i="1"/>
  <c r="P255" i="1"/>
  <c r="D255" i="1"/>
  <c r="EB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I254" i="1"/>
  <c r="CG254" i="1"/>
  <c r="CE254" i="1"/>
  <c r="CC254" i="1"/>
  <c r="CA254" i="1"/>
  <c r="BY254" i="1"/>
  <c r="BW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Q254" i="1"/>
  <c r="D254" i="1"/>
  <c r="EB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I253" i="1"/>
  <c r="CG253" i="1"/>
  <c r="CE253" i="1"/>
  <c r="CC253" i="1"/>
  <c r="CA253" i="1"/>
  <c r="BY253" i="1"/>
  <c r="BW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Q253" i="1"/>
  <c r="D253" i="1"/>
  <c r="DZ252" i="1"/>
  <c r="DX252" i="1"/>
  <c r="DV252" i="1"/>
  <c r="DT252" i="1"/>
  <c r="DR252" i="1"/>
  <c r="DP252" i="1"/>
  <c r="DN252" i="1"/>
  <c r="DL252" i="1"/>
  <c r="DJ252" i="1"/>
  <c r="DH252" i="1"/>
  <c r="DF252" i="1"/>
  <c r="DD252" i="1"/>
  <c r="DB252" i="1"/>
  <c r="CX252" i="1"/>
  <c r="CV252" i="1"/>
  <c r="CT252" i="1"/>
  <c r="CR252" i="1"/>
  <c r="CP252" i="1"/>
  <c r="CN252" i="1"/>
  <c r="CL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N252" i="1"/>
  <c r="AL252" i="1"/>
  <c r="AJ252" i="1"/>
  <c r="AH252" i="1"/>
  <c r="AF252" i="1"/>
  <c r="AD252" i="1"/>
  <c r="AB252" i="1"/>
  <c r="Z252" i="1"/>
  <c r="X252" i="1"/>
  <c r="T252" i="1"/>
  <c r="R252" i="1"/>
  <c r="P252" i="1"/>
  <c r="D252" i="1"/>
  <c r="EB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I251" i="1"/>
  <c r="CG251" i="1"/>
  <c r="CE251" i="1"/>
  <c r="CC251" i="1"/>
  <c r="CA251" i="1"/>
  <c r="BY251" i="1"/>
  <c r="BW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Q251" i="1"/>
  <c r="D251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I250" i="1"/>
  <c r="CG250" i="1"/>
  <c r="CE250" i="1"/>
  <c r="CC250" i="1"/>
  <c r="CA250" i="1"/>
  <c r="BY250" i="1"/>
  <c r="BW250" i="1"/>
  <c r="BS250" i="1"/>
  <c r="BQ250" i="1"/>
  <c r="BO250" i="1"/>
  <c r="BM250" i="1"/>
  <c r="BK250" i="1"/>
  <c r="BI250" i="1"/>
  <c r="BF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Q250" i="1"/>
  <c r="D250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I249" i="1"/>
  <c r="CG249" i="1"/>
  <c r="CE249" i="1"/>
  <c r="CC249" i="1"/>
  <c r="CA249" i="1"/>
  <c r="BY249" i="1"/>
  <c r="BW249" i="1"/>
  <c r="BS249" i="1"/>
  <c r="BQ249" i="1"/>
  <c r="BO249" i="1"/>
  <c r="BM249" i="1"/>
  <c r="BK249" i="1"/>
  <c r="BI249" i="1"/>
  <c r="BF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Q249" i="1"/>
  <c r="D249" i="1"/>
  <c r="EB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I248" i="1"/>
  <c r="CG248" i="1"/>
  <c r="CE248" i="1"/>
  <c r="CC248" i="1"/>
  <c r="CA248" i="1"/>
  <c r="BY248" i="1"/>
  <c r="BW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Q248" i="1"/>
  <c r="EB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I247" i="1"/>
  <c r="CG247" i="1"/>
  <c r="CE247" i="1"/>
  <c r="CC247" i="1"/>
  <c r="CA247" i="1"/>
  <c r="BY247" i="1"/>
  <c r="BW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Q247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I246" i="1"/>
  <c r="CG246" i="1"/>
  <c r="CE246" i="1"/>
  <c r="CC246" i="1"/>
  <c r="CA246" i="1"/>
  <c r="BY246" i="1"/>
  <c r="BW246" i="1"/>
  <c r="BS246" i="1"/>
  <c r="BQ246" i="1"/>
  <c r="BO246" i="1"/>
  <c r="BM246" i="1"/>
  <c r="BK246" i="1"/>
  <c r="BI246" i="1"/>
  <c r="BF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Q246" i="1"/>
  <c r="D246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I245" i="1"/>
  <c r="CG245" i="1"/>
  <c r="CE245" i="1"/>
  <c r="CC245" i="1"/>
  <c r="CA245" i="1"/>
  <c r="BY245" i="1"/>
  <c r="BW245" i="1"/>
  <c r="BS245" i="1"/>
  <c r="BQ245" i="1"/>
  <c r="BO245" i="1"/>
  <c r="BM245" i="1"/>
  <c r="BK245" i="1"/>
  <c r="BI245" i="1"/>
  <c r="BF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Q245" i="1"/>
  <c r="D245" i="1"/>
  <c r="EB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I244" i="1"/>
  <c r="CG244" i="1"/>
  <c r="CE244" i="1"/>
  <c r="CC244" i="1"/>
  <c r="CA244" i="1"/>
  <c r="BY244" i="1"/>
  <c r="BW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Q244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I243" i="1"/>
  <c r="CG243" i="1"/>
  <c r="CE243" i="1"/>
  <c r="CC243" i="1"/>
  <c r="CA243" i="1"/>
  <c r="BY243" i="1"/>
  <c r="BW243" i="1"/>
  <c r="BS243" i="1"/>
  <c r="BQ243" i="1"/>
  <c r="BO243" i="1"/>
  <c r="BM243" i="1"/>
  <c r="BK243" i="1"/>
  <c r="BI243" i="1"/>
  <c r="BF243" i="1"/>
  <c r="EB243" i="1" s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Q243" i="1"/>
  <c r="D243" i="1"/>
  <c r="EB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I242" i="1"/>
  <c r="CG242" i="1"/>
  <c r="CE242" i="1"/>
  <c r="CC242" i="1"/>
  <c r="CA242" i="1"/>
  <c r="BY242" i="1"/>
  <c r="BW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Q242" i="1"/>
  <c r="D242" i="1"/>
  <c r="EB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I241" i="1"/>
  <c r="CG241" i="1"/>
  <c r="CE241" i="1"/>
  <c r="CC241" i="1"/>
  <c r="CA241" i="1"/>
  <c r="BY241" i="1"/>
  <c r="BW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Q241" i="1"/>
  <c r="D241" i="1"/>
  <c r="EB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I240" i="1"/>
  <c r="CG240" i="1"/>
  <c r="CE240" i="1"/>
  <c r="CC240" i="1"/>
  <c r="CA240" i="1"/>
  <c r="BY240" i="1"/>
  <c r="BW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Q240" i="1"/>
  <c r="D240" i="1"/>
  <c r="EB239" i="1"/>
  <c r="EA239" i="1"/>
  <c r="DY239" i="1"/>
  <c r="DW239" i="1"/>
  <c r="DU239" i="1"/>
  <c r="DS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I239" i="1"/>
  <c r="CG239" i="1"/>
  <c r="CE239" i="1"/>
  <c r="CC239" i="1"/>
  <c r="CA239" i="1"/>
  <c r="BY239" i="1"/>
  <c r="BW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Q239" i="1"/>
  <c r="EB238" i="1"/>
  <c r="EA238" i="1"/>
  <c r="DY238" i="1"/>
  <c r="DW238" i="1"/>
  <c r="DU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I238" i="1"/>
  <c r="CG238" i="1"/>
  <c r="CE238" i="1"/>
  <c r="CC238" i="1"/>
  <c r="CA238" i="1"/>
  <c r="BY238" i="1"/>
  <c r="BW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Q238" i="1"/>
  <c r="D238" i="1"/>
  <c r="EB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I237" i="1"/>
  <c r="CG237" i="1"/>
  <c r="CE237" i="1"/>
  <c r="CC237" i="1"/>
  <c r="CA237" i="1"/>
  <c r="BY237" i="1"/>
  <c r="BW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Q237" i="1"/>
  <c r="D237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I236" i="1"/>
  <c r="CG236" i="1"/>
  <c r="CE236" i="1"/>
  <c r="CC236" i="1"/>
  <c r="CA236" i="1"/>
  <c r="BY236" i="1"/>
  <c r="BW236" i="1"/>
  <c r="BS236" i="1"/>
  <c r="BQ236" i="1"/>
  <c r="BO236" i="1"/>
  <c r="BM236" i="1"/>
  <c r="BK236" i="1"/>
  <c r="BH236" i="1"/>
  <c r="EB236" i="1" s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Q236" i="1"/>
  <c r="D236" i="1"/>
  <c r="EB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I235" i="1"/>
  <c r="CG235" i="1"/>
  <c r="CE235" i="1"/>
  <c r="CC235" i="1"/>
  <c r="CA235" i="1"/>
  <c r="BY235" i="1"/>
  <c r="BW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Q235" i="1"/>
  <c r="D235" i="1"/>
  <c r="EB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I234" i="1"/>
  <c r="CG234" i="1"/>
  <c r="CE234" i="1"/>
  <c r="CC234" i="1"/>
  <c r="CA234" i="1"/>
  <c r="BY234" i="1"/>
  <c r="BW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Q234" i="1"/>
  <c r="DZ233" i="1"/>
  <c r="DX233" i="1"/>
  <c r="DV233" i="1"/>
  <c r="DT233" i="1"/>
  <c r="DR233" i="1"/>
  <c r="DP233" i="1"/>
  <c r="DN233" i="1"/>
  <c r="DL233" i="1"/>
  <c r="DJ233" i="1"/>
  <c r="DH233" i="1"/>
  <c r="DF233" i="1"/>
  <c r="DD233" i="1"/>
  <c r="DB233" i="1"/>
  <c r="CX233" i="1"/>
  <c r="CV233" i="1"/>
  <c r="CT233" i="1"/>
  <c r="CR233" i="1"/>
  <c r="CP233" i="1"/>
  <c r="CN233" i="1"/>
  <c r="CL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D233" i="1"/>
  <c r="BB233" i="1"/>
  <c r="AZ233" i="1"/>
  <c r="AX233" i="1"/>
  <c r="AV233" i="1"/>
  <c r="AT233" i="1"/>
  <c r="AR233" i="1"/>
  <c r="AN233" i="1"/>
  <c r="AL233" i="1"/>
  <c r="AJ233" i="1"/>
  <c r="AH233" i="1"/>
  <c r="AF233" i="1"/>
  <c r="AD233" i="1"/>
  <c r="AB233" i="1"/>
  <c r="Z233" i="1"/>
  <c r="X233" i="1"/>
  <c r="T233" i="1"/>
  <c r="R233" i="1"/>
  <c r="P233" i="1"/>
  <c r="D233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I232" i="1"/>
  <c r="CG232" i="1"/>
  <c r="CE232" i="1"/>
  <c r="CC232" i="1"/>
  <c r="CA232" i="1"/>
  <c r="BY232" i="1"/>
  <c r="BW232" i="1"/>
  <c r="BS232" i="1"/>
  <c r="BQ232" i="1"/>
  <c r="BO232" i="1"/>
  <c r="BM232" i="1"/>
  <c r="BK232" i="1"/>
  <c r="BI232" i="1"/>
  <c r="BF232" i="1"/>
  <c r="BG232" i="1" s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Q232" i="1"/>
  <c r="D232" i="1"/>
  <c r="EB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I231" i="1"/>
  <c r="CG231" i="1"/>
  <c r="CE231" i="1"/>
  <c r="CC231" i="1"/>
  <c r="CA231" i="1"/>
  <c r="BY231" i="1"/>
  <c r="BW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Q231" i="1"/>
  <c r="D231" i="1"/>
  <c r="EB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I230" i="1"/>
  <c r="CG230" i="1"/>
  <c r="CE230" i="1"/>
  <c r="CC230" i="1"/>
  <c r="CA230" i="1"/>
  <c r="BY230" i="1"/>
  <c r="BW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Q230" i="1"/>
  <c r="EB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I229" i="1"/>
  <c r="CG229" i="1"/>
  <c r="CE229" i="1"/>
  <c r="CC229" i="1"/>
  <c r="CA229" i="1"/>
  <c r="BY229" i="1"/>
  <c r="BW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Q229" i="1"/>
  <c r="D229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I228" i="1"/>
  <c r="CG228" i="1"/>
  <c r="CE228" i="1"/>
  <c r="CC228" i="1"/>
  <c r="CA228" i="1"/>
  <c r="BY228" i="1"/>
  <c r="BW228" i="1"/>
  <c r="BS228" i="1"/>
  <c r="BQ228" i="1"/>
  <c r="BO228" i="1"/>
  <c r="BM228" i="1"/>
  <c r="BK228" i="1"/>
  <c r="BI228" i="1"/>
  <c r="BF228" i="1"/>
  <c r="BG228" i="1" s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Q228" i="1"/>
  <c r="D228" i="1"/>
  <c r="EB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I227" i="1"/>
  <c r="CG227" i="1"/>
  <c r="CE227" i="1"/>
  <c r="CC227" i="1"/>
  <c r="CA227" i="1"/>
  <c r="BY227" i="1"/>
  <c r="BW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Q227" i="1"/>
  <c r="D227" i="1"/>
  <c r="EB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I226" i="1"/>
  <c r="CG226" i="1"/>
  <c r="CE226" i="1"/>
  <c r="CC226" i="1"/>
  <c r="CA226" i="1"/>
  <c r="BY226" i="1"/>
  <c r="BW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Q226" i="1"/>
  <c r="D226" i="1"/>
  <c r="EB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I225" i="1"/>
  <c r="CG225" i="1"/>
  <c r="CE225" i="1"/>
  <c r="CC225" i="1"/>
  <c r="CA225" i="1"/>
  <c r="BY225" i="1"/>
  <c r="BW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Q225" i="1"/>
  <c r="D225" i="1"/>
  <c r="EB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I224" i="1"/>
  <c r="CG224" i="1"/>
  <c r="CE224" i="1"/>
  <c r="CC224" i="1"/>
  <c r="CA224" i="1"/>
  <c r="BY224" i="1"/>
  <c r="BW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Q224" i="1"/>
  <c r="D224" i="1"/>
  <c r="EB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I223" i="1"/>
  <c r="CG223" i="1"/>
  <c r="CE223" i="1"/>
  <c r="CC223" i="1"/>
  <c r="CA223" i="1"/>
  <c r="BY223" i="1"/>
  <c r="BW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Q223" i="1"/>
  <c r="D223" i="1"/>
  <c r="EB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I222" i="1"/>
  <c r="CG222" i="1"/>
  <c r="CE222" i="1"/>
  <c r="CC222" i="1"/>
  <c r="CA222" i="1"/>
  <c r="BY222" i="1"/>
  <c r="BW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Q222" i="1"/>
  <c r="D222" i="1"/>
  <c r="EB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I221" i="1"/>
  <c r="CG221" i="1"/>
  <c r="CE221" i="1"/>
  <c r="CC221" i="1"/>
  <c r="CA221" i="1"/>
  <c r="BY221" i="1"/>
  <c r="BW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Q221" i="1"/>
  <c r="D221" i="1"/>
  <c r="EB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I220" i="1"/>
  <c r="CG220" i="1"/>
  <c r="CE220" i="1"/>
  <c r="CC220" i="1"/>
  <c r="CA220" i="1"/>
  <c r="BY220" i="1"/>
  <c r="BW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Q220" i="1"/>
  <c r="D220" i="1"/>
  <c r="EB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I219" i="1"/>
  <c r="CG219" i="1"/>
  <c r="CE219" i="1"/>
  <c r="CC219" i="1"/>
  <c r="CA219" i="1"/>
  <c r="BY219" i="1"/>
  <c r="BW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Q219" i="1"/>
  <c r="EB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I218" i="1"/>
  <c r="CG218" i="1"/>
  <c r="CE218" i="1"/>
  <c r="CC218" i="1"/>
  <c r="CA218" i="1"/>
  <c r="BY218" i="1"/>
  <c r="BW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Q218" i="1"/>
  <c r="D218" i="1"/>
  <c r="EB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I217" i="1"/>
  <c r="CG217" i="1"/>
  <c r="CE217" i="1"/>
  <c r="CC217" i="1"/>
  <c r="CA217" i="1"/>
  <c r="BY217" i="1"/>
  <c r="BW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Q217" i="1"/>
  <c r="D217" i="1"/>
  <c r="EB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I216" i="1"/>
  <c r="CG216" i="1"/>
  <c r="CE216" i="1"/>
  <c r="CC216" i="1"/>
  <c r="CA216" i="1"/>
  <c r="BY216" i="1"/>
  <c r="BW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Q216" i="1"/>
  <c r="D216" i="1"/>
  <c r="EB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I215" i="1"/>
  <c r="CG215" i="1"/>
  <c r="CE215" i="1"/>
  <c r="CC215" i="1"/>
  <c r="CA215" i="1"/>
  <c r="BY215" i="1"/>
  <c r="BW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Q215" i="1"/>
  <c r="D215" i="1"/>
  <c r="EB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I214" i="1"/>
  <c r="CG214" i="1"/>
  <c r="CE214" i="1"/>
  <c r="CC214" i="1"/>
  <c r="CA214" i="1"/>
  <c r="BY214" i="1"/>
  <c r="BW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Q214" i="1"/>
  <c r="D214" i="1"/>
  <c r="EB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I213" i="1"/>
  <c r="CG213" i="1"/>
  <c r="CE213" i="1"/>
  <c r="CC213" i="1"/>
  <c r="CA213" i="1"/>
  <c r="BY213" i="1"/>
  <c r="BW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Q213" i="1"/>
  <c r="D213" i="1"/>
  <c r="EB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I212" i="1"/>
  <c r="CG212" i="1"/>
  <c r="CE212" i="1"/>
  <c r="CC212" i="1"/>
  <c r="CA212" i="1"/>
  <c r="BY212" i="1"/>
  <c r="BW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Q212" i="1"/>
  <c r="D212" i="1"/>
  <c r="EB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I211" i="1"/>
  <c r="CG211" i="1"/>
  <c r="CE211" i="1"/>
  <c r="CC211" i="1"/>
  <c r="CA211" i="1"/>
  <c r="BY211" i="1"/>
  <c r="BW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Q211" i="1"/>
  <c r="EB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I210" i="1"/>
  <c r="CG210" i="1"/>
  <c r="CE210" i="1"/>
  <c r="CC210" i="1"/>
  <c r="CA210" i="1"/>
  <c r="BY210" i="1"/>
  <c r="BW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Q210" i="1"/>
  <c r="EB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I209" i="1"/>
  <c r="CG209" i="1"/>
  <c r="CE209" i="1"/>
  <c r="CC209" i="1"/>
  <c r="CA209" i="1"/>
  <c r="BY209" i="1"/>
  <c r="BW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Q209" i="1"/>
  <c r="D209" i="1"/>
  <c r="DZ208" i="1"/>
  <c r="DX208" i="1"/>
  <c r="DV208" i="1"/>
  <c r="DT208" i="1"/>
  <c r="DR208" i="1"/>
  <c r="DP208" i="1"/>
  <c r="DN208" i="1"/>
  <c r="DL208" i="1"/>
  <c r="DJ208" i="1"/>
  <c r="DH208" i="1"/>
  <c r="DF208" i="1"/>
  <c r="DD208" i="1"/>
  <c r="DB208" i="1"/>
  <c r="CX208" i="1"/>
  <c r="CV208" i="1"/>
  <c r="CT208" i="1"/>
  <c r="CR208" i="1"/>
  <c r="CP208" i="1"/>
  <c r="CN208" i="1"/>
  <c r="CL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D208" i="1"/>
  <c r="BB208" i="1"/>
  <c r="AZ208" i="1"/>
  <c r="AX208" i="1"/>
  <c r="AV208" i="1"/>
  <c r="AT208" i="1"/>
  <c r="AR208" i="1"/>
  <c r="AN208" i="1"/>
  <c r="AL208" i="1"/>
  <c r="AJ208" i="1"/>
  <c r="AH208" i="1"/>
  <c r="AF208" i="1"/>
  <c r="AD208" i="1"/>
  <c r="AB208" i="1"/>
  <c r="Z208" i="1"/>
  <c r="X208" i="1"/>
  <c r="T208" i="1"/>
  <c r="R208" i="1"/>
  <c r="P208" i="1"/>
  <c r="D208" i="1"/>
  <c r="EB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I207" i="1"/>
  <c r="CG207" i="1"/>
  <c r="CE207" i="1"/>
  <c r="CC207" i="1"/>
  <c r="CA207" i="1"/>
  <c r="BY207" i="1"/>
  <c r="BW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Q207" i="1"/>
  <c r="EB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I206" i="1"/>
  <c r="CG206" i="1"/>
  <c r="CE206" i="1"/>
  <c r="CC206" i="1"/>
  <c r="CA206" i="1"/>
  <c r="BY206" i="1"/>
  <c r="BW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Q206" i="1"/>
  <c r="EB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I205" i="1"/>
  <c r="CG205" i="1"/>
  <c r="CE205" i="1"/>
  <c r="CC205" i="1"/>
  <c r="CA205" i="1"/>
  <c r="BY205" i="1"/>
  <c r="BW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Q205" i="1"/>
  <c r="EB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I204" i="1"/>
  <c r="CG204" i="1"/>
  <c r="CE204" i="1"/>
  <c r="CC204" i="1"/>
  <c r="CA204" i="1"/>
  <c r="BY204" i="1"/>
  <c r="BW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Q204" i="1"/>
  <c r="EB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I203" i="1"/>
  <c r="CG203" i="1"/>
  <c r="CE203" i="1"/>
  <c r="CC203" i="1"/>
  <c r="CA203" i="1"/>
  <c r="BY203" i="1"/>
  <c r="BW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Q203" i="1"/>
  <c r="D203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I202" i="1"/>
  <c r="CG202" i="1"/>
  <c r="CE202" i="1"/>
  <c r="CC202" i="1"/>
  <c r="CA202" i="1"/>
  <c r="BY202" i="1"/>
  <c r="BW202" i="1"/>
  <c r="BS202" i="1"/>
  <c r="BQ202" i="1"/>
  <c r="BO202" i="1"/>
  <c r="BM202" i="1"/>
  <c r="BK202" i="1"/>
  <c r="BI202" i="1"/>
  <c r="BF202" i="1"/>
  <c r="BG202" i="1" s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Q202" i="1"/>
  <c r="D202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I201" i="1"/>
  <c r="CG201" i="1"/>
  <c r="CE201" i="1"/>
  <c r="CC201" i="1"/>
  <c r="CA201" i="1"/>
  <c r="BY201" i="1"/>
  <c r="BW201" i="1"/>
  <c r="BS201" i="1"/>
  <c r="BQ201" i="1"/>
  <c r="BO201" i="1"/>
  <c r="BM201" i="1"/>
  <c r="BK201" i="1"/>
  <c r="BI201" i="1"/>
  <c r="BF201" i="1"/>
  <c r="BG201" i="1" s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Q201" i="1"/>
  <c r="D201" i="1"/>
  <c r="EB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I200" i="1"/>
  <c r="CG200" i="1"/>
  <c r="CE200" i="1"/>
  <c r="CC200" i="1"/>
  <c r="CA200" i="1"/>
  <c r="BY200" i="1"/>
  <c r="BW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Q200" i="1"/>
  <c r="D200" i="1"/>
  <c r="EB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I199" i="1"/>
  <c r="CG199" i="1"/>
  <c r="CE199" i="1"/>
  <c r="CC199" i="1"/>
  <c r="CA199" i="1"/>
  <c r="BY199" i="1"/>
  <c r="BW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Q199" i="1"/>
  <c r="EB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I198" i="1"/>
  <c r="CG198" i="1"/>
  <c r="CE198" i="1"/>
  <c r="CC198" i="1"/>
  <c r="CA198" i="1"/>
  <c r="BY198" i="1"/>
  <c r="BW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Q198" i="1"/>
  <c r="D198" i="1"/>
  <c r="EB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I197" i="1"/>
  <c r="CG197" i="1"/>
  <c r="CE197" i="1"/>
  <c r="CC197" i="1"/>
  <c r="CA197" i="1"/>
  <c r="BY197" i="1"/>
  <c r="BW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Q197" i="1"/>
  <c r="EB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I196" i="1"/>
  <c r="CG196" i="1"/>
  <c r="CE196" i="1"/>
  <c r="CC196" i="1"/>
  <c r="CA196" i="1"/>
  <c r="BY196" i="1"/>
  <c r="BW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Q196" i="1"/>
  <c r="EB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I195" i="1"/>
  <c r="CG195" i="1"/>
  <c r="CE195" i="1"/>
  <c r="CC195" i="1"/>
  <c r="CA195" i="1"/>
  <c r="BY195" i="1"/>
  <c r="BW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Q195" i="1"/>
  <c r="EB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I194" i="1"/>
  <c r="CG194" i="1"/>
  <c r="CE194" i="1"/>
  <c r="CC194" i="1"/>
  <c r="CA194" i="1"/>
  <c r="BY194" i="1"/>
  <c r="BW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Q194" i="1"/>
  <c r="D194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I193" i="1"/>
  <c r="CG193" i="1"/>
  <c r="CE193" i="1"/>
  <c r="CC193" i="1"/>
  <c r="CA193" i="1"/>
  <c r="BY193" i="1"/>
  <c r="BW193" i="1"/>
  <c r="BS193" i="1"/>
  <c r="BQ193" i="1"/>
  <c r="BO193" i="1"/>
  <c r="BM193" i="1"/>
  <c r="BK193" i="1"/>
  <c r="BI193" i="1"/>
  <c r="BF193" i="1"/>
  <c r="EB193" i="1" s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Q193" i="1"/>
  <c r="D193" i="1"/>
  <c r="EB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I192" i="1"/>
  <c r="CG192" i="1"/>
  <c r="CE192" i="1"/>
  <c r="CC192" i="1"/>
  <c r="CA192" i="1"/>
  <c r="BY192" i="1"/>
  <c r="BW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Q192" i="1"/>
  <c r="D192" i="1"/>
  <c r="EB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I191" i="1"/>
  <c r="CG191" i="1"/>
  <c r="CE191" i="1"/>
  <c r="CC191" i="1"/>
  <c r="CA191" i="1"/>
  <c r="BY191" i="1"/>
  <c r="BW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Q191" i="1"/>
  <c r="EB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I190" i="1"/>
  <c r="CG190" i="1"/>
  <c r="CE190" i="1"/>
  <c r="CC190" i="1"/>
  <c r="CA190" i="1"/>
  <c r="BY190" i="1"/>
  <c r="BW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Q190" i="1"/>
  <c r="EB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I189" i="1"/>
  <c r="CG189" i="1"/>
  <c r="CE189" i="1"/>
  <c r="CC189" i="1"/>
  <c r="CA189" i="1"/>
  <c r="BY189" i="1"/>
  <c r="BW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Q189" i="1"/>
  <c r="D189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I188" i="1"/>
  <c r="CG188" i="1"/>
  <c r="CE188" i="1"/>
  <c r="CC188" i="1"/>
  <c r="CA188" i="1"/>
  <c r="BY188" i="1"/>
  <c r="BW188" i="1"/>
  <c r="BS188" i="1"/>
  <c r="BQ188" i="1"/>
  <c r="BO188" i="1"/>
  <c r="BM188" i="1"/>
  <c r="BK188" i="1"/>
  <c r="BI188" i="1"/>
  <c r="BF188" i="1"/>
  <c r="BG188" i="1" s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Q188" i="1"/>
  <c r="D188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I187" i="1"/>
  <c r="CG187" i="1"/>
  <c r="CE187" i="1"/>
  <c r="CC187" i="1"/>
  <c r="CA187" i="1"/>
  <c r="BY187" i="1"/>
  <c r="BW187" i="1"/>
  <c r="BS187" i="1"/>
  <c r="BQ187" i="1"/>
  <c r="BO187" i="1"/>
  <c r="BM187" i="1"/>
  <c r="BK187" i="1"/>
  <c r="BI187" i="1"/>
  <c r="BF187" i="1"/>
  <c r="BG187" i="1" s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Q187" i="1"/>
  <c r="D187" i="1"/>
  <c r="EB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I186" i="1"/>
  <c r="CG186" i="1"/>
  <c r="CE186" i="1"/>
  <c r="CC186" i="1"/>
  <c r="CA186" i="1"/>
  <c r="BY186" i="1"/>
  <c r="BW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Q186" i="1"/>
  <c r="D186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I185" i="1"/>
  <c r="CG185" i="1"/>
  <c r="CE185" i="1"/>
  <c r="CC185" i="1"/>
  <c r="CA185" i="1"/>
  <c r="BY185" i="1"/>
  <c r="BW185" i="1"/>
  <c r="BS185" i="1"/>
  <c r="BQ185" i="1"/>
  <c r="BO185" i="1"/>
  <c r="BM185" i="1"/>
  <c r="BK185" i="1"/>
  <c r="BI185" i="1"/>
  <c r="BF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Q185" i="1"/>
  <c r="D185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X184" i="1"/>
  <c r="CV184" i="1"/>
  <c r="CT184" i="1"/>
  <c r="CR184" i="1"/>
  <c r="CP184" i="1"/>
  <c r="CN184" i="1"/>
  <c r="CL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D184" i="1"/>
  <c r="BB184" i="1"/>
  <c r="AZ184" i="1"/>
  <c r="AX184" i="1"/>
  <c r="AV184" i="1"/>
  <c r="AT184" i="1"/>
  <c r="AR184" i="1"/>
  <c r="AN184" i="1"/>
  <c r="AL184" i="1"/>
  <c r="AJ184" i="1"/>
  <c r="AH184" i="1"/>
  <c r="AF184" i="1"/>
  <c r="AD184" i="1"/>
  <c r="AB184" i="1"/>
  <c r="Z184" i="1"/>
  <c r="X184" i="1"/>
  <c r="T184" i="1"/>
  <c r="R184" i="1"/>
  <c r="P184" i="1"/>
  <c r="D184" i="1"/>
  <c r="EB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I183" i="1"/>
  <c r="CG183" i="1"/>
  <c r="CE183" i="1"/>
  <c r="CC183" i="1"/>
  <c r="CA183" i="1"/>
  <c r="BY183" i="1"/>
  <c r="BW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Q183" i="1"/>
  <c r="D183" i="1"/>
  <c r="EB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I182" i="1"/>
  <c r="CG182" i="1"/>
  <c r="CE182" i="1"/>
  <c r="CC182" i="1"/>
  <c r="CA182" i="1"/>
  <c r="BY182" i="1"/>
  <c r="BW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Q182" i="1"/>
  <c r="D182" i="1"/>
  <c r="EB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I181" i="1"/>
  <c r="CG181" i="1"/>
  <c r="CE181" i="1"/>
  <c r="CC181" i="1"/>
  <c r="CA181" i="1"/>
  <c r="BY181" i="1"/>
  <c r="BW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Q181" i="1"/>
  <c r="D181" i="1"/>
  <c r="EB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I180" i="1"/>
  <c r="CG180" i="1"/>
  <c r="CE180" i="1"/>
  <c r="CC180" i="1"/>
  <c r="CA180" i="1"/>
  <c r="BY180" i="1"/>
  <c r="BW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Q180" i="1"/>
  <c r="D180" i="1"/>
  <c r="EB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I179" i="1"/>
  <c r="CG179" i="1"/>
  <c r="CE179" i="1"/>
  <c r="CC179" i="1"/>
  <c r="CA179" i="1"/>
  <c r="BY179" i="1"/>
  <c r="BW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Q179" i="1"/>
  <c r="D179" i="1"/>
  <c r="EB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I178" i="1"/>
  <c r="CG178" i="1"/>
  <c r="CE178" i="1"/>
  <c r="CC178" i="1"/>
  <c r="CA178" i="1"/>
  <c r="BY178" i="1"/>
  <c r="BW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Q178" i="1"/>
  <c r="EB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I177" i="1"/>
  <c r="CG177" i="1"/>
  <c r="CE177" i="1"/>
  <c r="CC177" i="1"/>
  <c r="CA177" i="1"/>
  <c r="BY177" i="1"/>
  <c r="BW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Q177" i="1"/>
  <c r="EB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I176" i="1"/>
  <c r="CG176" i="1"/>
  <c r="CE176" i="1"/>
  <c r="CC176" i="1"/>
  <c r="CA176" i="1"/>
  <c r="BY176" i="1"/>
  <c r="BW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Q176" i="1"/>
  <c r="D176" i="1"/>
  <c r="EB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I175" i="1"/>
  <c r="CG175" i="1"/>
  <c r="CE175" i="1"/>
  <c r="CC175" i="1"/>
  <c r="CA175" i="1"/>
  <c r="BY175" i="1"/>
  <c r="BW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Q175" i="1"/>
  <c r="D175" i="1"/>
  <c r="EB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I174" i="1"/>
  <c r="CG174" i="1"/>
  <c r="CE174" i="1"/>
  <c r="CC174" i="1"/>
  <c r="CA174" i="1"/>
  <c r="BY174" i="1"/>
  <c r="BW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Q174" i="1"/>
  <c r="D174" i="1"/>
  <c r="EB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I173" i="1"/>
  <c r="CG173" i="1"/>
  <c r="CE173" i="1"/>
  <c r="CC173" i="1"/>
  <c r="CA173" i="1"/>
  <c r="BY173" i="1"/>
  <c r="BW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Q173" i="1"/>
  <c r="D173" i="1"/>
  <c r="EB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I172" i="1"/>
  <c r="CG172" i="1"/>
  <c r="CE172" i="1"/>
  <c r="CC172" i="1"/>
  <c r="CA172" i="1"/>
  <c r="BY172" i="1"/>
  <c r="BW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Q172" i="1"/>
  <c r="D172" i="1"/>
  <c r="EB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I171" i="1"/>
  <c r="CG171" i="1"/>
  <c r="CE171" i="1"/>
  <c r="CC171" i="1"/>
  <c r="CA171" i="1"/>
  <c r="BY171" i="1"/>
  <c r="BW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Q171" i="1"/>
  <c r="D171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X170" i="1"/>
  <c r="CV170" i="1"/>
  <c r="CT170" i="1"/>
  <c r="CR170" i="1"/>
  <c r="CP170" i="1"/>
  <c r="CN170" i="1"/>
  <c r="CL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N170" i="1"/>
  <c r="AL170" i="1"/>
  <c r="AJ170" i="1"/>
  <c r="AH170" i="1"/>
  <c r="AF170" i="1"/>
  <c r="AD170" i="1"/>
  <c r="AB170" i="1"/>
  <c r="Z170" i="1"/>
  <c r="X170" i="1"/>
  <c r="T170" i="1"/>
  <c r="R170" i="1"/>
  <c r="P170" i="1"/>
  <c r="D170" i="1"/>
  <c r="EB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I169" i="1"/>
  <c r="CG169" i="1"/>
  <c r="CE169" i="1"/>
  <c r="CC169" i="1"/>
  <c r="CA169" i="1"/>
  <c r="BY169" i="1"/>
  <c r="BW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Q169" i="1"/>
  <c r="D169" i="1"/>
  <c r="EB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I168" i="1"/>
  <c r="CG168" i="1"/>
  <c r="CE168" i="1"/>
  <c r="CC168" i="1"/>
  <c r="CA168" i="1"/>
  <c r="BY168" i="1"/>
  <c r="BW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Q168" i="1"/>
  <c r="D168" i="1"/>
  <c r="EB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I167" i="1"/>
  <c r="CG167" i="1"/>
  <c r="CE167" i="1"/>
  <c r="CC167" i="1"/>
  <c r="CA167" i="1"/>
  <c r="BY167" i="1"/>
  <c r="BW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Q167" i="1"/>
  <c r="D167" i="1"/>
  <c r="EB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I166" i="1"/>
  <c r="CG166" i="1"/>
  <c r="CE166" i="1"/>
  <c r="CC166" i="1"/>
  <c r="CA166" i="1"/>
  <c r="BY166" i="1"/>
  <c r="BW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Q166" i="1"/>
  <c r="D166" i="1"/>
  <c r="EB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I165" i="1"/>
  <c r="CG165" i="1"/>
  <c r="CE165" i="1"/>
  <c r="CC165" i="1"/>
  <c r="CA165" i="1"/>
  <c r="BY165" i="1"/>
  <c r="BW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Q165" i="1"/>
  <c r="EB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I164" i="1"/>
  <c r="CG164" i="1"/>
  <c r="CE164" i="1"/>
  <c r="CC164" i="1"/>
  <c r="CA164" i="1"/>
  <c r="BY164" i="1"/>
  <c r="BW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Q164" i="1"/>
  <c r="EB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I163" i="1"/>
  <c r="CG163" i="1"/>
  <c r="CE163" i="1"/>
  <c r="CC163" i="1"/>
  <c r="CA163" i="1"/>
  <c r="BY163" i="1"/>
  <c r="BW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Q163" i="1"/>
  <c r="D163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DB162" i="1"/>
  <c r="CX162" i="1"/>
  <c r="CV162" i="1"/>
  <c r="CT162" i="1"/>
  <c r="CR162" i="1"/>
  <c r="CP162" i="1"/>
  <c r="CN162" i="1"/>
  <c r="CL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N162" i="1"/>
  <c r="AL162" i="1"/>
  <c r="AJ162" i="1"/>
  <c r="AH162" i="1"/>
  <c r="AF162" i="1"/>
  <c r="AD162" i="1"/>
  <c r="AB162" i="1"/>
  <c r="Z162" i="1"/>
  <c r="X162" i="1"/>
  <c r="T162" i="1"/>
  <c r="R162" i="1"/>
  <c r="P162" i="1"/>
  <c r="D162" i="1"/>
  <c r="EB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I161" i="1"/>
  <c r="CG161" i="1"/>
  <c r="CE161" i="1"/>
  <c r="CC161" i="1"/>
  <c r="CA161" i="1"/>
  <c r="BY161" i="1"/>
  <c r="BW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Q161" i="1"/>
  <c r="EB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I160" i="1"/>
  <c r="CG160" i="1"/>
  <c r="CE160" i="1"/>
  <c r="CC160" i="1"/>
  <c r="CA160" i="1"/>
  <c r="BY160" i="1"/>
  <c r="BW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Q160" i="1"/>
  <c r="DZ159" i="1"/>
  <c r="DX159" i="1"/>
  <c r="DV159" i="1"/>
  <c r="DT159" i="1"/>
  <c r="DR159" i="1"/>
  <c r="DP159" i="1"/>
  <c r="DN159" i="1"/>
  <c r="DL159" i="1"/>
  <c r="DJ159" i="1"/>
  <c r="DH159" i="1"/>
  <c r="DF159" i="1"/>
  <c r="DD159" i="1"/>
  <c r="DB159" i="1"/>
  <c r="CX159" i="1"/>
  <c r="CV159" i="1"/>
  <c r="CT159" i="1"/>
  <c r="CR159" i="1"/>
  <c r="CP159" i="1"/>
  <c r="CN159" i="1"/>
  <c r="CL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N159" i="1"/>
  <c r="AL159" i="1"/>
  <c r="AJ159" i="1"/>
  <c r="AH159" i="1"/>
  <c r="AF159" i="1"/>
  <c r="AD159" i="1"/>
  <c r="AB159" i="1"/>
  <c r="Z159" i="1"/>
  <c r="X159" i="1"/>
  <c r="T159" i="1"/>
  <c r="R159" i="1"/>
  <c r="P159" i="1"/>
  <c r="D159" i="1"/>
  <c r="EB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I158" i="1"/>
  <c r="CG158" i="1"/>
  <c r="CE158" i="1"/>
  <c r="CC158" i="1"/>
  <c r="CA158" i="1"/>
  <c r="BY158" i="1"/>
  <c r="BW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Q158" i="1"/>
  <c r="D158" i="1"/>
  <c r="EB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I157" i="1"/>
  <c r="CG157" i="1"/>
  <c r="CE157" i="1"/>
  <c r="CC157" i="1"/>
  <c r="CA157" i="1"/>
  <c r="BY157" i="1"/>
  <c r="BW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Q157" i="1"/>
  <c r="D157" i="1"/>
  <c r="EB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I156" i="1"/>
  <c r="CG156" i="1"/>
  <c r="CE156" i="1"/>
  <c r="CC156" i="1"/>
  <c r="CA156" i="1"/>
  <c r="BY156" i="1"/>
  <c r="BW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Q156" i="1"/>
  <c r="D156" i="1"/>
  <c r="EB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I155" i="1"/>
  <c r="CG155" i="1"/>
  <c r="CE155" i="1"/>
  <c r="CC155" i="1"/>
  <c r="CA155" i="1"/>
  <c r="BY155" i="1"/>
  <c r="BW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Q155" i="1"/>
  <c r="D155" i="1"/>
  <c r="EB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I154" i="1"/>
  <c r="CG154" i="1"/>
  <c r="CE154" i="1"/>
  <c r="CC154" i="1"/>
  <c r="CA154" i="1"/>
  <c r="BY154" i="1"/>
  <c r="BW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Q154" i="1"/>
  <c r="D154" i="1"/>
  <c r="EB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I153" i="1"/>
  <c r="CG153" i="1"/>
  <c r="CE153" i="1"/>
  <c r="CC153" i="1"/>
  <c r="CA153" i="1"/>
  <c r="BY153" i="1"/>
  <c r="BW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Q153" i="1"/>
  <c r="D153" i="1"/>
  <c r="EB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I152" i="1"/>
  <c r="CG152" i="1"/>
  <c r="CE152" i="1"/>
  <c r="CC152" i="1"/>
  <c r="CA152" i="1"/>
  <c r="BY152" i="1"/>
  <c r="BW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Q152" i="1"/>
  <c r="D152" i="1"/>
  <c r="EB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I151" i="1"/>
  <c r="CG151" i="1"/>
  <c r="CE151" i="1"/>
  <c r="CC151" i="1"/>
  <c r="CA151" i="1"/>
  <c r="BY151" i="1"/>
  <c r="BW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Q151" i="1"/>
  <c r="D151" i="1"/>
  <c r="EB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I150" i="1"/>
  <c r="CG150" i="1"/>
  <c r="CE150" i="1"/>
  <c r="CC150" i="1"/>
  <c r="CA150" i="1"/>
  <c r="BY150" i="1"/>
  <c r="BW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Q150" i="1"/>
  <c r="D150" i="1"/>
  <c r="EB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I149" i="1"/>
  <c r="CG149" i="1"/>
  <c r="CE149" i="1"/>
  <c r="CC149" i="1"/>
  <c r="CA149" i="1"/>
  <c r="BY149" i="1"/>
  <c r="BW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Q149" i="1"/>
  <c r="D149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X148" i="1"/>
  <c r="CV148" i="1"/>
  <c r="CT148" i="1"/>
  <c r="CR148" i="1"/>
  <c r="CP148" i="1"/>
  <c r="CN148" i="1"/>
  <c r="CL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N148" i="1"/>
  <c r="AL148" i="1"/>
  <c r="AJ148" i="1"/>
  <c r="AH148" i="1"/>
  <c r="AF148" i="1"/>
  <c r="AD148" i="1"/>
  <c r="AB148" i="1"/>
  <c r="Z148" i="1"/>
  <c r="X148" i="1"/>
  <c r="T148" i="1"/>
  <c r="R148" i="1"/>
  <c r="P148" i="1"/>
  <c r="D148" i="1"/>
  <c r="EB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I147" i="1"/>
  <c r="CG147" i="1"/>
  <c r="CE147" i="1"/>
  <c r="CC147" i="1"/>
  <c r="CA147" i="1"/>
  <c r="BY147" i="1"/>
  <c r="BW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Q147" i="1"/>
  <c r="D147" i="1"/>
  <c r="EB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I146" i="1"/>
  <c r="CG146" i="1"/>
  <c r="CE146" i="1"/>
  <c r="CC146" i="1"/>
  <c r="CA146" i="1"/>
  <c r="BY146" i="1"/>
  <c r="BW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Q146" i="1"/>
  <c r="D146" i="1"/>
  <c r="EB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I145" i="1"/>
  <c r="CG145" i="1"/>
  <c r="CE145" i="1"/>
  <c r="CC145" i="1"/>
  <c r="CA145" i="1"/>
  <c r="BY145" i="1"/>
  <c r="BW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Q145" i="1"/>
  <c r="EB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I144" i="1"/>
  <c r="CG144" i="1"/>
  <c r="CE144" i="1"/>
  <c r="CC144" i="1"/>
  <c r="CA144" i="1"/>
  <c r="BY144" i="1"/>
  <c r="BW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Q144" i="1"/>
  <c r="D144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X143" i="1"/>
  <c r="CV143" i="1"/>
  <c r="CT143" i="1"/>
  <c r="CR143" i="1"/>
  <c r="CP143" i="1"/>
  <c r="CN143" i="1"/>
  <c r="CL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N143" i="1"/>
  <c r="AL143" i="1"/>
  <c r="AJ143" i="1"/>
  <c r="AH143" i="1"/>
  <c r="AF143" i="1"/>
  <c r="AD143" i="1"/>
  <c r="AB143" i="1"/>
  <c r="Z143" i="1"/>
  <c r="X143" i="1"/>
  <c r="T143" i="1"/>
  <c r="R143" i="1"/>
  <c r="P143" i="1"/>
  <c r="D143" i="1"/>
  <c r="EB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I142" i="1"/>
  <c r="CG142" i="1"/>
  <c r="CE142" i="1"/>
  <c r="CC142" i="1"/>
  <c r="CA142" i="1"/>
  <c r="BY142" i="1"/>
  <c r="BW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Q142" i="1"/>
  <c r="D142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I141" i="1"/>
  <c r="CG141" i="1"/>
  <c r="CE141" i="1"/>
  <c r="CB141" i="1"/>
  <c r="CA141" i="1"/>
  <c r="BY141" i="1"/>
  <c r="BW141" i="1"/>
  <c r="BS141" i="1"/>
  <c r="BQ141" i="1"/>
  <c r="BO141" i="1"/>
  <c r="BM141" i="1"/>
  <c r="BK141" i="1"/>
  <c r="BI141" i="1"/>
  <c r="BF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Q141" i="1"/>
  <c r="D141" i="1"/>
  <c r="EB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I140" i="1"/>
  <c r="CG140" i="1"/>
  <c r="CE140" i="1"/>
  <c r="CC140" i="1"/>
  <c r="CA140" i="1"/>
  <c r="BY140" i="1"/>
  <c r="BW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Q140" i="1"/>
  <c r="D140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L139" i="1"/>
  <c r="CI139" i="1"/>
  <c r="CG139" i="1"/>
  <c r="CE139" i="1"/>
  <c r="CC139" i="1"/>
  <c r="CA139" i="1"/>
  <c r="BY139" i="1"/>
  <c r="BW139" i="1"/>
  <c r="BS139" i="1"/>
  <c r="BQ139" i="1"/>
  <c r="BO139" i="1"/>
  <c r="BM139" i="1"/>
  <c r="BK139" i="1"/>
  <c r="BI139" i="1"/>
  <c r="BF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Q139" i="1"/>
  <c r="D139" i="1"/>
  <c r="EB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I138" i="1"/>
  <c r="CG138" i="1"/>
  <c r="CE138" i="1"/>
  <c r="CC138" i="1"/>
  <c r="CA138" i="1"/>
  <c r="BY138" i="1"/>
  <c r="BW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Q138" i="1"/>
  <c r="D138" i="1"/>
  <c r="EB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I137" i="1"/>
  <c r="CG137" i="1"/>
  <c r="CE137" i="1"/>
  <c r="CC137" i="1"/>
  <c r="CA137" i="1"/>
  <c r="BY137" i="1"/>
  <c r="BW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Q137" i="1"/>
  <c r="D137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X136" i="1"/>
  <c r="CV136" i="1"/>
  <c r="CT136" i="1"/>
  <c r="CR136" i="1"/>
  <c r="CP136" i="1"/>
  <c r="CN136" i="1"/>
  <c r="CF136" i="1"/>
  <c r="CD136" i="1"/>
  <c r="BZ136" i="1"/>
  <c r="BX136" i="1"/>
  <c r="BV136" i="1"/>
  <c r="BT136" i="1"/>
  <c r="BR136" i="1"/>
  <c r="BP136" i="1"/>
  <c r="BN136" i="1"/>
  <c r="BL136" i="1"/>
  <c r="BJ136" i="1"/>
  <c r="BH136" i="1"/>
  <c r="BD136" i="1"/>
  <c r="BB136" i="1"/>
  <c r="AZ136" i="1"/>
  <c r="AX136" i="1"/>
  <c r="AV136" i="1"/>
  <c r="AT136" i="1"/>
  <c r="AR136" i="1"/>
  <c r="AN136" i="1"/>
  <c r="AL136" i="1"/>
  <c r="AJ136" i="1"/>
  <c r="AH136" i="1"/>
  <c r="AF136" i="1"/>
  <c r="AD136" i="1"/>
  <c r="AB136" i="1"/>
  <c r="Z136" i="1"/>
  <c r="X136" i="1"/>
  <c r="T136" i="1"/>
  <c r="R136" i="1"/>
  <c r="P136" i="1"/>
  <c r="D136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I135" i="1"/>
  <c r="CG135" i="1"/>
  <c r="CE135" i="1"/>
  <c r="CC135" i="1"/>
  <c r="CA135" i="1"/>
  <c r="BY135" i="1"/>
  <c r="BW135" i="1"/>
  <c r="BS135" i="1"/>
  <c r="BQ135" i="1"/>
  <c r="BO135" i="1"/>
  <c r="BM135" i="1"/>
  <c r="BK135" i="1"/>
  <c r="BI135" i="1"/>
  <c r="BF135" i="1"/>
  <c r="EB135" i="1" s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Q135" i="1"/>
  <c r="D135" i="1"/>
  <c r="EB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I134" i="1"/>
  <c r="CG134" i="1"/>
  <c r="CE134" i="1"/>
  <c r="CC134" i="1"/>
  <c r="CA134" i="1"/>
  <c r="BY134" i="1"/>
  <c r="BW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Q134" i="1"/>
  <c r="D134" i="1"/>
  <c r="EB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I133" i="1"/>
  <c r="CG133" i="1"/>
  <c r="CE133" i="1"/>
  <c r="CC133" i="1"/>
  <c r="CA133" i="1"/>
  <c r="BY133" i="1"/>
  <c r="BW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Q133" i="1"/>
  <c r="D133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I132" i="1"/>
  <c r="CG132" i="1"/>
  <c r="CE132" i="1"/>
  <c r="CC132" i="1"/>
  <c r="CA132" i="1"/>
  <c r="BY132" i="1"/>
  <c r="BW132" i="1"/>
  <c r="BS132" i="1"/>
  <c r="BQ132" i="1"/>
  <c r="BO132" i="1"/>
  <c r="BM132" i="1"/>
  <c r="BK132" i="1"/>
  <c r="BI132" i="1"/>
  <c r="BF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Q132" i="1"/>
  <c r="D132" i="1"/>
  <c r="EB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I131" i="1"/>
  <c r="CG131" i="1"/>
  <c r="CE131" i="1"/>
  <c r="CC131" i="1"/>
  <c r="CA131" i="1"/>
  <c r="BY131" i="1"/>
  <c r="BW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Q131" i="1"/>
  <c r="D131" i="1"/>
  <c r="EB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I130" i="1"/>
  <c r="CG130" i="1"/>
  <c r="CE130" i="1"/>
  <c r="CC130" i="1"/>
  <c r="CA130" i="1"/>
  <c r="BY130" i="1"/>
  <c r="BW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Q130" i="1"/>
  <c r="D130" i="1"/>
  <c r="EB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I129" i="1"/>
  <c r="CG129" i="1"/>
  <c r="CE129" i="1"/>
  <c r="CC129" i="1"/>
  <c r="CA129" i="1"/>
  <c r="BY129" i="1"/>
  <c r="BW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Q129" i="1"/>
  <c r="D129" i="1"/>
  <c r="DZ128" i="1"/>
  <c r="DX128" i="1"/>
  <c r="DV128" i="1"/>
  <c r="DT128" i="1"/>
  <c r="DR128" i="1"/>
  <c r="DP128" i="1"/>
  <c r="DN128" i="1"/>
  <c r="DL128" i="1"/>
  <c r="DJ128" i="1"/>
  <c r="DH128" i="1"/>
  <c r="DF128" i="1"/>
  <c r="DD128" i="1"/>
  <c r="DB128" i="1"/>
  <c r="CX128" i="1"/>
  <c r="CV128" i="1"/>
  <c r="CT128" i="1"/>
  <c r="CR128" i="1"/>
  <c r="CP128" i="1"/>
  <c r="CN128" i="1"/>
  <c r="CL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T128" i="1"/>
  <c r="R128" i="1"/>
  <c r="P128" i="1"/>
  <c r="D128" i="1"/>
  <c r="EB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I127" i="1"/>
  <c r="CG127" i="1"/>
  <c r="CE127" i="1"/>
  <c r="CC127" i="1"/>
  <c r="CA127" i="1"/>
  <c r="BY127" i="1"/>
  <c r="BW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Q127" i="1"/>
  <c r="D127" i="1"/>
  <c r="EB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I126" i="1"/>
  <c r="CG126" i="1"/>
  <c r="CE126" i="1"/>
  <c r="CC126" i="1"/>
  <c r="CA126" i="1"/>
  <c r="BY126" i="1"/>
  <c r="BW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Q126" i="1"/>
  <c r="D126" i="1"/>
  <c r="EB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I125" i="1"/>
  <c r="CG125" i="1"/>
  <c r="CE125" i="1"/>
  <c r="CC125" i="1"/>
  <c r="CA125" i="1"/>
  <c r="BY125" i="1"/>
  <c r="BW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Q125" i="1"/>
  <c r="D125" i="1"/>
  <c r="EB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I124" i="1"/>
  <c r="CG124" i="1"/>
  <c r="CE124" i="1"/>
  <c r="CC124" i="1"/>
  <c r="CA124" i="1"/>
  <c r="BY124" i="1"/>
  <c r="BW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Q124" i="1"/>
  <c r="D124" i="1"/>
  <c r="EB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I123" i="1"/>
  <c r="CG123" i="1"/>
  <c r="CE123" i="1"/>
  <c r="CC123" i="1"/>
  <c r="CA123" i="1"/>
  <c r="BY123" i="1"/>
  <c r="BW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Q123" i="1"/>
  <c r="EB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I122" i="1"/>
  <c r="CG122" i="1"/>
  <c r="CE122" i="1"/>
  <c r="CC122" i="1"/>
  <c r="CA122" i="1"/>
  <c r="BY122" i="1"/>
  <c r="BW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Q122" i="1"/>
  <c r="D122" i="1"/>
  <c r="EB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I121" i="1"/>
  <c r="CG121" i="1"/>
  <c r="CE121" i="1"/>
  <c r="CC121" i="1"/>
  <c r="CA121" i="1"/>
  <c r="BY121" i="1"/>
  <c r="BW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Q121" i="1"/>
  <c r="D121" i="1"/>
  <c r="EB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I120" i="1"/>
  <c r="CG120" i="1"/>
  <c r="CE120" i="1"/>
  <c r="CC120" i="1"/>
  <c r="CA120" i="1"/>
  <c r="BY120" i="1"/>
  <c r="BW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Q120" i="1"/>
  <c r="D120" i="1"/>
  <c r="EB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I119" i="1"/>
  <c r="CG119" i="1"/>
  <c r="CE119" i="1"/>
  <c r="CC119" i="1"/>
  <c r="CA119" i="1"/>
  <c r="BY119" i="1"/>
  <c r="BW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Q119" i="1"/>
  <c r="D119" i="1"/>
  <c r="DZ118" i="1"/>
  <c r="DX118" i="1"/>
  <c r="DV118" i="1"/>
  <c r="DT118" i="1"/>
  <c r="DR118" i="1"/>
  <c r="DP118" i="1"/>
  <c r="DN118" i="1"/>
  <c r="DL118" i="1"/>
  <c r="DJ118" i="1"/>
  <c r="DH118" i="1"/>
  <c r="DF118" i="1"/>
  <c r="DD118" i="1"/>
  <c r="DB118" i="1"/>
  <c r="CX118" i="1"/>
  <c r="CV118" i="1"/>
  <c r="CT118" i="1"/>
  <c r="CR118" i="1"/>
  <c r="CP118" i="1"/>
  <c r="CN118" i="1"/>
  <c r="CL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N118" i="1"/>
  <c r="AL118" i="1"/>
  <c r="AJ118" i="1"/>
  <c r="AH118" i="1"/>
  <c r="AF118" i="1"/>
  <c r="AD118" i="1"/>
  <c r="AB118" i="1"/>
  <c r="Z118" i="1"/>
  <c r="X118" i="1"/>
  <c r="T118" i="1"/>
  <c r="R118" i="1"/>
  <c r="P118" i="1"/>
  <c r="D118" i="1"/>
  <c r="EB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I117" i="1"/>
  <c r="CG117" i="1"/>
  <c r="CE117" i="1"/>
  <c r="CC117" i="1"/>
  <c r="CA117" i="1"/>
  <c r="BY117" i="1"/>
  <c r="BW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Q117" i="1"/>
  <c r="D117" i="1"/>
  <c r="EB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I116" i="1"/>
  <c r="CG116" i="1"/>
  <c r="CE116" i="1"/>
  <c r="CC116" i="1"/>
  <c r="CA116" i="1"/>
  <c r="BY116" i="1"/>
  <c r="BW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Q116" i="1"/>
  <c r="D116" i="1"/>
  <c r="EB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I115" i="1"/>
  <c r="CG115" i="1"/>
  <c r="CE115" i="1"/>
  <c r="CC115" i="1"/>
  <c r="CA115" i="1"/>
  <c r="BY115" i="1"/>
  <c r="BW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Q115" i="1"/>
  <c r="D115" i="1"/>
  <c r="DZ114" i="1"/>
  <c r="DX114" i="1"/>
  <c r="DV114" i="1"/>
  <c r="DT114" i="1"/>
  <c r="DR114" i="1"/>
  <c r="DP114" i="1"/>
  <c r="DN114" i="1"/>
  <c r="DL114" i="1"/>
  <c r="DJ114" i="1"/>
  <c r="DH114" i="1"/>
  <c r="DF114" i="1"/>
  <c r="DD114" i="1"/>
  <c r="DB114" i="1"/>
  <c r="CX114" i="1"/>
  <c r="CV114" i="1"/>
  <c r="CT114" i="1"/>
  <c r="CR114" i="1"/>
  <c r="CP114" i="1"/>
  <c r="CN114" i="1"/>
  <c r="CL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N114" i="1"/>
  <c r="AL114" i="1"/>
  <c r="AJ114" i="1"/>
  <c r="AH114" i="1"/>
  <c r="AF114" i="1"/>
  <c r="AD114" i="1"/>
  <c r="AB114" i="1"/>
  <c r="Z114" i="1"/>
  <c r="X114" i="1"/>
  <c r="T114" i="1"/>
  <c r="R114" i="1"/>
  <c r="P114" i="1"/>
  <c r="D114" i="1"/>
  <c r="EB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I113" i="1"/>
  <c r="CG113" i="1"/>
  <c r="CE113" i="1"/>
  <c r="CC113" i="1"/>
  <c r="CA113" i="1"/>
  <c r="BY113" i="1"/>
  <c r="BW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Q113" i="1"/>
  <c r="D113" i="1"/>
  <c r="EB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I112" i="1"/>
  <c r="CG112" i="1"/>
  <c r="CE112" i="1"/>
  <c r="CC112" i="1"/>
  <c r="CA112" i="1"/>
  <c r="BY112" i="1"/>
  <c r="BW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Q112" i="1"/>
  <c r="EB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I111" i="1"/>
  <c r="CG111" i="1"/>
  <c r="CE111" i="1"/>
  <c r="CC111" i="1"/>
  <c r="CA111" i="1"/>
  <c r="BY111" i="1"/>
  <c r="BW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Q111" i="1"/>
  <c r="EB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I110" i="1"/>
  <c r="CG110" i="1"/>
  <c r="CE110" i="1"/>
  <c r="CC110" i="1"/>
  <c r="CA110" i="1"/>
  <c r="BY110" i="1"/>
  <c r="BW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Q110" i="1"/>
  <c r="D110" i="1"/>
  <c r="EB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I109" i="1"/>
  <c r="CG109" i="1"/>
  <c r="CE109" i="1"/>
  <c r="CC109" i="1"/>
  <c r="CA109" i="1"/>
  <c r="BY109" i="1"/>
  <c r="BW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Q109" i="1"/>
  <c r="D109" i="1"/>
  <c r="EB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I108" i="1"/>
  <c r="CG108" i="1"/>
  <c r="CE108" i="1"/>
  <c r="CC108" i="1"/>
  <c r="CA108" i="1"/>
  <c r="BY108" i="1"/>
  <c r="BW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Q108" i="1"/>
  <c r="D108" i="1"/>
  <c r="EB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I107" i="1"/>
  <c r="CG107" i="1"/>
  <c r="CE107" i="1"/>
  <c r="CC107" i="1"/>
  <c r="CA107" i="1"/>
  <c r="BY107" i="1"/>
  <c r="BW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Q107" i="1"/>
  <c r="D107" i="1"/>
  <c r="EB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I106" i="1"/>
  <c r="CG106" i="1"/>
  <c r="CE106" i="1"/>
  <c r="CC106" i="1"/>
  <c r="CA106" i="1"/>
  <c r="BY106" i="1"/>
  <c r="BW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Q106" i="1"/>
  <c r="D106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X105" i="1"/>
  <c r="CV105" i="1"/>
  <c r="CT105" i="1"/>
  <c r="CR105" i="1"/>
  <c r="CP105" i="1"/>
  <c r="CN105" i="1"/>
  <c r="CL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N105" i="1"/>
  <c r="AL105" i="1"/>
  <c r="AJ105" i="1"/>
  <c r="AH105" i="1"/>
  <c r="AF105" i="1"/>
  <c r="AD105" i="1"/>
  <c r="AB105" i="1"/>
  <c r="Z105" i="1"/>
  <c r="X105" i="1"/>
  <c r="T105" i="1"/>
  <c r="R105" i="1"/>
  <c r="P105" i="1"/>
  <c r="D105" i="1"/>
  <c r="EB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I104" i="1"/>
  <c r="CG104" i="1"/>
  <c r="CE104" i="1"/>
  <c r="CC104" i="1"/>
  <c r="CA104" i="1"/>
  <c r="BY104" i="1"/>
  <c r="BW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Q104" i="1"/>
  <c r="D104" i="1"/>
  <c r="EB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I103" i="1"/>
  <c r="CG103" i="1"/>
  <c r="CE103" i="1"/>
  <c r="CC103" i="1"/>
  <c r="CA103" i="1"/>
  <c r="BY103" i="1"/>
  <c r="BW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Q103" i="1"/>
  <c r="D103" i="1"/>
  <c r="EB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I102" i="1"/>
  <c r="CG102" i="1"/>
  <c r="CE102" i="1"/>
  <c r="CC102" i="1"/>
  <c r="CA102" i="1"/>
  <c r="BY102" i="1"/>
  <c r="BW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Q102" i="1"/>
  <c r="D102" i="1"/>
  <c r="EB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I101" i="1"/>
  <c r="CG101" i="1"/>
  <c r="CE101" i="1"/>
  <c r="CC101" i="1"/>
  <c r="CA101" i="1"/>
  <c r="BY101" i="1"/>
  <c r="BW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Q101" i="1"/>
  <c r="D101" i="1"/>
  <c r="EB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I100" i="1"/>
  <c r="CG100" i="1"/>
  <c r="CE100" i="1"/>
  <c r="CC100" i="1"/>
  <c r="CA100" i="1"/>
  <c r="BY100" i="1"/>
  <c r="BW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Q100" i="1"/>
  <c r="D100" i="1"/>
  <c r="EB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I99" i="1"/>
  <c r="CG99" i="1"/>
  <c r="CE99" i="1"/>
  <c r="CC99" i="1"/>
  <c r="CA99" i="1"/>
  <c r="BY99" i="1"/>
  <c r="BW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Q99" i="1"/>
  <c r="D99" i="1"/>
  <c r="EB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I98" i="1"/>
  <c r="CG98" i="1"/>
  <c r="CE98" i="1"/>
  <c r="CC98" i="1"/>
  <c r="CA98" i="1"/>
  <c r="BY98" i="1"/>
  <c r="BW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Q98" i="1"/>
  <c r="D98" i="1"/>
  <c r="EB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I97" i="1"/>
  <c r="CG97" i="1"/>
  <c r="CE97" i="1"/>
  <c r="CC97" i="1"/>
  <c r="CA97" i="1"/>
  <c r="BY97" i="1"/>
  <c r="BW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Q97" i="1"/>
  <c r="D97" i="1"/>
  <c r="EB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I96" i="1"/>
  <c r="CG96" i="1"/>
  <c r="CE96" i="1"/>
  <c r="CC96" i="1"/>
  <c r="CA96" i="1"/>
  <c r="BY96" i="1"/>
  <c r="BW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Q96" i="1"/>
  <c r="D96" i="1"/>
  <c r="EB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I95" i="1"/>
  <c r="CG95" i="1"/>
  <c r="CE95" i="1"/>
  <c r="CC95" i="1"/>
  <c r="CA95" i="1"/>
  <c r="BY95" i="1"/>
  <c r="BW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Q95" i="1"/>
  <c r="D95" i="1"/>
  <c r="DZ94" i="1"/>
  <c r="DX94" i="1"/>
  <c r="DV94" i="1"/>
  <c r="DT94" i="1"/>
  <c r="DR94" i="1"/>
  <c r="DP94" i="1"/>
  <c r="DN94" i="1"/>
  <c r="DL94" i="1"/>
  <c r="DJ94" i="1"/>
  <c r="DH94" i="1"/>
  <c r="DF94" i="1"/>
  <c r="DD94" i="1"/>
  <c r="DB94" i="1"/>
  <c r="CX94" i="1"/>
  <c r="CV94" i="1"/>
  <c r="CT94" i="1"/>
  <c r="CR94" i="1"/>
  <c r="CP94" i="1"/>
  <c r="CN94" i="1"/>
  <c r="CL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N94" i="1"/>
  <c r="AL94" i="1"/>
  <c r="AJ94" i="1"/>
  <c r="AH94" i="1"/>
  <c r="AF94" i="1"/>
  <c r="AD94" i="1"/>
  <c r="AB94" i="1"/>
  <c r="Z94" i="1"/>
  <c r="X94" i="1"/>
  <c r="T94" i="1"/>
  <c r="R94" i="1"/>
  <c r="P94" i="1"/>
  <c r="D94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I93" i="1"/>
  <c r="CG93" i="1"/>
  <c r="CE93" i="1"/>
  <c r="CC93" i="1"/>
  <c r="CA93" i="1"/>
  <c r="BY93" i="1"/>
  <c r="BW93" i="1"/>
  <c r="BS93" i="1"/>
  <c r="BQ93" i="1"/>
  <c r="BO93" i="1"/>
  <c r="BM93" i="1"/>
  <c r="BK93" i="1"/>
  <c r="BI93" i="1"/>
  <c r="BF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Q93" i="1"/>
  <c r="D93" i="1"/>
  <c r="EB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I92" i="1"/>
  <c r="CG92" i="1"/>
  <c r="CE92" i="1"/>
  <c r="CC92" i="1"/>
  <c r="CA92" i="1"/>
  <c r="BY92" i="1"/>
  <c r="BW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Q92" i="1"/>
  <c r="EB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I91" i="1"/>
  <c r="CG91" i="1"/>
  <c r="CE91" i="1"/>
  <c r="CC91" i="1"/>
  <c r="CA91" i="1"/>
  <c r="BY91" i="1"/>
  <c r="BW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Q91" i="1"/>
  <c r="D91" i="1"/>
  <c r="EB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I90" i="1"/>
  <c r="CG90" i="1"/>
  <c r="CE90" i="1"/>
  <c r="CC90" i="1"/>
  <c r="CA90" i="1"/>
  <c r="BY90" i="1"/>
  <c r="BW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Q90" i="1"/>
  <c r="EB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I89" i="1"/>
  <c r="CG89" i="1"/>
  <c r="CE89" i="1"/>
  <c r="CC89" i="1"/>
  <c r="CA89" i="1"/>
  <c r="BY89" i="1"/>
  <c r="BW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Q89" i="1"/>
  <c r="EB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I88" i="1"/>
  <c r="CG88" i="1"/>
  <c r="CE88" i="1"/>
  <c r="CC88" i="1"/>
  <c r="CA88" i="1"/>
  <c r="BY88" i="1"/>
  <c r="BW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Q88" i="1"/>
  <c r="D88" i="1"/>
  <c r="EB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I87" i="1"/>
  <c r="CG87" i="1"/>
  <c r="CE87" i="1"/>
  <c r="CC87" i="1"/>
  <c r="CA87" i="1"/>
  <c r="BY87" i="1"/>
  <c r="BW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Q87" i="1"/>
  <c r="D87" i="1"/>
  <c r="EB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I86" i="1"/>
  <c r="CG86" i="1"/>
  <c r="CE86" i="1"/>
  <c r="CC86" i="1"/>
  <c r="CA86" i="1"/>
  <c r="BY86" i="1"/>
  <c r="BW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Q86" i="1"/>
  <c r="D86" i="1"/>
  <c r="EB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I85" i="1"/>
  <c r="CG85" i="1"/>
  <c r="CE85" i="1"/>
  <c r="CC85" i="1"/>
  <c r="CA85" i="1"/>
  <c r="BY85" i="1"/>
  <c r="BW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Q85" i="1"/>
  <c r="EB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I84" i="1"/>
  <c r="CG84" i="1"/>
  <c r="CE84" i="1"/>
  <c r="CC84" i="1"/>
  <c r="CA84" i="1"/>
  <c r="BY84" i="1"/>
  <c r="BW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Q84" i="1"/>
  <c r="D84" i="1"/>
  <c r="EB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I83" i="1"/>
  <c r="CG83" i="1"/>
  <c r="CE83" i="1"/>
  <c r="CC83" i="1"/>
  <c r="CA83" i="1"/>
  <c r="BY83" i="1"/>
  <c r="BW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Q83" i="1"/>
  <c r="EB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I82" i="1"/>
  <c r="CG82" i="1"/>
  <c r="CE82" i="1"/>
  <c r="CC82" i="1"/>
  <c r="CA82" i="1"/>
  <c r="BY82" i="1"/>
  <c r="BW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Q82" i="1"/>
  <c r="D82" i="1"/>
  <c r="EB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I81" i="1"/>
  <c r="CG81" i="1"/>
  <c r="CE81" i="1"/>
  <c r="CC81" i="1"/>
  <c r="CA81" i="1"/>
  <c r="BY81" i="1"/>
  <c r="BW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Q81" i="1"/>
  <c r="EB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I80" i="1"/>
  <c r="CG80" i="1"/>
  <c r="CE80" i="1"/>
  <c r="CC80" i="1"/>
  <c r="CA80" i="1"/>
  <c r="BY80" i="1"/>
  <c r="BW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Q80" i="1"/>
  <c r="D80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X79" i="1"/>
  <c r="CV79" i="1"/>
  <c r="CT79" i="1"/>
  <c r="CR79" i="1"/>
  <c r="CP79" i="1"/>
  <c r="CN79" i="1"/>
  <c r="CL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D79" i="1"/>
  <c r="BB79" i="1"/>
  <c r="AZ79" i="1"/>
  <c r="AX79" i="1"/>
  <c r="AV79" i="1"/>
  <c r="AT79" i="1"/>
  <c r="AR79" i="1"/>
  <c r="AN79" i="1"/>
  <c r="AL79" i="1"/>
  <c r="AJ79" i="1"/>
  <c r="AH79" i="1"/>
  <c r="AF79" i="1"/>
  <c r="AD79" i="1"/>
  <c r="AB79" i="1"/>
  <c r="Z79" i="1"/>
  <c r="X79" i="1"/>
  <c r="T79" i="1"/>
  <c r="R79" i="1"/>
  <c r="P79" i="1"/>
  <c r="D79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I78" i="1"/>
  <c r="CG78" i="1"/>
  <c r="CE78" i="1"/>
  <c r="CC78" i="1"/>
  <c r="CA78" i="1"/>
  <c r="BY78" i="1"/>
  <c r="BW78" i="1"/>
  <c r="BS78" i="1"/>
  <c r="BQ78" i="1"/>
  <c r="BO78" i="1"/>
  <c r="BM78" i="1"/>
  <c r="BK78" i="1"/>
  <c r="BI78" i="1"/>
  <c r="BF78" i="1"/>
  <c r="EB78" i="1" s="1"/>
  <c r="BE78" i="1"/>
  <c r="BC78" i="1"/>
  <c r="BA78" i="1"/>
  <c r="AY78" i="1"/>
  <c r="AW78" i="1"/>
  <c r="AU78" i="1"/>
  <c r="AS78" i="1"/>
  <c r="AQ78" i="1"/>
  <c r="AO78" i="1"/>
  <c r="AM78" i="1"/>
  <c r="AK78" i="1"/>
  <c r="AI78" i="1"/>
  <c r="Q78" i="1"/>
  <c r="D78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I77" i="1"/>
  <c r="CG77" i="1"/>
  <c r="CE77" i="1"/>
  <c r="CC77" i="1"/>
  <c r="CA77" i="1"/>
  <c r="BY77" i="1"/>
  <c r="BW77" i="1"/>
  <c r="BS77" i="1"/>
  <c r="BQ77" i="1"/>
  <c r="BO77" i="1"/>
  <c r="BM77" i="1"/>
  <c r="BK77" i="1"/>
  <c r="BI77" i="1"/>
  <c r="BF77" i="1"/>
  <c r="EB77" i="1" s="1"/>
  <c r="BE77" i="1"/>
  <c r="BC77" i="1"/>
  <c r="BA77" i="1"/>
  <c r="AY77" i="1"/>
  <c r="AW77" i="1"/>
  <c r="AU77" i="1"/>
  <c r="AS77" i="1"/>
  <c r="AQ77" i="1"/>
  <c r="AO77" i="1"/>
  <c r="AM77" i="1"/>
  <c r="AK77" i="1"/>
  <c r="AI77" i="1"/>
  <c r="Q77" i="1"/>
  <c r="D77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I76" i="1"/>
  <c r="CG76" i="1"/>
  <c r="CE76" i="1"/>
  <c r="CC76" i="1"/>
  <c r="CA76" i="1"/>
  <c r="BY76" i="1"/>
  <c r="BW76" i="1"/>
  <c r="BS76" i="1"/>
  <c r="BQ76" i="1"/>
  <c r="BO76" i="1"/>
  <c r="BM76" i="1"/>
  <c r="BK76" i="1"/>
  <c r="BI76" i="1"/>
  <c r="BF76" i="1"/>
  <c r="EB76" i="1" s="1"/>
  <c r="BE76" i="1"/>
  <c r="BC76" i="1"/>
  <c r="BA76" i="1"/>
  <c r="AY76" i="1"/>
  <c r="AW76" i="1"/>
  <c r="AU76" i="1"/>
  <c r="AS76" i="1"/>
  <c r="AQ76" i="1"/>
  <c r="AO76" i="1"/>
  <c r="AM76" i="1"/>
  <c r="AK76" i="1"/>
  <c r="AI76" i="1"/>
  <c r="Q76" i="1"/>
  <c r="D76" i="1"/>
  <c r="EB75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I75" i="1"/>
  <c r="CG75" i="1"/>
  <c r="CE75" i="1"/>
  <c r="CC75" i="1"/>
  <c r="CA75" i="1"/>
  <c r="BY75" i="1"/>
  <c r="BW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Q75" i="1"/>
  <c r="EB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I74" i="1"/>
  <c r="CG74" i="1"/>
  <c r="CE74" i="1"/>
  <c r="CC74" i="1"/>
  <c r="CA74" i="1"/>
  <c r="BY74" i="1"/>
  <c r="BW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Q74" i="1"/>
  <c r="EB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I73" i="1"/>
  <c r="CG73" i="1"/>
  <c r="CE73" i="1"/>
  <c r="CC73" i="1"/>
  <c r="CA73" i="1"/>
  <c r="BY73" i="1"/>
  <c r="BW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Q73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X72" i="1"/>
  <c r="CV72" i="1"/>
  <c r="CT72" i="1"/>
  <c r="CR72" i="1"/>
  <c r="CP72" i="1"/>
  <c r="CN72" i="1"/>
  <c r="CL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D72" i="1"/>
  <c r="BB72" i="1"/>
  <c r="AZ72" i="1"/>
  <c r="AX72" i="1"/>
  <c r="AV72" i="1"/>
  <c r="AT72" i="1"/>
  <c r="AR72" i="1"/>
  <c r="AN72" i="1"/>
  <c r="AL72" i="1"/>
  <c r="AJ72" i="1"/>
  <c r="AH72" i="1"/>
  <c r="AF72" i="1"/>
  <c r="AD72" i="1"/>
  <c r="AB72" i="1"/>
  <c r="Z72" i="1"/>
  <c r="X72" i="1"/>
  <c r="T72" i="1"/>
  <c r="R72" i="1"/>
  <c r="P72" i="1"/>
  <c r="D72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I71" i="1"/>
  <c r="CG71" i="1"/>
  <c r="CE71" i="1"/>
  <c r="CC71" i="1"/>
  <c r="CA71" i="1"/>
  <c r="BY71" i="1"/>
  <c r="BW71" i="1"/>
  <c r="BS71" i="1"/>
  <c r="BQ71" i="1"/>
  <c r="BO71" i="1"/>
  <c r="BM71" i="1"/>
  <c r="BK71" i="1"/>
  <c r="BI71" i="1"/>
  <c r="BF71" i="1"/>
  <c r="EB71" i="1" s="1"/>
  <c r="BE71" i="1"/>
  <c r="BC71" i="1"/>
  <c r="BA71" i="1"/>
  <c r="AY71" i="1"/>
  <c r="AW71" i="1"/>
  <c r="AU71" i="1"/>
  <c r="AS71" i="1"/>
  <c r="AQ71" i="1"/>
  <c r="AO71" i="1"/>
  <c r="AM71" i="1"/>
  <c r="AK71" i="1"/>
  <c r="AI71" i="1"/>
  <c r="Q71" i="1"/>
  <c r="D71" i="1"/>
  <c r="EB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I70" i="1"/>
  <c r="CG70" i="1"/>
  <c r="CE70" i="1"/>
  <c r="CC70" i="1"/>
  <c r="CA70" i="1"/>
  <c r="BY70" i="1"/>
  <c r="BW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Q70" i="1"/>
  <c r="EB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I69" i="1"/>
  <c r="CG69" i="1"/>
  <c r="CE69" i="1"/>
  <c r="CC69" i="1"/>
  <c r="CA69" i="1"/>
  <c r="BY69" i="1"/>
  <c r="BW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Q69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I68" i="1"/>
  <c r="CG68" i="1"/>
  <c r="CE68" i="1"/>
  <c r="CC68" i="1"/>
  <c r="CA68" i="1"/>
  <c r="BY68" i="1"/>
  <c r="BW68" i="1"/>
  <c r="BS68" i="1"/>
  <c r="BQ68" i="1"/>
  <c r="BO68" i="1"/>
  <c r="BM68" i="1"/>
  <c r="BK68" i="1"/>
  <c r="BI68" i="1"/>
  <c r="BF68" i="1"/>
  <c r="EB68" i="1" s="1"/>
  <c r="BE68" i="1"/>
  <c r="BC68" i="1"/>
  <c r="BA68" i="1"/>
  <c r="AY68" i="1"/>
  <c r="AW68" i="1"/>
  <c r="AU68" i="1"/>
  <c r="AS68" i="1"/>
  <c r="AQ68" i="1"/>
  <c r="AO68" i="1"/>
  <c r="AM68" i="1"/>
  <c r="AK68" i="1"/>
  <c r="AI68" i="1"/>
  <c r="Q68" i="1"/>
  <c r="D68" i="1"/>
  <c r="EB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I67" i="1"/>
  <c r="CG67" i="1"/>
  <c r="CE67" i="1"/>
  <c r="CC67" i="1"/>
  <c r="CA67" i="1"/>
  <c r="BY67" i="1"/>
  <c r="BW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Q67" i="1"/>
  <c r="EB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I66" i="1"/>
  <c r="CG66" i="1"/>
  <c r="CE66" i="1"/>
  <c r="CC66" i="1"/>
  <c r="CA66" i="1"/>
  <c r="BY66" i="1"/>
  <c r="BW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Q66" i="1"/>
  <c r="D66" i="1"/>
  <c r="EB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I65" i="1"/>
  <c r="CG65" i="1"/>
  <c r="CE65" i="1"/>
  <c r="CC65" i="1"/>
  <c r="CA65" i="1"/>
  <c r="BY65" i="1"/>
  <c r="BW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Q65" i="1"/>
  <c r="EB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I64" i="1"/>
  <c r="CG64" i="1"/>
  <c r="CE64" i="1"/>
  <c r="CC64" i="1"/>
  <c r="CA64" i="1"/>
  <c r="BY64" i="1"/>
  <c r="BW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Q64" i="1"/>
  <c r="D64" i="1"/>
  <c r="EB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I63" i="1"/>
  <c r="CG63" i="1"/>
  <c r="CE63" i="1"/>
  <c r="CC63" i="1"/>
  <c r="CA63" i="1"/>
  <c r="BY63" i="1"/>
  <c r="BW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Q63" i="1"/>
  <c r="D63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X62" i="1"/>
  <c r="CV62" i="1"/>
  <c r="CT62" i="1"/>
  <c r="CR62" i="1"/>
  <c r="CP62" i="1"/>
  <c r="CN62" i="1"/>
  <c r="CL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D62" i="1"/>
  <c r="BB62" i="1"/>
  <c r="AZ62" i="1"/>
  <c r="AX62" i="1"/>
  <c r="AV62" i="1"/>
  <c r="AT62" i="1"/>
  <c r="AR62" i="1"/>
  <c r="AN62" i="1"/>
  <c r="AL62" i="1"/>
  <c r="AJ62" i="1"/>
  <c r="AH62" i="1"/>
  <c r="AF62" i="1"/>
  <c r="AD62" i="1"/>
  <c r="AB62" i="1"/>
  <c r="Z62" i="1"/>
  <c r="X62" i="1"/>
  <c r="T62" i="1"/>
  <c r="R62" i="1"/>
  <c r="P62" i="1"/>
  <c r="D62" i="1"/>
  <c r="EB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I61" i="1"/>
  <c r="CG61" i="1"/>
  <c r="CE61" i="1"/>
  <c r="CC61" i="1"/>
  <c r="CA61" i="1"/>
  <c r="BY61" i="1"/>
  <c r="BW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Q61" i="1"/>
  <c r="D61" i="1"/>
  <c r="EB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I60" i="1"/>
  <c r="CG60" i="1"/>
  <c r="CE60" i="1"/>
  <c r="CC60" i="1"/>
  <c r="CA60" i="1"/>
  <c r="BY60" i="1"/>
  <c r="BW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Q60" i="1"/>
  <c r="EB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I59" i="1"/>
  <c r="CG59" i="1"/>
  <c r="CE59" i="1"/>
  <c r="CC59" i="1"/>
  <c r="CA59" i="1"/>
  <c r="BY59" i="1"/>
  <c r="BW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Q59" i="1"/>
  <c r="D59" i="1"/>
  <c r="EB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I58" i="1"/>
  <c r="CG58" i="1"/>
  <c r="CE58" i="1"/>
  <c r="CC58" i="1"/>
  <c r="CA58" i="1"/>
  <c r="BY58" i="1"/>
  <c r="BW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Q58" i="1"/>
  <c r="EB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I57" i="1"/>
  <c r="CG57" i="1"/>
  <c r="CE57" i="1"/>
  <c r="CC57" i="1"/>
  <c r="CA57" i="1"/>
  <c r="BY57" i="1"/>
  <c r="BW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Q57" i="1"/>
  <c r="EB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I56" i="1"/>
  <c r="CG56" i="1"/>
  <c r="CE56" i="1"/>
  <c r="CC56" i="1"/>
  <c r="CA56" i="1"/>
  <c r="BY56" i="1"/>
  <c r="BW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Q56" i="1"/>
  <c r="EB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I55" i="1"/>
  <c r="CG55" i="1"/>
  <c r="CE55" i="1"/>
  <c r="CC55" i="1"/>
  <c r="CA55" i="1"/>
  <c r="BY55" i="1"/>
  <c r="BW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Q55" i="1"/>
  <c r="D55" i="1"/>
  <c r="EB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I54" i="1"/>
  <c r="CG54" i="1"/>
  <c r="CE54" i="1"/>
  <c r="CC54" i="1"/>
  <c r="CA54" i="1"/>
  <c r="BY54" i="1"/>
  <c r="BW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Q54" i="1"/>
  <c r="EB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I53" i="1"/>
  <c r="CG53" i="1"/>
  <c r="CE53" i="1"/>
  <c r="CC53" i="1"/>
  <c r="CA53" i="1"/>
  <c r="BY53" i="1"/>
  <c r="BW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Q53" i="1"/>
  <c r="D53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X52" i="1"/>
  <c r="CV52" i="1"/>
  <c r="CT52" i="1"/>
  <c r="CR52" i="1"/>
  <c r="CP52" i="1"/>
  <c r="CN52" i="1"/>
  <c r="CL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N52" i="1"/>
  <c r="AL52" i="1"/>
  <c r="AJ52" i="1"/>
  <c r="AH52" i="1"/>
  <c r="AF52" i="1"/>
  <c r="AD52" i="1"/>
  <c r="AB52" i="1"/>
  <c r="Z52" i="1"/>
  <c r="X52" i="1"/>
  <c r="T52" i="1"/>
  <c r="R52" i="1"/>
  <c r="P52" i="1"/>
  <c r="D52" i="1"/>
  <c r="EB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I51" i="1"/>
  <c r="CG51" i="1"/>
  <c r="CE51" i="1"/>
  <c r="CC51" i="1"/>
  <c r="CA51" i="1"/>
  <c r="BY51" i="1"/>
  <c r="BW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Q51" i="1"/>
  <c r="D51" i="1"/>
  <c r="EB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I50" i="1"/>
  <c r="CG50" i="1"/>
  <c r="CE50" i="1"/>
  <c r="CC50" i="1"/>
  <c r="CA50" i="1"/>
  <c r="BY50" i="1"/>
  <c r="BW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Q50" i="1"/>
  <c r="D50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I49" i="1"/>
  <c r="CG49" i="1"/>
  <c r="CE49" i="1"/>
  <c r="CC49" i="1"/>
  <c r="CA49" i="1"/>
  <c r="BY49" i="1"/>
  <c r="BW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P49" i="1"/>
  <c r="EB49" i="1" s="1"/>
  <c r="D49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X48" i="1"/>
  <c r="CV48" i="1"/>
  <c r="CT48" i="1"/>
  <c r="CR48" i="1"/>
  <c r="CP48" i="1"/>
  <c r="CN48" i="1"/>
  <c r="CL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N48" i="1"/>
  <c r="AL48" i="1"/>
  <c r="AJ48" i="1"/>
  <c r="AH48" i="1"/>
  <c r="AF48" i="1"/>
  <c r="AD48" i="1"/>
  <c r="AB48" i="1"/>
  <c r="Z48" i="1"/>
  <c r="X48" i="1"/>
  <c r="T48" i="1"/>
  <c r="R48" i="1"/>
  <c r="D48" i="1"/>
  <c r="EB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I47" i="1"/>
  <c r="CG47" i="1"/>
  <c r="CE47" i="1"/>
  <c r="CC47" i="1"/>
  <c r="CA47" i="1"/>
  <c r="BY47" i="1"/>
  <c r="BW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Q47" i="1"/>
  <c r="D47" i="1"/>
  <c r="EB46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I46" i="1"/>
  <c r="CG46" i="1"/>
  <c r="CE46" i="1"/>
  <c r="CC46" i="1"/>
  <c r="CA46" i="1"/>
  <c r="BY46" i="1"/>
  <c r="BW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Q46" i="1"/>
  <c r="D46" i="1"/>
  <c r="EB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I45" i="1"/>
  <c r="CG45" i="1"/>
  <c r="CE45" i="1"/>
  <c r="CC45" i="1"/>
  <c r="CA45" i="1"/>
  <c r="BY45" i="1"/>
  <c r="BW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Q45" i="1"/>
  <c r="EB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I44" i="1"/>
  <c r="CG44" i="1"/>
  <c r="CE44" i="1"/>
  <c r="CC44" i="1"/>
  <c r="CA44" i="1"/>
  <c r="BY44" i="1"/>
  <c r="BW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Q44" i="1"/>
  <c r="EB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I43" i="1"/>
  <c r="CG43" i="1"/>
  <c r="CE43" i="1"/>
  <c r="CC43" i="1"/>
  <c r="CA43" i="1"/>
  <c r="BY43" i="1"/>
  <c r="BW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Q43" i="1"/>
  <c r="D43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X42" i="1"/>
  <c r="CV42" i="1"/>
  <c r="CT42" i="1"/>
  <c r="CR42" i="1"/>
  <c r="CP42" i="1"/>
  <c r="CN42" i="1"/>
  <c r="CL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N42" i="1"/>
  <c r="AL42" i="1"/>
  <c r="AJ42" i="1"/>
  <c r="AH42" i="1"/>
  <c r="AF42" i="1"/>
  <c r="AD42" i="1"/>
  <c r="AB42" i="1"/>
  <c r="Z42" i="1"/>
  <c r="X42" i="1"/>
  <c r="T42" i="1"/>
  <c r="R42" i="1"/>
  <c r="P42" i="1"/>
  <c r="D42" i="1"/>
  <c r="EB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I41" i="1"/>
  <c r="CG41" i="1"/>
  <c r="CE41" i="1"/>
  <c r="CC41" i="1"/>
  <c r="CA41" i="1"/>
  <c r="BY41" i="1"/>
  <c r="BW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Q41" i="1"/>
  <c r="EB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I40" i="1"/>
  <c r="CG40" i="1"/>
  <c r="CE40" i="1"/>
  <c r="CC40" i="1"/>
  <c r="CA40" i="1"/>
  <c r="BY40" i="1"/>
  <c r="BW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Q40" i="1"/>
  <c r="D40" i="1"/>
  <c r="EB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I39" i="1"/>
  <c r="CG39" i="1"/>
  <c r="CE39" i="1"/>
  <c r="CC39" i="1"/>
  <c r="CA39" i="1"/>
  <c r="BY39" i="1"/>
  <c r="BW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Q39" i="1"/>
  <c r="EB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I38" i="1"/>
  <c r="CG38" i="1"/>
  <c r="CE38" i="1"/>
  <c r="CC38" i="1"/>
  <c r="CA38" i="1"/>
  <c r="BY38" i="1"/>
  <c r="BW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Q38" i="1"/>
  <c r="EB37" i="1"/>
  <c r="EA37" i="1"/>
  <c r="DY37" i="1"/>
  <c r="DW37" i="1"/>
  <c r="DU37" i="1"/>
  <c r="DS37" i="1"/>
  <c r="DQ37" i="1"/>
  <c r="DO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I37" i="1"/>
  <c r="CG37" i="1"/>
  <c r="CE37" i="1"/>
  <c r="CC37" i="1"/>
  <c r="CA37" i="1"/>
  <c r="BY37" i="1"/>
  <c r="BW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Q37" i="1"/>
  <c r="D37" i="1"/>
  <c r="EB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I36" i="1"/>
  <c r="CG36" i="1"/>
  <c r="CE36" i="1"/>
  <c r="CC36" i="1"/>
  <c r="CA36" i="1"/>
  <c r="BY36" i="1"/>
  <c r="BW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Q36" i="1"/>
  <c r="EB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I35" i="1"/>
  <c r="CG35" i="1"/>
  <c r="CE35" i="1"/>
  <c r="CC35" i="1"/>
  <c r="CA35" i="1"/>
  <c r="BY35" i="1"/>
  <c r="BW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Q35" i="1"/>
  <c r="D35" i="1"/>
  <c r="EB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I34" i="1"/>
  <c r="CG34" i="1"/>
  <c r="CE34" i="1"/>
  <c r="CC34" i="1"/>
  <c r="CA34" i="1"/>
  <c r="BY34" i="1"/>
  <c r="BW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Q34" i="1"/>
  <c r="D34" i="1"/>
  <c r="EB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I33" i="1"/>
  <c r="CG33" i="1"/>
  <c r="CE33" i="1"/>
  <c r="CC33" i="1"/>
  <c r="CA33" i="1"/>
  <c r="BY33" i="1"/>
  <c r="BW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Q33" i="1"/>
  <c r="D33" i="1"/>
  <c r="EB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I32" i="1"/>
  <c r="CG32" i="1"/>
  <c r="CE32" i="1"/>
  <c r="CC32" i="1"/>
  <c r="CA32" i="1"/>
  <c r="BY32" i="1"/>
  <c r="BW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Q32" i="1"/>
  <c r="D32" i="1"/>
  <c r="EB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I31" i="1"/>
  <c r="CG31" i="1"/>
  <c r="CE31" i="1"/>
  <c r="CC31" i="1"/>
  <c r="CA31" i="1"/>
  <c r="BY31" i="1"/>
  <c r="BW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Q31" i="1"/>
  <c r="D31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X30" i="1"/>
  <c r="CV30" i="1"/>
  <c r="CT30" i="1"/>
  <c r="CR30" i="1"/>
  <c r="CP30" i="1"/>
  <c r="CN30" i="1"/>
  <c r="CL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N30" i="1"/>
  <c r="AL30" i="1"/>
  <c r="AJ30" i="1"/>
  <c r="AH30" i="1"/>
  <c r="AF30" i="1"/>
  <c r="AD30" i="1"/>
  <c r="AB30" i="1"/>
  <c r="Z30" i="1"/>
  <c r="X30" i="1"/>
  <c r="T30" i="1"/>
  <c r="R30" i="1"/>
  <c r="P30" i="1"/>
  <c r="D30" i="1"/>
  <c r="EB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I29" i="1"/>
  <c r="CG29" i="1"/>
  <c r="CE29" i="1"/>
  <c r="CC29" i="1"/>
  <c r="CA29" i="1"/>
  <c r="BY29" i="1"/>
  <c r="BW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Q29" i="1"/>
  <c r="D29" i="1"/>
  <c r="EB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I28" i="1"/>
  <c r="CG28" i="1"/>
  <c r="CE28" i="1"/>
  <c r="CC28" i="1"/>
  <c r="CA28" i="1"/>
  <c r="BY28" i="1"/>
  <c r="BW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Q28" i="1"/>
  <c r="D28" i="1"/>
  <c r="EB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I27" i="1"/>
  <c r="CG27" i="1"/>
  <c r="CE27" i="1"/>
  <c r="CC27" i="1"/>
  <c r="CA27" i="1"/>
  <c r="BY27" i="1"/>
  <c r="BW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Q27" i="1"/>
  <c r="D27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I26" i="1"/>
  <c r="CG26" i="1"/>
  <c r="CE26" i="1"/>
  <c r="CC26" i="1"/>
  <c r="CA26" i="1"/>
  <c r="BY26" i="1"/>
  <c r="BW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T26" i="1"/>
  <c r="EB26" i="1" s="1"/>
  <c r="Q26" i="1"/>
  <c r="D26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I25" i="1"/>
  <c r="CG25" i="1"/>
  <c r="CE25" i="1"/>
  <c r="CC25" i="1"/>
  <c r="CA25" i="1"/>
  <c r="BY25" i="1"/>
  <c r="BW25" i="1"/>
  <c r="BS25" i="1"/>
  <c r="BQ25" i="1"/>
  <c r="BO25" i="1"/>
  <c r="BM25" i="1"/>
  <c r="BK25" i="1"/>
  <c r="BH25" i="1"/>
  <c r="BI25" i="1" s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Z25" i="1"/>
  <c r="T25" i="1"/>
  <c r="Q25" i="1"/>
  <c r="D25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I24" i="1"/>
  <c r="CG24" i="1"/>
  <c r="CE24" i="1"/>
  <c r="CC24" i="1"/>
  <c r="CA24" i="1"/>
  <c r="BY24" i="1"/>
  <c r="BW24" i="1"/>
  <c r="BS24" i="1"/>
  <c r="BQ24" i="1"/>
  <c r="BO24" i="1"/>
  <c r="BM24" i="1"/>
  <c r="BK24" i="1"/>
  <c r="BH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Q24" i="1"/>
  <c r="D24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I23" i="1"/>
  <c r="CG23" i="1"/>
  <c r="CE23" i="1"/>
  <c r="CC23" i="1"/>
  <c r="CA23" i="1"/>
  <c r="BY23" i="1"/>
  <c r="BW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Z23" i="1"/>
  <c r="EB23" i="1" s="1"/>
  <c r="Q23" i="1"/>
  <c r="D23" i="1"/>
  <c r="EB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I22" i="1"/>
  <c r="CG22" i="1"/>
  <c r="CE22" i="1"/>
  <c r="CC22" i="1"/>
  <c r="CA22" i="1"/>
  <c r="BY22" i="1"/>
  <c r="BW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Q22" i="1"/>
  <c r="EB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I21" i="1"/>
  <c r="CG21" i="1"/>
  <c r="CE21" i="1"/>
  <c r="CC21" i="1"/>
  <c r="CA21" i="1"/>
  <c r="BY21" i="1"/>
  <c r="BW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Q21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I20" i="1"/>
  <c r="CG20" i="1"/>
  <c r="CE20" i="1"/>
  <c r="CC20" i="1"/>
  <c r="CA20" i="1"/>
  <c r="BY20" i="1"/>
  <c r="BW20" i="1"/>
  <c r="BS20" i="1"/>
  <c r="BQ20" i="1"/>
  <c r="BO20" i="1"/>
  <c r="BM20" i="1"/>
  <c r="BK20" i="1"/>
  <c r="BH20" i="1"/>
  <c r="EB20" i="1" s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Q20" i="1"/>
  <c r="D20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I19" i="1"/>
  <c r="CG19" i="1"/>
  <c r="CE19" i="1"/>
  <c r="CC19" i="1"/>
  <c r="CA19" i="1"/>
  <c r="BY19" i="1"/>
  <c r="BW19" i="1"/>
  <c r="BS19" i="1"/>
  <c r="BQ19" i="1"/>
  <c r="BO19" i="1"/>
  <c r="BM19" i="1"/>
  <c r="BK19" i="1"/>
  <c r="BH19" i="1"/>
  <c r="BI19" i="1" s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Z19" i="1"/>
  <c r="Q19" i="1"/>
  <c r="D19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I18" i="1"/>
  <c r="CG18" i="1"/>
  <c r="CE18" i="1"/>
  <c r="CC18" i="1"/>
  <c r="CA18" i="1"/>
  <c r="BY18" i="1"/>
  <c r="BW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Z18" i="1"/>
  <c r="Q18" i="1"/>
  <c r="D18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I17" i="1"/>
  <c r="CG17" i="1"/>
  <c r="CE17" i="1"/>
  <c r="CC17" i="1"/>
  <c r="CA17" i="1"/>
  <c r="BY17" i="1"/>
  <c r="BW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Z17" i="1"/>
  <c r="Q17" i="1"/>
  <c r="D17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I16" i="1"/>
  <c r="CG16" i="1"/>
  <c r="CE16" i="1"/>
  <c r="CC16" i="1"/>
  <c r="CA16" i="1"/>
  <c r="BY16" i="1"/>
  <c r="BW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Z16" i="1"/>
  <c r="Q16" i="1"/>
  <c r="D16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I15" i="1"/>
  <c r="CG15" i="1"/>
  <c r="CE15" i="1"/>
  <c r="CC15" i="1"/>
  <c r="CA15" i="1"/>
  <c r="BY15" i="1"/>
  <c r="BW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Z15" i="1"/>
  <c r="Q15" i="1"/>
  <c r="D15" i="1"/>
  <c r="DZ14" i="1"/>
  <c r="EA14" i="1" s="1"/>
  <c r="DY14" i="1"/>
  <c r="DW14" i="1"/>
  <c r="DU14" i="1"/>
  <c r="DS14" i="1"/>
  <c r="DQ14" i="1"/>
  <c r="DO14" i="1"/>
  <c r="DL14" i="1"/>
  <c r="DM14" i="1" s="1"/>
  <c r="DJ14" i="1"/>
  <c r="DI14" i="1"/>
  <c r="DG14" i="1"/>
  <c r="DE14" i="1"/>
  <c r="DC14" i="1"/>
  <c r="DA14" i="1"/>
  <c r="CY14" i="1"/>
  <c r="CW14" i="1"/>
  <c r="CT14" i="1"/>
  <c r="CU14" i="1" s="1"/>
  <c r="CS14" i="1"/>
  <c r="CP14" i="1"/>
  <c r="CQ14" i="1" s="1"/>
  <c r="CO14" i="1"/>
  <c r="CL14" i="1"/>
  <c r="CM14" i="1" s="1"/>
  <c r="CI14" i="1"/>
  <c r="CG14" i="1"/>
  <c r="CE14" i="1"/>
  <c r="CB14" i="1"/>
  <c r="CC14" i="1" s="1"/>
  <c r="CA14" i="1"/>
  <c r="BY14" i="1"/>
  <c r="BW14" i="1"/>
  <c r="BS14" i="1"/>
  <c r="BQ14" i="1"/>
  <c r="BN14" i="1"/>
  <c r="BO14" i="1" s="1"/>
  <c r="BM14" i="1"/>
  <c r="BJ14" i="1"/>
  <c r="BK14" i="1" s="1"/>
  <c r="BH14" i="1"/>
  <c r="BI14" i="1" s="1"/>
  <c r="BG14" i="1"/>
  <c r="BE14" i="1"/>
  <c r="BC14" i="1"/>
  <c r="BA14" i="1"/>
  <c r="AY14" i="1"/>
  <c r="AW14" i="1"/>
  <c r="AU14" i="1"/>
  <c r="AS14" i="1"/>
  <c r="AQ14" i="1"/>
  <c r="AO14" i="1"/>
  <c r="AL14" i="1"/>
  <c r="AJ14" i="1"/>
  <c r="AI14" i="1"/>
  <c r="T14" i="1"/>
  <c r="Q14" i="1"/>
  <c r="D14" i="1"/>
  <c r="EB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I13" i="1"/>
  <c r="CG13" i="1"/>
  <c r="CE13" i="1"/>
  <c r="CC13" i="1"/>
  <c r="CA13" i="1"/>
  <c r="BY13" i="1"/>
  <c r="BW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Q13" i="1"/>
  <c r="D13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I12" i="1"/>
  <c r="CG12" i="1"/>
  <c r="CE12" i="1"/>
  <c r="CC12" i="1"/>
  <c r="CA12" i="1"/>
  <c r="BY12" i="1"/>
  <c r="BW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Z12" i="1"/>
  <c r="Q12" i="1"/>
  <c r="D12" i="1"/>
  <c r="EB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I11" i="1"/>
  <c r="CG11" i="1"/>
  <c r="CE11" i="1"/>
  <c r="CC11" i="1"/>
  <c r="CA11" i="1"/>
  <c r="BY11" i="1"/>
  <c r="BW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Q11" i="1"/>
  <c r="D11" i="1"/>
  <c r="DX10" i="1"/>
  <c r="DV10" i="1"/>
  <c r="DT10" i="1"/>
  <c r="DR10" i="1"/>
  <c r="DP10" i="1"/>
  <c r="DN10" i="1"/>
  <c r="DH10" i="1"/>
  <c r="DF10" i="1"/>
  <c r="DD10" i="1"/>
  <c r="DB10" i="1"/>
  <c r="CZ10" i="1"/>
  <c r="CX10" i="1"/>
  <c r="CV10" i="1"/>
  <c r="CR10" i="1"/>
  <c r="CN10" i="1"/>
  <c r="CJ10" i="1"/>
  <c r="CJ291" i="1" s="1"/>
  <c r="CH10" i="1"/>
  <c r="CF10" i="1"/>
  <c r="CD10" i="1"/>
  <c r="BZ10" i="1"/>
  <c r="BX10" i="1"/>
  <c r="BV10" i="1"/>
  <c r="BT10" i="1"/>
  <c r="BR10" i="1"/>
  <c r="BP10" i="1"/>
  <c r="BL10" i="1"/>
  <c r="BF10" i="1"/>
  <c r="BD10" i="1"/>
  <c r="BB10" i="1"/>
  <c r="AZ10" i="1"/>
  <c r="AX10" i="1"/>
  <c r="AV10" i="1"/>
  <c r="AT10" i="1"/>
  <c r="AR10" i="1"/>
  <c r="AP10" i="1"/>
  <c r="AN10" i="1"/>
  <c r="AH10" i="1"/>
  <c r="AF10" i="1"/>
  <c r="AD10" i="1"/>
  <c r="AB10" i="1"/>
  <c r="X10" i="1"/>
  <c r="V10" i="1"/>
  <c r="R10" i="1"/>
  <c r="P10" i="1"/>
  <c r="D10" i="1"/>
  <c r="BU9" i="1"/>
  <c r="BU31" i="1" s="1"/>
  <c r="AG9" i="1"/>
  <c r="AG32" i="1" s="1"/>
  <c r="AE9" i="1"/>
  <c r="AC9" i="1"/>
  <c r="AC31" i="1" s="1"/>
  <c r="AA9" i="1"/>
  <c r="AA27" i="1" s="1"/>
  <c r="Y9" i="1"/>
  <c r="Y32" i="1" s="1"/>
  <c r="W9" i="1"/>
  <c r="U9" i="1"/>
  <c r="U31" i="1" s="1"/>
  <c r="S9" i="1"/>
  <c r="S33" i="1" s="1"/>
  <c r="W12" i="1" l="1"/>
  <c r="W16" i="1"/>
  <c r="W20" i="1"/>
  <c r="W24" i="1"/>
  <c r="W28" i="1"/>
  <c r="W33" i="1"/>
  <c r="W37" i="1"/>
  <c r="W41" i="1"/>
  <c r="W46" i="1"/>
  <c r="W51" i="1"/>
  <c r="W56" i="1"/>
  <c r="W60" i="1"/>
  <c r="W65" i="1"/>
  <c r="W69" i="1"/>
  <c r="W74" i="1"/>
  <c r="W78" i="1"/>
  <c r="W83" i="1"/>
  <c r="W87" i="1"/>
  <c r="W91" i="1"/>
  <c r="W96" i="1"/>
  <c r="W100" i="1"/>
  <c r="W104" i="1"/>
  <c r="W109" i="1"/>
  <c r="W113" i="1"/>
  <c r="W119" i="1"/>
  <c r="W123" i="1"/>
  <c r="W127" i="1"/>
  <c r="W132" i="1"/>
  <c r="W137" i="1"/>
  <c r="W141" i="1"/>
  <c r="W146" i="1"/>
  <c r="W151" i="1"/>
  <c r="W155" i="1"/>
  <c r="W160" i="1"/>
  <c r="W165" i="1"/>
  <c r="W169" i="1"/>
  <c r="W174" i="1"/>
  <c r="W178" i="1"/>
  <c r="W182" i="1"/>
  <c r="W187" i="1"/>
  <c r="W191" i="1"/>
  <c r="W195" i="1"/>
  <c r="W199" i="1"/>
  <c r="W203" i="1"/>
  <c r="W207" i="1"/>
  <c r="W212" i="1"/>
  <c r="W216" i="1"/>
  <c r="W220" i="1"/>
  <c r="W224" i="1"/>
  <c r="W228" i="1"/>
  <c r="W232" i="1"/>
  <c r="W237" i="1"/>
  <c r="W241" i="1"/>
  <c r="W245" i="1"/>
  <c r="W249" i="1"/>
  <c r="W254" i="1"/>
  <c r="W259" i="1"/>
  <c r="W264" i="1"/>
  <c r="W268" i="1"/>
  <c r="W273" i="1"/>
  <c r="W277" i="1"/>
  <c r="W282" i="1"/>
  <c r="W286" i="1"/>
  <c r="W290" i="1"/>
  <c r="W22" i="1"/>
  <c r="W35" i="1"/>
  <c r="W49" i="1"/>
  <c r="W48" i="1" s="1"/>
  <c r="W58" i="1"/>
  <c r="W71" i="1"/>
  <c r="W85" i="1"/>
  <c r="W98" i="1"/>
  <c r="W111" i="1"/>
  <c r="W125" i="1"/>
  <c r="W139" i="1"/>
  <c r="W149" i="1"/>
  <c r="W157" i="1"/>
  <c r="W172" i="1"/>
  <c r="W185" i="1"/>
  <c r="W197" i="1"/>
  <c r="W210" i="1"/>
  <c r="W218" i="1"/>
  <c r="W230" i="1"/>
  <c r="W243" i="1"/>
  <c r="W257" i="1"/>
  <c r="W270" i="1"/>
  <c r="W13" i="1"/>
  <c r="W17" i="1"/>
  <c r="W21" i="1"/>
  <c r="W25" i="1"/>
  <c r="W29" i="1"/>
  <c r="W34" i="1"/>
  <c r="W38" i="1"/>
  <c r="W43" i="1"/>
  <c r="W47" i="1"/>
  <c r="W53" i="1"/>
  <c r="W57" i="1"/>
  <c r="W61" i="1"/>
  <c r="W66" i="1"/>
  <c r="W70" i="1"/>
  <c r="W75" i="1"/>
  <c r="W80" i="1"/>
  <c r="W84" i="1"/>
  <c r="W88" i="1"/>
  <c r="W92" i="1"/>
  <c r="W97" i="1"/>
  <c r="W101" i="1"/>
  <c r="W106" i="1"/>
  <c r="W110" i="1"/>
  <c r="W115" i="1"/>
  <c r="W120" i="1"/>
  <c r="W124" i="1"/>
  <c r="W129" i="1"/>
  <c r="W133" i="1"/>
  <c r="W138" i="1"/>
  <c r="W142" i="1"/>
  <c r="W147" i="1"/>
  <c r="W152" i="1"/>
  <c r="W156" i="1"/>
  <c r="W161" i="1"/>
  <c r="W166" i="1"/>
  <c r="W171" i="1"/>
  <c r="W175" i="1"/>
  <c r="W179" i="1"/>
  <c r="W183" i="1"/>
  <c r="W188" i="1"/>
  <c r="W192" i="1"/>
  <c r="W196" i="1"/>
  <c r="W200" i="1"/>
  <c r="W204" i="1"/>
  <c r="W209" i="1"/>
  <c r="W213" i="1"/>
  <c r="W217" i="1"/>
  <c r="W221" i="1"/>
  <c r="W225" i="1"/>
  <c r="W229" i="1"/>
  <c r="W234" i="1"/>
  <c r="W238" i="1"/>
  <c r="W242" i="1"/>
  <c r="W246" i="1"/>
  <c r="W250" i="1"/>
  <c r="W256" i="1"/>
  <c r="W260" i="1"/>
  <c r="W265" i="1"/>
  <c r="W269" i="1"/>
  <c r="W274" i="1"/>
  <c r="W278" i="1"/>
  <c r="W283" i="1"/>
  <c r="W287" i="1"/>
  <c r="W14" i="1"/>
  <c r="W31" i="1"/>
  <c r="W44" i="1"/>
  <c r="W67" i="1"/>
  <c r="W81" i="1"/>
  <c r="W93" i="1"/>
  <c r="W107" i="1"/>
  <c r="W116" i="1"/>
  <c r="W134" i="1"/>
  <c r="W153" i="1"/>
  <c r="W163" i="1"/>
  <c r="W176" i="1"/>
  <c r="W193" i="1"/>
  <c r="W205" i="1"/>
  <c r="W222" i="1"/>
  <c r="W235" i="1"/>
  <c r="W247" i="1"/>
  <c r="W261" i="1"/>
  <c r="W275" i="1"/>
  <c r="W11" i="1"/>
  <c r="W15" i="1"/>
  <c r="W19" i="1"/>
  <c r="W23" i="1"/>
  <c r="W27" i="1"/>
  <c r="W32" i="1"/>
  <c r="W36" i="1"/>
  <c r="W40" i="1"/>
  <c r="W45" i="1"/>
  <c r="W50" i="1"/>
  <c r="W55" i="1"/>
  <c r="W59" i="1"/>
  <c r="W64" i="1"/>
  <c r="W68" i="1"/>
  <c r="W73" i="1"/>
  <c r="W77" i="1"/>
  <c r="W82" i="1"/>
  <c r="W86" i="1"/>
  <c r="W90" i="1"/>
  <c r="W95" i="1"/>
  <c r="W99" i="1"/>
  <c r="W103" i="1"/>
  <c r="W108" i="1"/>
  <c r="W112" i="1"/>
  <c r="W117" i="1"/>
  <c r="W122" i="1"/>
  <c r="W126" i="1"/>
  <c r="W131" i="1"/>
  <c r="W135" i="1"/>
  <c r="W140" i="1"/>
  <c r="W145" i="1"/>
  <c r="W150" i="1"/>
  <c r="W154" i="1"/>
  <c r="W158" i="1"/>
  <c r="W164" i="1"/>
  <c r="W168" i="1"/>
  <c r="W173" i="1"/>
  <c r="W177" i="1"/>
  <c r="W181" i="1"/>
  <c r="W186" i="1"/>
  <c r="W190" i="1"/>
  <c r="W194" i="1"/>
  <c r="W198" i="1"/>
  <c r="W202" i="1"/>
  <c r="W206" i="1"/>
  <c r="W211" i="1"/>
  <c r="W215" i="1"/>
  <c r="W219" i="1"/>
  <c r="W223" i="1"/>
  <c r="W227" i="1"/>
  <c r="W231" i="1"/>
  <c r="W236" i="1"/>
  <c r="W240" i="1"/>
  <c r="W244" i="1"/>
  <c r="W248" i="1"/>
  <c r="W253" i="1"/>
  <c r="W252" i="1" s="1"/>
  <c r="W258" i="1"/>
  <c r="W263" i="1"/>
  <c r="W267" i="1"/>
  <c r="W271" i="1"/>
  <c r="W276" i="1"/>
  <c r="W281" i="1"/>
  <c r="W285" i="1"/>
  <c r="W289" i="1"/>
  <c r="W18" i="1"/>
  <c r="W26" i="1"/>
  <c r="W39" i="1"/>
  <c r="W54" i="1"/>
  <c r="W63" i="1"/>
  <c r="W76" i="1"/>
  <c r="W89" i="1"/>
  <c r="W102" i="1"/>
  <c r="W121" i="1"/>
  <c r="W130" i="1"/>
  <c r="W144" i="1"/>
  <c r="W167" i="1"/>
  <c r="W180" i="1"/>
  <c r="W189" i="1"/>
  <c r="W201" i="1"/>
  <c r="W214" i="1"/>
  <c r="W226" i="1"/>
  <c r="W239" i="1"/>
  <c r="W251" i="1"/>
  <c r="W266" i="1"/>
  <c r="W284" i="1"/>
  <c r="W288" i="1"/>
  <c r="W280" i="1"/>
  <c r="BF208" i="1"/>
  <c r="DN291" i="1"/>
  <c r="DV291" i="1"/>
  <c r="BA272" i="1"/>
  <c r="BQ272" i="1"/>
  <c r="EB141" i="1"/>
  <c r="BP291" i="1"/>
  <c r="BX291" i="1"/>
  <c r="Q159" i="1"/>
  <c r="DJ10" i="1"/>
  <c r="DJ291" i="1" s="1"/>
  <c r="CQ208" i="1"/>
  <c r="AB291" i="1"/>
  <c r="X291" i="1"/>
  <c r="R291" i="1"/>
  <c r="AP291" i="1"/>
  <c r="AX291" i="1"/>
  <c r="CD291" i="1"/>
  <c r="CN291" i="1"/>
  <c r="AH291" i="1"/>
  <c r="CV291" i="1"/>
  <c r="DD291" i="1"/>
  <c r="CX291" i="1"/>
  <c r="DF291" i="1"/>
  <c r="DU262" i="1"/>
  <c r="DY118" i="1"/>
  <c r="Q252" i="1"/>
  <c r="T10" i="1"/>
  <c r="T291" i="1" s="1"/>
  <c r="DQ114" i="1"/>
  <c r="CK48" i="1"/>
  <c r="DQ48" i="1"/>
  <c r="BS62" i="1"/>
  <c r="EB62" i="1"/>
  <c r="AM233" i="1"/>
  <c r="CC252" i="1"/>
  <c r="AN291" i="1"/>
  <c r="AD291" i="1"/>
  <c r="CZ291" i="1"/>
  <c r="DH291" i="1"/>
  <c r="DR291" i="1"/>
  <c r="AF291" i="1"/>
  <c r="AR291" i="1"/>
  <c r="AZ291" i="1"/>
  <c r="BL291" i="1"/>
  <c r="BV291" i="1"/>
  <c r="CF291" i="1"/>
  <c r="DB291" i="1"/>
  <c r="DT291" i="1"/>
  <c r="BA52" i="1"/>
  <c r="CK233" i="1"/>
  <c r="DW252" i="1"/>
  <c r="AV291" i="1"/>
  <c r="AK105" i="1"/>
  <c r="AO105" i="1"/>
  <c r="AS105" i="1"/>
  <c r="AW105" i="1"/>
  <c r="BA105" i="1"/>
  <c r="BE105" i="1"/>
  <c r="BI105" i="1"/>
  <c r="BM105" i="1"/>
  <c r="BQ105" i="1"/>
  <c r="BF233" i="1"/>
  <c r="BD291" i="1"/>
  <c r="BF79" i="1"/>
  <c r="DE184" i="1"/>
  <c r="CW208" i="1"/>
  <c r="BI255" i="1"/>
  <c r="AO255" i="1"/>
  <c r="V291" i="1"/>
  <c r="AT291" i="1"/>
  <c r="BB291" i="1"/>
  <c r="CH291" i="1"/>
  <c r="BW252" i="1"/>
  <c r="CA252" i="1"/>
  <c r="CE252" i="1"/>
  <c r="CI252" i="1"/>
  <c r="CM252" i="1"/>
  <c r="CQ252" i="1"/>
  <c r="CU252" i="1"/>
  <c r="CY252" i="1"/>
  <c r="DC252" i="1"/>
  <c r="DG252" i="1"/>
  <c r="DK252" i="1"/>
  <c r="DO252" i="1"/>
  <c r="DS252" i="1"/>
  <c r="EA252" i="1"/>
  <c r="BR291" i="1"/>
  <c r="BZ291" i="1"/>
  <c r="DP291" i="1"/>
  <c r="DX291" i="1"/>
  <c r="BF62" i="1"/>
  <c r="DE72" i="1"/>
  <c r="DU72" i="1"/>
  <c r="BI262" i="1"/>
  <c r="BM262" i="1"/>
  <c r="BQ262" i="1"/>
  <c r="CR291" i="1"/>
  <c r="AI10" i="1"/>
  <c r="BY30" i="1"/>
  <c r="CC30" i="1"/>
  <c r="CG30" i="1"/>
  <c r="CK30" i="1"/>
  <c r="CO30" i="1"/>
  <c r="CS30" i="1"/>
  <c r="CW30" i="1"/>
  <c r="DA30" i="1"/>
  <c r="DE30" i="1"/>
  <c r="DI30" i="1"/>
  <c r="DM30" i="1"/>
  <c r="DQ30" i="1"/>
  <c r="DU30" i="1"/>
  <c r="DY30" i="1"/>
  <c r="BC79" i="1"/>
  <c r="DA233" i="1"/>
  <c r="DQ233" i="1"/>
  <c r="Q10" i="1"/>
  <c r="CO72" i="1"/>
  <c r="P48" i="1"/>
  <c r="P291" i="1" s="1"/>
  <c r="AW30" i="1"/>
  <c r="CS79" i="1"/>
  <c r="CW79" i="1"/>
  <c r="DE79" i="1"/>
  <c r="DY79" i="1"/>
  <c r="BW94" i="1"/>
  <c r="DK94" i="1"/>
  <c r="DO94" i="1"/>
  <c r="DS94" i="1"/>
  <c r="AI128" i="1"/>
  <c r="AU128" i="1"/>
  <c r="AQ159" i="1"/>
  <c r="AI233" i="1"/>
  <c r="CS233" i="1"/>
  <c r="DY233" i="1"/>
  <c r="DM255" i="1"/>
  <c r="BK62" i="1"/>
  <c r="BO62" i="1"/>
  <c r="BQ94" i="1"/>
  <c r="Q105" i="1"/>
  <c r="CG114" i="1"/>
  <c r="DA114" i="1"/>
  <c r="DY114" i="1"/>
  <c r="CS118" i="1"/>
  <c r="DQ118" i="1"/>
  <c r="DU118" i="1"/>
  <c r="AS136" i="1"/>
  <c r="BC143" i="1"/>
  <c r="CK148" i="1"/>
  <c r="DA148" i="1"/>
  <c r="DM148" i="1"/>
  <c r="DQ148" i="1"/>
  <c r="DU148" i="1"/>
  <c r="AK159" i="1"/>
  <c r="AO159" i="1"/>
  <c r="AS159" i="1"/>
  <c r="AW159" i="1"/>
  <c r="BA159" i="1"/>
  <c r="BE159" i="1"/>
  <c r="BI159" i="1"/>
  <c r="BM159" i="1"/>
  <c r="BQ159" i="1"/>
  <c r="DM159" i="1"/>
  <c r="DW170" i="1"/>
  <c r="AU208" i="1"/>
  <c r="CA233" i="1"/>
  <c r="AI252" i="1"/>
  <c r="DI94" i="1"/>
  <c r="CS105" i="1"/>
  <c r="DY105" i="1"/>
  <c r="BY184" i="1"/>
  <c r="CC184" i="1"/>
  <c r="CO184" i="1"/>
  <c r="CS184" i="1"/>
  <c r="CW184" i="1"/>
  <c r="DA184" i="1"/>
  <c r="DY184" i="1"/>
  <c r="Q255" i="1"/>
  <c r="BY272" i="1"/>
  <c r="CC272" i="1"/>
  <c r="CG272" i="1"/>
  <c r="DQ170" i="1"/>
  <c r="AS10" i="1"/>
  <c r="BW48" i="1"/>
  <c r="BY48" i="1"/>
  <c r="BY42" i="1"/>
  <c r="CC42" i="1"/>
  <c r="CG42" i="1"/>
  <c r="CK42" i="1"/>
  <c r="CO42" i="1"/>
  <c r="CS42" i="1"/>
  <c r="CW42" i="1"/>
  <c r="DA42" i="1"/>
  <c r="DE42" i="1"/>
  <c r="DI42" i="1"/>
  <c r="DM42" i="1"/>
  <c r="DQ42" i="1"/>
  <c r="DU42" i="1"/>
  <c r="DY42" i="1"/>
  <c r="AQ48" i="1"/>
  <c r="BO48" i="1"/>
  <c r="AS48" i="1"/>
  <c r="AK72" i="1"/>
  <c r="AS72" i="1"/>
  <c r="BA72" i="1"/>
  <c r="BI72" i="1"/>
  <c r="BQ72" i="1"/>
  <c r="AY94" i="1"/>
  <c r="AU10" i="1"/>
  <c r="BK30" i="1"/>
  <c r="DY52" i="1"/>
  <c r="BY94" i="1"/>
  <c r="CC94" i="1"/>
  <c r="CG94" i="1"/>
  <c r="CK94" i="1"/>
  <c r="CS94" i="1"/>
  <c r="DA94" i="1"/>
  <c r="DQ94" i="1"/>
  <c r="DY94" i="1"/>
  <c r="AU118" i="1"/>
  <c r="AQ118" i="1"/>
  <c r="DC114" i="1"/>
  <c r="AM128" i="1"/>
  <c r="AQ128" i="1"/>
  <c r="BC128" i="1"/>
  <c r="DO208" i="1"/>
  <c r="AK255" i="1"/>
  <c r="AS255" i="1"/>
  <c r="AW255" i="1"/>
  <c r="BA255" i="1"/>
  <c r="BE255" i="1"/>
  <c r="BM255" i="1"/>
  <c r="BQ255" i="1"/>
  <c r="BY136" i="1"/>
  <c r="CG136" i="1"/>
  <c r="DM136" i="1"/>
  <c r="DU136" i="1"/>
  <c r="CQ143" i="1"/>
  <c r="DW143" i="1"/>
  <c r="BW162" i="1"/>
  <c r="BC136" i="1"/>
  <c r="AI159" i="1"/>
  <c r="AM159" i="1"/>
  <c r="AU159" i="1"/>
  <c r="AY159" i="1"/>
  <c r="BC159" i="1"/>
  <c r="BG159" i="1"/>
  <c r="BK159" i="1"/>
  <c r="BO159" i="1"/>
  <c r="BS159" i="1"/>
  <c r="EB159" i="1"/>
  <c r="AK162" i="1"/>
  <c r="AO162" i="1"/>
  <c r="AS162" i="1"/>
  <c r="AW162" i="1"/>
  <c r="BA162" i="1"/>
  <c r="BE162" i="1"/>
  <c r="BI162" i="1"/>
  <c r="BM162" i="1"/>
  <c r="BQ162" i="1"/>
  <c r="CC208" i="1"/>
  <c r="AK252" i="1"/>
  <c r="AO252" i="1"/>
  <c r="AS252" i="1"/>
  <c r="AW252" i="1"/>
  <c r="BA252" i="1"/>
  <c r="BE252" i="1"/>
  <c r="BI252" i="1"/>
  <c r="BM252" i="1"/>
  <c r="BQ252" i="1"/>
  <c r="AI114" i="1"/>
  <c r="AQ114" i="1"/>
  <c r="AY114" i="1"/>
  <c r="BO114" i="1"/>
  <c r="DC136" i="1"/>
  <c r="BI136" i="1"/>
  <c r="BM136" i="1"/>
  <c r="CQ136" i="1"/>
  <c r="DE143" i="1"/>
  <c r="AI148" i="1"/>
  <c r="AM148" i="1"/>
  <c r="AY148" i="1"/>
  <c r="BC148" i="1"/>
  <c r="BG148" i="1"/>
  <c r="BK148" i="1"/>
  <c r="BO148" i="1"/>
  <c r="BS148" i="1"/>
  <c r="EB148" i="1"/>
  <c r="BM170" i="1"/>
  <c r="Q184" i="1"/>
  <c r="BI184" i="1"/>
  <c r="AQ233" i="1"/>
  <c r="AU233" i="1"/>
  <c r="AY233" i="1"/>
  <c r="BC233" i="1"/>
  <c r="AM262" i="1"/>
  <c r="AU262" i="1"/>
  <c r="BC262" i="1"/>
  <c r="BY10" i="1"/>
  <c r="CK10" i="1"/>
  <c r="CS10" i="1"/>
  <c r="DE10" i="1"/>
  <c r="BN10" i="1"/>
  <c r="BN291" i="1" s="1"/>
  <c r="BT291" i="1"/>
  <c r="CB10" i="1"/>
  <c r="CP10" i="1"/>
  <c r="CP291" i="1" s="1"/>
  <c r="BW10" i="1"/>
  <c r="CA10" i="1"/>
  <c r="CE10" i="1"/>
  <c r="CI10" i="1"/>
  <c r="CQ10" i="1"/>
  <c r="CY10" i="1"/>
  <c r="DC10" i="1"/>
  <c r="DG10" i="1"/>
  <c r="DO10" i="1"/>
  <c r="DS10" i="1"/>
  <c r="DW10" i="1"/>
  <c r="EA10" i="1"/>
  <c r="EB30" i="1"/>
  <c r="AQ30" i="1"/>
  <c r="AY30" i="1"/>
  <c r="BC30" i="1"/>
  <c r="EB42" i="1"/>
  <c r="BA48" i="1"/>
  <c r="BI52" i="1"/>
  <c r="CW72" i="1"/>
  <c r="DM72" i="1"/>
  <c r="AO94" i="1"/>
  <c r="AK94" i="1"/>
  <c r="CU52" i="1"/>
  <c r="DK52" i="1"/>
  <c r="CM94" i="1"/>
  <c r="CQ94" i="1"/>
  <c r="DW94" i="1"/>
  <c r="AI105" i="1"/>
  <c r="CG10" i="1"/>
  <c r="CW10" i="1"/>
  <c r="DQ10" i="1"/>
  <c r="AS30" i="1"/>
  <c r="BQ30" i="1"/>
  <c r="CG48" i="1"/>
  <c r="DA48" i="1"/>
  <c r="DI105" i="1"/>
  <c r="DG114" i="1"/>
  <c r="CT10" i="1"/>
  <c r="CT291" i="1" s="1"/>
  <c r="CO10" i="1"/>
  <c r="DA10" i="1"/>
  <c r="DI10" i="1"/>
  <c r="DY10" i="1"/>
  <c r="DL10" i="1"/>
  <c r="DL291" i="1" s="1"/>
  <c r="BA10" i="1"/>
  <c r="CM30" i="1"/>
  <c r="CI30" i="1"/>
  <c r="AI52" i="1"/>
  <c r="AQ52" i="1"/>
  <c r="AY52" i="1"/>
  <c r="BO52" i="1"/>
  <c r="AY128" i="1"/>
  <c r="AK143" i="1"/>
  <c r="AS143" i="1"/>
  <c r="BA143" i="1"/>
  <c r="CA148" i="1"/>
  <c r="CE148" i="1"/>
  <c r="CG162" i="1"/>
  <c r="CK170" i="1"/>
  <c r="BM184" i="1"/>
  <c r="BQ184" i="1"/>
  <c r="Q208" i="1"/>
  <c r="CC233" i="1"/>
  <c r="DI233" i="1"/>
  <c r="AW170" i="1"/>
  <c r="BE170" i="1"/>
  <c r="CI184" i="1"/>
  <c r="DG184" i="1"/>
  <c r="DO184" i="1"/>
  <c r="CO255" i="1"/>
  <c r="CS255" i="1"/>
  <c r="CW255" i="1"/>
  <c r="DA255" i="1"/>
  <c r="DE255" i="1"/>
  <c r="DI255" i="1"/>
  <c r="DQ255" i="1"/>
  <c r="DU255" i="1"/>
  <c r="DY255" i="1"/>
  <c r="AI118" i="1"/>
  <c r="AM118" i="1"/>
  <c r="AY118" i="1"/>
  <c r="BC118" i="1"/>
  <c r="BG118" i="1"/>
  <c r="BK118" i="1"/>
  <c r="BO118" i="1"/>
  <c r="BS118" i="1"/>
  <c r="EB118" i="1"/>
  <c r="BF128" i="1"/>
  <c r="CS148" i="1"/>
  <c r="CW148" i="1"/>
  <c r="CO148" i="1"/>
  <c r="DY148" i="1"/>
  <c r="CE159" i="1"/>
  <c r="CI159" i="1"/>
  <c r="BW170" i="1"/>
  <c r="DG170" i="1"/>
  <c r="AI208" i="1"/>
  <c r="AM208" i="1"/>
  <c r="AQ208" i="1"/>
  <c r="AY208" i="1"/>
  <c r="BC208" i="1"/>
  <c r="BG208" i="1"/>
  <c r="BK208" i="1"/>
  <c r="BO208" i="1"/>
  <c r="BS208" i="1"/>
  <c r="BE208" i="1"/>
  <c r="BW233" i="1"/>
  <c r="CK118" i="1"/>
  <c r="CO118" i="1"/>
  <c r="DM118" i="1"/>
  <c r="CA136" i="1"/>
  <c r="CI136" i="1"/>
  <c r="CU136" i="1"/>
  <c r="CY136" i="1"/>
  <c r="DO136" i="1"/>
  <c r="AO184" i="1"/>
  <c r="BE184" i="1"/>
  <c r="BO252" i="1"/>
  <c r="DU10" i="1"/>
  <c r="AQ10" i="1"/>
  <c r="AY10" i="1"/>
  <c r="BG10" i="1"/>
  <c r="AO10" i="1"/>
  <c r="AW10" i="1"/>
  <c r="BE10" i="1"/>
  <c r="BM10" i="1"/>
  <c r="BQ10" i="1"/>
  <c r="AK14" i="1"/>
  <c r="AK10" i="1" s="1"/>
  <c r="EB24" i="1"/>
  <c r="BI24" i="1"/>
  <c r="BC10" i="1"/>
  <c r="BS10" i="1"/>
  <c r="BW30" i="1"/>
  <c r="DC30" i="1"/>
  <c r="DW30" i="1"/>
  <c r="Q49" i="1"/>
  <c r="CS48" i="1"/>
  <c r="DI48" i="1"/>
  <c r="DY48" i="1"/>
  <c r="AK52" i="1"/>
  <c r="AS52" i="1"/>
  <c r="BQ52" i="1"/>
  <c r="BY62" i="1"/>
  <c r="CC62" i="1"/>
  <c r="CG62" i="1"/>
  <c r="CK62" i="1"/>
  <c r="CO62" i="1"/>
  <c r="CS62" i="1"/>
  <c r="CW62" i="1"/>
  <c r="DA62" i="1"/>
  <c r="DE62" i="1"/>
  <c r="DI62" i="1"/>
  <c r="DM62" i="1"/>
  <c r="DQ62" i="1"/>
  <c r="AU62" i="1"/>
  <c r="AY62" i="1"/>
  <c r="BC62" i="1"/>
  <c r="AS94" i="1"/>
  <c r="AW94" i="1"/>
  <c r="BA94" i="1"/>
  <c r="BE94" i="1"/>
  <c r="BI94" i="1"/>
  <c r="BM94" i="1"/>
  <c r="Q94" i="1"/>
  <c r="BW105" i="1"/>
  <c r="DC105" i="1"/>
  <c r="DG105" i="1"/>
  <c r="AK114" i="1"/>
  <c r="AO114" i="1"/>
  <c r="AS114" i="1"/>
  <c r="AW114" i="1"/>
  <c r="BA114" i="1"/>
  <c r="BE114" i="1"/>
  <c r="BI114" i="1"/>
  <c r="BM114" i="1"/>
  <c r="BQ114" i="1"/>
  <c r="Q114" i="1"/>
  <c r="CS114" i="1"/>
  <c r="DI114" i="1"/>
  <c r="BY118" i="1"/>
  <c r="CC118" i="1"/>
  <c r="CG118" i="1"/>
  <c r="CW118" i="1"/>
  <c r="DA118" i="1"/>
  <c r="DE118" i="1"/>
  <c r="DI118" i="1"/>
  <c r="DS30" i="1"/>
  <c r="CA42" i="1"/>
  <c r="CI42" i="1"/>
  <c r="BW52" i="1"/>
  <c r="CA52" i="1"/>
  <c r="CE52" i="1"/>
  <c r="CI52" i="1"/>
  <c r="CM52" i="1"/>
  <c r="CQ52" i="1"/>
  <c r="CY52" i="1"/>
  <c r="DC52" i="1"/>
  <c r="DG52" i="1"/>
  <c r="DO52" i="1"/>
  <c r="DS52" i="1"/>
  <c r="DW52" i="1"/>
  <c r="EA52" i="1"/>
  <c r="AI79" i="1"/>
  <c r="AM79" i="1"/>
  <c r="AQ79" i="1"/>
  <c r="AU79" i="1"/>
  <c r="AY79" i="1"/>
  <c r="BK79" i="1"/>
  <c r="BO79" i="1"/>
  <c r="BS79" i="1"/>
  <c r="CE94" i="1"/>
  <c r="BY105" i="1"/>
  <c r="CC105" i="1"/>
  <c r="CG105" i="1"/>
  <c r="CK105" i="1"/>
  <c r="DA105" i="1"/>
  <c r="DQ105" i="1"/>
  <c r="AQ105" i="1"/>
  <c r="AY105" i="1"/>
  <c r="BO105" i="1"/>
  <c r="BW114" i="1"/>
  <c r="CA114" i="1"/>
  <c r="CE114" i="1"/>
  <c r="CI114" i="1"/>
  <c r="CM114" i="1"/>
  <c r="CQ114" i="1"/>
  <c r="CU114" i="1"/>
  <c r="CY114" i="1"/>
  <c r="DK114" i="1"/>
  <c r="DO114" i="1"/>
  <c r="DS114" i="1"/>
  <c r="DW114" i="1"/>
  <c r="EA114" i="1"/>
  <c r="AK30" i="1"/>
  <c r="AO30" i="1"/>
  <c r="BA30" i="1"/>
  <c r="BE30" i="1"/>
  <c r="BI30" i="1"/>
  <c r="BM30" i="1"/>
  <c r="BY52" i="1"/>
  <c r="CC52" i="1"/>
  <c r="CG52" i="1"/>
  <c r="CK52" i="1"/>
  <c r="CO52" i="1"/>
  <c r="CS52" i="1"/>
  <c r="CW52" i="1"/>
  <c r="DA52" i="1"/>
  <c r="DE52" i="1"/>
  <c r="DI52" i="1"/>
  <c r="DM52" i="1"/>
  <c r="DQ52" i="1"/>
  <c r="DU52" i="1"/>
  <c r="BG52" i="1"/>
  <c r="BG68" i="1"/>
  <c r="DA79" i="1"/>
  <c r="DI79" i="1"/>
  <c r="DM79" i="1"/>
  <c r="AQ94" i="1"/>
  <c r="BW118" i="1"/>
  <c r="CE118" i="1"/>
  <c r="EB132" i="1"/>
  <c r="EB128" i="1" s="1"/>
  <c r="BG132" i="1"/>
  <c r="BK128" i="1"/>
  <c r="BO128" i="1"/>
  <c r="BS128" i="1"/>
  <c r="CA128" i="1"/>
  <c r="CE128" i="1"/>
  <c r="CI128" i="1"/>
  <c r="CL136" i="1"/>
  <c r="CK136" i="1"/>
  <c r="CO136" i="1"/>
  <c r="CS136" i="1"/>
  <c r="CW136" i="1"/>
  <c r="DA136" i="1"/>
  <c r="DE136" i="1"/>
  <c r="DI136" i="1"/>
  <c r="DQ136" i="1"/>
  <c r="DY136" i="1"/>
  <c r="AM136" i="1"/>
  <c r="AU136" i="1"/>
  <c r="CC141" i="1"/>
  <c r="CC136" i="1" s="1"/>
  <c r="AM143" i="1"/>
  <c r="AU143" i="1"/>
  <c r="BK143" i="1"/>
  <c r="BS143" i="1"/>
  <c r="EB143" i="1"/>
  <c r="BY148" i="1"/>
  <c r="CC148" i="1"/>
  <c r="CG148" i="1"/>
  <c r="DE148" i="1"/>
  <c r="DI148" i="1"/>
  <c r="AQ148" i="1"/>
  <c r="AU148" i="1"/>
  <c r="AI162" i="1"/>
  <c r="AQ162" i="1"/>
  <c r="AY162" i="1"/>
  <c r="BG162" i="1"/>
  <c r="BO162" i="1"/>
  <c r="AI170" i="1"/>
  <c r="AM170" i="1"/>
  <c r="AQ170" i="1"/>
  <c r="AU170" i="1"/>
  <c r="AY170" i="1"/>
  <c r="BC170" i="1"/>
  <c r="BG170" i="1"/>
  <c r="BK170" i="1"/>
  <c r="BO170" i="1"/>
  <c r="BS170" i="1"/>
  <c r="EB170" i="1"/>
  <c r="CE170" i="1"/>
  <c r="CY170" i="1"/>
  <c r="DO170" i="1"/>
  <c r="BY128" i="1"/>
  <c r="CC128" i="1"/>
  <c r="CG128" i="1"/>
  <c r="CK128" i="1"/>
  <c r="CO128" i="1"/>
  <c r="CS128" i="1"/>
  <c r="CW128" i="1"/>
  <c r="DA128" i="1"/>
  <c r="DE128" i="1"/>
  <c r="DI128" i="1"/>
  <c r="DM128" i="1"/>
  <c r="DQ128" i="1"/>
  <c r="DU128" i="1"/>
  <c r="DY128" i="1"/>
  <c r="BF136" i="1"/>
  <c r="CB136" i="1"/>
  <c r="AK136" i="1"/>
  <c r="AO136" i="1"/>
  <c r="AW136" i="1"/>
  <c r="BA136" i="1"/>
  <c r="BE136" i="1"/>
  <c r="BQ136" i="1"/>
  <c r="DM143" i="1"/>
  <c r="BY143" i="1"/>
  <c r="CC143" i="1"/>
  <c r="AK148" i="1"/>
  <c r="AO148" i="1"/>
  <c r="AS148" i="1"/>
  <c r="AW148" i="1"/>
  <c r="BA148" i="1"/>
  <c r="BE148" i="1"/>
  <c r="BI148" i="1"/>
  <c r="BM148" i="1"/>
  <c r="BQ148" i="1"/>
  <c r="DA159" i="1"/>
  <c r="DE159" i="1"/>
  <c r="DI159" i="1"/>
  <c r="DY159" i="1"/>
  <c r="CK162" i="1"/>
  <c r="DY162" i="1"/>
  <c r="Q170" i="1"/>
  <c r="DG136" i="1"/>
  <c r="DK136" i="1"/>
  <c r="DS136" i="1"/>
  <c r="DW136" i="1"/>
  <c r="EA136" i="1"/>
  <c r="BQ143" i="1"/>
  <c r="CA143" i="1"/>
  <c r="CI143" i="1"/>
  <c r="CM143" i="1"/>
  <c r="CU143" i="1"/>
  <c r="CY143" i="1"/>
  <c r="DC143" i="1"/>
  <c r="DG143" i="1"/>
  <c r="DK143" i="1"/>
  <c r="DO143" i="1"/>
  <c r="DS143" i="1"/>
  <c r="EA143" i="1"/>
  <c r="BW159" i="1"/>
  <c r="CA159" i="1"/>
  <c r="CM159" i="1"/>
  <c r="CQ159" i="1"/>
  <c r="CU159" i="1"/>
  <c r="CY159" i="1"/>
  <c r="DC159" i="1"/>
  <c r="DG159" i="1"/>
  <c r="DK159" i="1"/>
  <c r="DO159" i="1"/>
  <c r="DS159" i="1"/>
  <c r="DW159" i="1"/>
  <c r="EA159" i="1"/>
  <c r="BY170" i="1"/>
  <c r="CC170" i="1"/>
  <c r="CG170" i="1"/>
  <c r="CS170" i="1"/>
  <c r="DA170" i="1"/>
  <c r="DI170" i="1"/>
  <c r="DY170" i="1"/>
  <c r="AI184" i="1"/>
  <c r="AM184" i="1"/>
  <c r="AY184" i="1"/>
  <c r="BC184" i="1"/>
  <c r="BK184" i="1"/>
  <c r="AO208" i="1"/>
  <c r="AK233" i="1"/>
  <c r="AO233" i="1"/>
  <c r="AS233" i="1"/>
  <c r="AW233" i="1"/>
  <c r="BA233" i="1"/>
  <c r="BE233" i="1"/>
  <c r="BM233" i="1"/>
  <c r="BQ233" i="1"/>
  <c r="AM252" i="1"/>
  <c r="DI184" i="1"/>
  <c r="DM184" i="1"/>
  <c r="DQ184" i="1"/>
  <c r="DU184" i="1"/>
  <c r="CA208" i="1"/>
  <c r="CE208" i="1"/>
  <c r="CI208" i="1"/>
  <c r="CY208" i="1"/>
  <c r="DG208" i="1"/>
  <c r="DW208" i="1"/>
  <c r="EA208" i="1"/>
  <c r="BY252" i="1"/>
  <c r="CG252" i="1"/>
  <c r="BY255" i="1"/>
  <c r="CC255" i="1"/>
  <c r="AK184" i="1"/>
  <c r="AS184" i="1"/>
  <c r="AW184" i="1"/>
  <c r="BA184" i="1"/>
  <c r="BW184" i="1"/>
  <c r="CA184" i="1"/>
  <c r="CE184" i="1"/>
  <c r="CM184" i="1"/>
  <c r="CQ184" i="1"/>
  <c r="CU184" i="1"/>
  <c r="CY184" i="1"/>
  <c r="DC184" i="1"/>
  <c r="DK184" i="1"/>
  <c r="DS184" i="1"/>
  <c r="DW184" i="1"/>
  <c r="EA184" i="1"/>
  <c r="DM208" i="1"/>
  <c r="BS233" i="1"/>
  <c r="CO262" i="1"/>
  <c r="CW262" i="1"/>
  <c r="DE262" i="1"/>
  <c r="DM262" i="1"/>
  <c r="BH10" i="1"/>
  <c r="Z10" i="1"/>
  <c r="Z291" i="1" s="1"/>
  <c r="AL10" i="1"/>
  <c r="AL291" i="1" s="1"/>
  <c r="BJ10" i="1"/>
  <c r="BJ291" i="1" s="1"/>
  <c r="CL10" i="1"/>
  <c r="DZ10" i="1"/>
  <c r="DZ291" i="1" s="1"/>
  <c r="CU10" i="1"/>
  <c r="DM10" i="1"/>
  <c r="AM30" i="1"/>
  <c r="AU30" i="1"/>
  <c r="BG30" i="1"/>
  <c r="BO30" i="1"/>
  <c r="BS30" i="1"/>
  <c r="AK48" i="1"/>
  <c r="AO48" i="1"/>
  <c r="AW48" i="1"/>
  <c r="BE48" i="1"/>
  <c r="BI48" i="1"/>
  <c r="BM48" i="1"/>
  <c r="BQ48" i="1"/>
  <c r="AI62" i="1"/>
  <c r="AM62" i="1"/>
  <c r="BF72" i="1"/>
  <c r="CM72" i="1"/>
  <c r="CU72" i="1"/>
  <c r="DC72" i="1"/>
  <c r="DK72" i="1"/>
  <c r="DS72" i="1"/>
  <c r="EA72" i="1"/>
  <c r="CS72" i="1"/>
  <c r="DI72" i="1"/>
  <c r="DY72" i="1"/>
  <c r="AK79" i="1"/>
  <c r="AO79" i="1"/>
  <c r="AS79" i="1"/>
  <c r="AW79" i="1"/>
  <c r="BA79" i="1"/>
  <c r="BE79" i="1"/>
  <c r="BI79" i="1"/>
  <c r="BM79" i="1"/>
  <c r="BQ79" i="1"/>
  <c r="CM10" i="1"/>
  <c r="AM42" i="1"/>
  <c r="AU42" i="1"/>
  <c r="BC42" i="1"/>
  <c r="BK42" i="1"/>
  <c r="BS42" i="1"/>
  <c r="CE48" i="1"/>
  <c r="CM48" i="1"/>
  <c r="CU48" i="1"/>
  <c r="DC48" i="1"/>
  <c r="DK48" i="1"/>
  <c r="DS48" i="1"/>
  <c r="EA48" i="1"/>
  <c r="DU62" i="1"/>
  <c r="DY62" i="1"/>
  <c r="AW62" i="1"/>
  <c r="BY72" i="1"/>
  <c r="CG72" i="1"/>
  <c r="CK72" i="1"/>
  <c r="DA72" i="1"/>
  <c r="DQ72" i="1"/>
  <c r="BO10" i="1"/>
  <c r="BW79" i="1"/>
  <c r="CA79" i="1"/>
  <c r="CE79" i="1"/>
  <c r="CI79" i="1"/>
  <c r="AJ10" i="1"/>
  <c r="AJ291" i="1" s="1"/>
  <c r="CA30" i="1"/>
  <c r="CE30" i="1"/>
  <c r="CQ30" i="1"/>
  <c r="CU30" i="1"/>
  <c r="CY30" i="1"/>
  <c r="DG30" i="1"/>
  <c r="DK30" i="1"/>
  <c r="DO30" i="1"/>
  <c r="EA30" i="1"/>
  <c r="CC48" i="1"/>
  <c r="CO48" i="1"/>
  <c r="CW48" i="1"/>
  <c r="DE48" i="1"/>
  <c r="DM48" i="1"/>
  <c r="DU48" i="1"/>
  <c r="AI48" i="1"/>
  <c r="AM48" i="1"/>
  <c r="AU48" i="1"/>
  <c r="AY48" i="1"/>
  <c r="BC48" i="1"/>
  <c r="BG48" i="1"/>
  <c r="BK48" i="1"/>
  <c r="BS48" i="1"/>
  <c r="AM52" i="1"/>
  <c r="AU52" i="1"/>
  <c r="BC52" i="1"/>
  <c r="BK52" i="1"/>
  <c r="BS52" i="1"/>
  <c r="CI62" i="1"/>
  <c r="Q62" i="1"/>
  <c r="BY79" i="1"/>
  <c r="CC79" i="1"/>
  <c r="CG79" i="1"/>
  <c r="CK79" i="1"/>
  <c r="CO79" i="1"/>
  <c r="DQ79" i="1"/>
  <c r="DU79" i="1"/>
  <c r="CA94" i="1"/>
  <c r="CI94" i="1"/>
  <c r="CU94" i="1"/>
  <c r="CY94" i="1"/>
  <c r="DC94" i="1"/>
  <c r="DG94" i="1"/>
  <c r="EA94" i="1"/>
  <c r="AI94" i="1"/>
  <c r="AM94" i="1"/>
  <c r="AU94" i="1"/>
  <c r="BC94" i="1"/>
  <c r="BG94" i="1"/>
  <c r="BK94" i="1"/>
  <c r="BO94" i="1"/>
  <c r="BS94" i="1"/>
  <c r="EB94" i="1"/>
  <c r="AM105" i="1"/>
  <c r="AU105" i="1"/>
  <c r="BC105" i="1"/>
  <c r="BG105" i="1"/>
  <c r="BK105" i="1"/>
  <c r="BS105" i="1"/>
  <c r="EB105" i="1"/>
  <c r="BY114" i="1"/>
  <c r="CC114" i="1"/>
  <c r="CK114" i="1"/>
  <c r="CA118" i="1"/>
  <c r="CI118" i="1"/>
  <c r="CM118" i="1"/>
  <c r="CQ118" i="1"/>
  <c r="CU118" i="1"/>
  <c r="CY118" i="1"/>
  <c r="DC118" i="1"/>
  <c r="DG118" i="1"/>
  <c r="DK118" i="1"/>
  <c r="DO118" i="1"/>
  <c r="DS118" i="1"/>
  <c r="DW118" i="1"/>
  <c r="EA118" i="1"/>
  <c r="BW128" i="1"/>
  <c r="CM128" i="1"/>
  <c r="CQ128" i="1"/>
  <c r="CU128" i="1"/>
  <c r="CY128" i="1"/>
  <c r="DC128" i="1"/>
  <c r="DG128" i="1"/>
  <c r="DK128" i="1"/>
  <c r="DO128" i="1"/>
  <c r="DS128" i="1"/>
  <c r="DW128" i="1"/>
  <c r="EA128" i="1"/>
  <c r="Q136" i="1"/>
  <c r="BK136" i="1"/>
  <c r="BS136" i="1"/>
  <c r="CA105" i="1"/>
  <c r="CE105" i="1"/>
  <c r="CI105" i="1"/>
  <c r="CM105" i="1"/>
  <c r="CQ105" i="1"/>
  <c r="CU105" i="1"/>
  <c r="CY105" i="1"/>
  <c r="DK105" i="1"/>
  <c r="DO105" i="1"/>
  <c r="DS105" i="1"/>
  <c r="DW105" i="1"/>
  <c r="EA105" i="1"/>
  <c r="AM114" i="1"/>
  <c r="AU114" i="1"/>
  <c r="BC114" i="1"/>
  <c r="BG114" i="1"/>
  <c r="BK114" i="1"/>
  <c r="BS114" i="1"/>
  <c r="EB114" i="1"/>
  <c r="AK118" i="1"/>
  <c r="AO118" i="1"/>
  <c r="AS118" i="1"/>
  <c r="AW118" i="1"/>
  <c r="BA118" i="1"/>
  <c r="BE118" i="1"/>
  <c r="BI118" i="1"/>
  <c r="BM118" i="1"/>
  <c r="BQ118" i="1"/>
  <c r="AK128" i="1"/>
  <c r="AO128" i="1"/>
  <c r="AS128" i="1"/>
  <c r="AW128" i="1"/>
  <c r="BA128" i="1"/>
  <c r="BE128" i="1"/>
  <c r="BI128" i="1"/>
  <c r="BM128" i="1"/>
  <c r="BQ128" i="1"/>
  <c r="EB139" i="1"/>
  <c r="BI143" i="1"/>
  <c r="BW148" i="1"/>
  <c r="CI148" i="1"/>
  <c r="CM148" i="1"/>
  <c r="CQ148" i="1"/>
  <c r="CU148" i="1"/>
  <c r="CY148" i="1"/>
  <c r="DC148" i="1"/>
  <c r="DG148" i="1"/>
  <c r="DK148" i="1"/>
  <c r="DO148" i="1"/>
  <c r="DS148" i="1"/>
  <c r="DW148" i="1"/>
  <c r="EA148" i="1"/>
  <c r="CA162" i="1"/>
  <c r="CE162" i="1"/>
  <c r="CI162" i="1"/>
  <c r="CM162" i="1"/>
  <c r="CQ162" i="1"/>
  <c r="CU162" i="1"/>
  <c r="CY162" i="1"/>
  <c r="DC162" i="1"/>
  <c r="DG162" i="1"/>
  <c r="DK162" i="1"/>
  <c r="DO162" i="1"/>
  <c r="DS162" i="1"/>
  <c r="DW162" i="1"/>
  <c r="EA162" i="1"/>
  <c r="BY162" i="1"/>
  <c r="CS162" i="1"/>
  <c r="CW162" i="1"/>
  <c r="DA162" i="1"/>
  <c r="AO170" i="1"/>
  <c r="CG143" i="1"/>
  <c r="CK143" i="1"/>
  <c r="CO143" i="1"/>
  <c r="CS143" i="1"/>
  <c r="CW143" i="1"/>
  <c r="DA143" i="1"/>
  <c r="DI143" i="1"/>
  <c r="DQ143" i="1"/>
  <c r="DU143" i="1"/>
  <c r="DY143" i="1"/>
  <c r="BY159" i="1"/>
  <c r="CC159" i="1"/>
  <c r="CG159" i="1"/>
  <c r="CK159" i="1"/>
  <c r="CO159" i="1"/>
  <c r="CS159" i="1"/>
  <c r="CW159" i="1"/>
  <c r="DQ159" i="1"/>
  <c r="DU159" i="1"/>
  <c r="DI162" i="1"/>
  <c r="DM162" i="1"/>
  <c r="DQ162" i="1"/>
  <c r="EB162" i="1"/>
  <c r="CA170" i="1"/>
  <c r="CI170" i="1"/>
  <c r="CM170" i="1"/>
  <c r="CQ170" i="1"/>
  <c r="CU170" i="1"/>
  <c r="DC170" i="1"/>
  <c r="DK170" i="1"/>
  <c r="DS170" i="1"/>
  <c r="EA170" i="1"/>
  <c r="CG184" i="1"/>
  <c r="CK184" i="1"/>
  <c r="Q233" i="1"/>
  <c r="BG245" i="1"/>
  <c r="EB245" i="1"/>
  <c r="BG250" i="1"/>
  <c r="EB250" i="1"/>
  <c r="CK208" i="1"/>
  <c r="CO208" i="1"/>
  <c r="CS208" i="1"/>
  <c r="DA208" i="1"/>
  <c r="DE208" i="1"/>
  <c r="DI208" i="1"/>
  <c r="DQ208" i="1"/>
  <c r="DU208" i="1"/>
  <c r="DY208" i="1"/>
  <c r="CE233" i="1"/>
  <c r="CI233" i="1"/>
  <c r="CQ233" i="1"/>
  <c r="CY233" i="1"/>
  <c r="DG233" i="1"/>
  <c r="DO233" i="1"/>
  <c r="DW233" i="1"/>
  <c r="BG246" i="1"/>
  <c r="EB246" i="1"/>
  <c r="BG249" i="1"/>
  <c r="EB249" i="1"/>
  <c r="AK170" i="1"/>
  <c r="AS170" i="1"/>
  <c r="BA170" i="1"/>
  <c r="BI170" i="1"/>
  <c r="BQ170" i="1"/>
  <c r="AQ184" i="1"/>
  <c r="AU184" i="1"/>
  <c r="BG185" i="1"/>
  <c r="BO184" i="1"/>
  <c r="BS184" i="1"/>
  <c r="EB185" i="1"/>
  <c r="AW208" i="1"/>
  <c r="BM208" i="1"/>
  <c r="BK233" i="1"/>
  <c r="BO233" i="1"/>
  <c r="AQ252" i="1"/>
  <c r="AU252" i="1"/>
  <c r="AY252" i="1"/>
  <c r="BC252" i="1"/>
  <c r="BG252" i="1"/>
  <c r="BK252" i="1"/>
  <c r="BS252" i="1"/>
  <c r="EB252" i="1"/>
  <c r="EB255" i="1"/>
  <c r="AK272" i="1"/>
  <c r="AO272" i="1"/>
  <c r="AS272" i="1"/>
  <c r="AW272" i="1"/>
  <c r="BE272" i="1"/>
  <c r="BI272" i="1"/>
  <c r="BM272" i="1"/>
  <c r="AM279" i="1"/>
  <c r="AU279" i="1"/>
  <c r="BC279" i="1"/>
  <c r="BK279" i="1"/>
  <c r="BS279" i="1"/>
  <c r="EB279" i="1"/>
  <c r="BY279" i="1"/>
  <c r="CC279" i="1"/>
  <c r="CG279" i="1"/>
  <c r="Q279" i="1"/>
  <c r="CM279" i="1"/>
  <c r="CQ279" i="1"/>
  <c r="CU279" i="1"/>
  <c r="CY279" i="1"/>
  <c r="DC279" i="1"/>
  <c r="DG279" i="1"/>
  <c r="DK279" i="1"/>
  <c r="DO279" i="1"/>
  <c r="DS279" i="1"/>
  <c r="DW279" i="1"/>
  <c r="EA279" i="1"/>
  <c r="AK262" i="1"/>
  <c r="AO262" i="1"/>
  <c r="AS262" i="1"/>
  <c r="AW262" i="1"/>
  <c r="BA262" i="1"/>
  <c r="BE262" i="1"/>
  <c r="BW262" i="1"/>
  <c r="CA262" i="1"/>
  <c r="CE262" i="1"/>
  <c r="CI262" i="1"/>
  <c r="CG255" i="1"/>
  <c r="AK279" i="1"/>
  <c r="AO279" i="1"/>
  <c r="AS279" i="1"/>
  <c r="AW279" i="1"/>
  <c r="BA279" i="1"/>
  <c r="BE279" i="1"/>
  <c r="BI279" i="1"/>
  <c r="BM279" i="1"/>
  <c r="BQ279" i="1"/>
  <c r="CQ255" i="1"/>
  <c r="CY255" i="1"/>
  <c r="DG255" i="1"/>
  <c r="DO255" i="1"/>
  <c r="DW255" i="1"/>
  <c r="BG262" i="1"/>
  <c r="BS262" i="1"/>
  <c r="EB12" i="1"/>
  <c r="BK10" i="1"/>
  <c r="CQ42" i="1"/>
  <c r="CY42" i="1"/>
  <c r="DG42" i="1"/>
  <c r="DO42" i="1"/>
  <c r="DW42" i="1"/>
  <c r="AI42" i="1"/>
  <c r="AQ42" i="1"/>
  <c r="AY42" i="1"/>
  <c r="BG42" i="1"/>
  <c r="CC10" i="1"/>
  <c r="BI20" i="1"/>
  <c r="BI10" i="1" s="1"/>
  <c r="AI30" i="1"/>
  <c r="EB25" i="1"/>
  <c r="AK42" i="1"/>
  <c r="AO42" i="1"/>
  <c r="AS42" i="1"/>
  <c r="AW42" i="1"/>
  <c r="BA42" i="1"/>
  <c r="BE42" i="1"/>
  <c r="BI42" i="1"/>
  <c r="BM42" i="1"/>
  <c r="BQ42" i="1"/>
  <c r="BW42" i="1"/>
  <c r="CE42" i="1"/>
  <c r="CM42" i="1"/>
  <c r="CU42" i="1"/>
  <c r="DC42" i="1"/>
  <c r="DK42" i="1"/>
  <c r="DS42" i="1"/>
  <c r="EA42" i="1"/>
  <c r="AO52" i="1"/>
  <c r="AW52" i="1"/>
  <c r="BE52" i="1"/>
  <c r="BM52" i="1"/>
  <c r="AK62" i="1"/>
  <c r="AO62" i="1"/>
  <c r="AS62" i="1"/>
  <c r="BA62" i="1"/>
  <c r="BE62" i="1"/>
  <c r="BI62" i="1"/>
  <c r="BM62" i="1"/>
  <c r="BQ62" i="1"/>
  <c r="AQ62" i="1"/>
  <c r="BW72" i="1"/>
  <c r="CA72" i="1"/>
  <c r="CE72" i="1"/>
  <c r="CI72" i="1"/>
  <c r="CQ72" i="1"/>
  <c r="CY72" i="1"/>
  <c r="DG72" i="1"/>
  <c r="DO72" i="1"/>
  <c r="DW72" i="1"/>
  <c r="CM79" i="1"/>
  <c r="CQ79" i="1"/>
  <c r="CU79" i="1"/>
  <c r="CY79" i="1"/>
  <c r="DC79" i="1"/>
  <c r="DG79" i="1"/>
  <c r="DK79" i="1"/>
  <c r="DO79" i="1"/>
  <c r="DS79" i="1"/>
  <c r="DW79" i="1"/>
  <c r="EA79" i="1"/>
  <c r="BG93" i="1"/>
  <c r="BG79" i="1" s="1"/>
  <c r="EB93" i="1"/>
  <c r="EB79" i="1" s="1"/>
  <c r="AI136" i="1"/>
  <c r="AQ136" i="1"/>
  <c r="AY136" i="1"/>
  <c r="BO136" i="1"/>
  <c r="BO42" i="1"/>
  <c r="EB48" i="1"/>
  <c r="AI72" i="1"/>
  <c r="AM72" i="1"/>
  <c r="AQ72" i="1"/>
  <c r="AU72" i="1"/>
  <c r="AY72" i="1"/>
  <c r="BC72" i="1"/>
  <c r="BK72" i="1"/>
  <c r="BO72" i="1"/>
  <c r="BS72" i="1"/>
  <c r="CC72" i="1"/>
  <c r="CO105" i="1"/>
  <c r="CW105" i="1"/>
  <c r="DE105" i="1"/>
  <c r="DM105" i="1"/>
  <c r="DU105" i="1"/>
  <c r="CO114" i="1"/>
  <c r="CW114" i="1"/>
  <c r="DE114" i="1"/>
  <c r="DM114" i="1"/>
  <c r="DU114" i="1"/>
  <c r="BG139" i="1"/>
  <c r="CA48" i="1"/>
  <c r="CI48" i="1"/>
  <c r="CQ48" i="1"/>
  <c r="CY48" i="1"/>
  <c r="DG48" i="1"/>
  <c r="DO48" i="1"/>
  <c r="DW48" i="1"/>
  <c r="EB52" i="1"/>
  <c r="BG71" i="1"/>
  <c r="AO72" i="1"/>
  <c r="AW72" i="1"/>
  <c r="BE72" i="1"/>
  <c r="BM72" i="1"/>
  <c r="BW62" i="1"/>
  <c r="CA62" i="1"/>
  <c r="CE62" i="1"/>
  <c r="CM62" i="1"/>
  <c r="CQ62" i="1"/>
  <c r="CU62" i="1"/>
  <c r="CY62" i="1"/>
  <c r="DC62" i="1"/>
  <c r="DG62" i="1"/>
  <c r="DK62" i="1"/>
  <c r="DO62" i="1"/>
  <c r="DS62" i="1"/>
  <c r="DW62" i="1"/>
  <c r="EA62" i="1"/>
  <c r="CO94" i="1"/>
  <c r="CW94" i="1"/>
  <c r="DE94" i="1"/>
  <c r="DM94" i="1"/>
  <c r="DU94" i="1"/>
  <c r="BG135" i="1"/>
  <c r="BW136" i="1"/>
  <c r="CE136" i="1"/>
  <c r="BG141" i="1"/>
  <c r="AM162" i="1"/>
  <c r="AU162" i="1"/>
  <c r="BC162" i="1"/>
  <c r="BK162" i="1"/>
  <c r="BS162" i="1"/>
  <c r="BF184" i="1"/>
  <c r="BG193" i="1"/>
  <c r="AK208" i="1"/>
  <c r="AS208" i="1"/>
  <c r="BA208" i="1"/>
  <c r="BI208" i="1"/>
  <c r="BQ208" i="1"/>
  <c r="AO143" i="1"/>
  <c r="AW143" i="1"/>
  <c r="BE143" i="1"/>
  <c r="BM143" i="1"/>
  <c r="BW143" i="1"/>
  <c r="CE143" i="1"/>
  <c r="CC162" i="1"/>
  <c r="CO162" i="1"/>
  <c r="DE162" i="1"/>
  <c r="DU162" i="1"/>
  <c r="AI143" i="1"/>
  <c r="AQ143" i="1"/>
  <c r="AY143" i="1"/>
  <c r="BG143" i="1"/>
  <c r="BO143" i="1"/>
  <c r="EB187" i="1"/>
  <c r="EB188" i="1"/>
  <c r="CO170" i="1"/>
  <c r="CW170" i="1"/>
  <c r="DE170" i="1"/>
  <c r="DM170" i="1"/>
  <c r="DU170" i="1"/>
  <c r="BY208" i="1"/>
  <c r="CG208" i="1"/>
  <c r="BW208" i="1"/>
  <c r="EB228" i="1"/>
  <c r="CM233" i="1"/>
  <c r="CU233" i="1"/>
  <c r="DC233" i="1"/>
  <c r="DK233" i="1"/>
  <c r="DS233" i="1"/>
  <c r="EA233" i="1"/>
  <c r="BI236" i="1"/>
  <c r="BI233" i="1" s="1"/>
  <c r="CK252" i="1"/>
  <c r="CO252" i="1"/>
  <c r="CS252" i="1"/>
  <c r="CW252" i="1"/>
  <c r="DA252" i="1"/>
  <c r="DE252" i="1"/>
  <c r="DI252" i="1"/>
  <c r="DM252" i="1"/>
  <c r="DQ252" i="1"/>
  <c r="DU252" i="1"/>
  <c r="DY252" i="1"/>
  <c r="BK262" i="1"/>
  <c r="BO262" i="1"/>
  <c r="BH233" i="1"/>
  <c r="BW255" i="1"/>
  <c r="CA255" i="1"/>
  <c r="CE255" i="1"/>
  <c r="CI255" i="1"/>
  <c r="CM255" i="1"/>
  <c r="CU255" i="1"/>
  <c r="DC255" i="1"/>
  <c r="DK255" i="1"/>
  <c r="DS255" i="1"/>
  <c r="EA255" i="1"/>
  <c r="BY233" i="1"/>
  <c r="CG233" i="1"/>
  <c r="CO233" i="1"/>
  <c r="CW233" i="1"/>
  <c r="DE233" i="1"/>
  <c r="DM233" i="1"/>
  <c r="DU233" i="1"/>
  <c r="AI255" i="1"/>
  <c r="AM255" i="1"/>
  <c r="AQ255" i="1"/>
  <c r="AU255" i="1"/>
  <c r="AY255" i="1"/>
  <c r="BC255" i="1"/>
  <c r="BG255" i="1"/>
  <c r="BK255" i="1"/>
  <c r="BO255" i="1"/>
  <c r="BS255" i="1"/>
  <c r="EB232" i="1"/>
  <c r="AI279" i="1"/>
  <c r="AQ279" i="1"/>
  <c r="AY279" i="1"/>
  <c r="BG279" i="1"/>
  <c r="BO279" i="1"/>
  <c r="CM262" i="1"/>
  <c r="CQ262" i="1"/>
  <c r="CU262" i="1"/>
  <c r="CY262" i="1"/>
  <c r="DC262" i="1"/>
  <c r="DG262" i="1"/>
  <c r="DK262" i="1"/>
  <c r="DO262" i="1"/>
  <c r="DS262" i="1"/>
  <c r="DW262" i="1"/>
  <c r="EA262" i="1"/>
  <c r="AI262" i="1"/>
  <c r="AQ262" i="1"/>
  <c r="AY262" i="1"/>
  <c r="CK279" i="1"/>
  <c r="CO279" i="1"/>
  <c r="CS279" i="1"/>
  <c r="CW279" i="1"/>
  <c r="DA279" i="1"/>
  <c r="DE279" i="1"/>
  <c r="DI279" i="1"/>
  <c r="DM279" i="1"/>
  <c r="DQ279" i="1"/>
  <c r="DU279" i="1"/>
  <c r="DY279" i="1"/>
  <c r="BW272" i="1"/>
  <c r="CA272" i="1"/>
  <c r="CE272" i="1"/>
  <c r="CI272" i="1"/>
  <c r="CM272" i="1"/>
  <c r="CQ272" i="1"/>
  <c r="CU272" i="1"/>
  <c r="CY272" i="1"/>
  <c r="DC272" i="1"/>
  <c r="DG272" i="1"/>
  <c r="DK272" i="1"/>
  <c r="DO272" i="1"/>
  <c r="DS272" i="1"/>
  <c r="DW272" i="1"/>
  <c r="EA272" i="1"/>
  <c r="BY262" i="1"/>
  <c r="CC262" i="1"/>
  <c r="CG262" i="1"/>
  <c r="CK262" i="1"/>
  <c r="CS262" i="1"/>
  <c r="DA262" i="1"/>
  <c r="DI262" i="1"/>
  <c r="DQ262" i="1"/>
  <c r="DY262" i="1"/>
  <c r="EB272" i="1"/>
  <c r="AI272" i="1"/>
  <c r="AQ272" i="1"/>
  <c r="AY272" i="1"/>
  <c r="BG272" i="1"/>
  <c r="BO272" i="1"/>
  <c r="BS272" i="1"/>
  <c r="CA279" i="1"/>
  <c r="CI279" i="1"/>
  <c r="BW279" i="1"/>
  <c r="CE279" i="1"/>
  <c r="AA15" i="1"/>
  <c r="AA16" i="1"/>
  <c r="AA17" i="1"/>
  <c r="AA18" i="1"/>
  <c r="AA19" i="1"/>
  <c r="AE290" i="1"/>
  <c r="AE289" i="1"/>
  <c r="AE287" i="1"/>
  <c r="AE282" i="1"/>
  <c r="AE277" i="1"/>
  <c r="AE283" i="1"/>
  <c r="AE280" i="1"/>
  <c r="AE273" i="1"/>
  <c r="AE288" i="1"/>
  <c r="AE286" i="1"/>
  <c r="AE284" i="1"/>
  <c r="AE281" i="1"/>
  <c r="AE278" i="1"/>
  <c r="AE285" i="1"/>
  <c r="AE269" i="1"/>
  <c r="AE267" i="1"/>
  <c r="AE261" i="1"/>
  <c r="AE257" i="1"/>
  <c r="AE247" i="1"/>
  <c r="AE276" i="1"/>
  <c r="AE274" i="1"/>
  <c r="AE271" i="1"/>
  <c r="AE265" i="1"/>
  <c r="AE264" i="1"/>
  <c r="AE258" i="1"/>
  <c r="AE268" i="1"/>
  <c r="AE266" i="1"/>
  <c r="AE259" i="1"/>
  <c r="AE256" i="1"/>
  <c r="AE253" i="1"/>
  <c r="AE248" i="1"/>
  <c r="AE275" i="1"/>
  <c r="AE270" i="1"/>
  <c r="AE263" i="1"/>
  <c r="AE260" i="1"/>
  <c r="AE254" i="1"/>
  <c r="AE251" i="1"/>
  <c r="AE250" i="1"/>
  <c r="AE249" i="1"/>
  <c r="AE246" i="1"/>
  <c r="AE245" i="1"/>
  <c r="AE241" i="1"/>
  <c r="AE243" i="1"/>
  <c r="AE242" i="1"/>
  <c r="AE239" i="1"/>
  <c r="AE235" i="1"/>
  <c r="AE232" i="1"/>
  <c r="AE229" i="1"/>
  <c r="AE228" i="1"/>
  <c r="AE224" i="1"/>
  <c r="AE220" i="1"/>
  <c r="AE217" i="1"/>
  <c r="AE213" i="1"/>
  <c r="AE240" i="1"/>
  <c r="AE237" i="1"/>
  <c r="AE236" i="1"/>
  <c r="AE225" i="1"/>
  <c r="AE221" i="1"/>
  <c r="AE218" i="1"/>
  <c r="AE214" i="1"/>
  <c r="AE238" i="1"/>
  <c r="AE230" i="1"/>
  <c r="AE226" i="1"/>
  <c r="AE222" i="1"/>
  <c r="AE215" i="1"/>
  <c r="AE244" i="1"/>
  <c r="AE234" i="1"/>
  <c r="AE231" i="1"/>
  <c r="AE227" i="1"/>
  <c r="AE223" i="1"/>
  <c r="AE219" i="1"/>
  <c r="AE216" i="1"/>
  <c r="AE212" i="1"/>
  <c r="AE200" i="1"/>
  <c r="AE197" i="1"/>
  <c r="AE195" i="1"/>
  <c r="AE191" i="1"/>
  <c r="AE189" i="1"/>
  <c r="AE188" i="1"/>
  <c r="AE187" i="1"/>
  <c r="AE183" i="1"/>
  <c r="AE179" i="1"/>
  <c r="AE173" i="1"/>
  <c r="AE166" i="1"/>
  <c r="AE210" i="1"/>
  <c r="AE207" i="1"/>
  <c r="AE205" i="1"/>
  <c r="AE203" i="1"/>
  <c r="AE202" i="1"/>
  <c r="AE201" i="1"/>
  <c r="AE198" i="1"/>
  <c r="AE192" i="1"/>
  <c r="AE180" i="1"/>
  <c r="AE177" i="1"/>
  <c r="AE174" i="1"/>
  <c r="AE211" i="1"/>
  <c r="AE196" i="1"/>
  <c r="AE194" i="1"/>
  <c r="AE193" i="1"/>
  <c r="AE190" i="1"/>
  <c r="AE181" i="1"/>
  <c r="AE175" i="1"/>
  <c r="AE171" i="1"/>
  <c r="AE168" i="1"/>
  <c r="AE209" i="1"/>
  <c r="AE206" i="1"/>
  <c r="AE204" i="1"/>
  <c r="AE199" i="1"/>
  <c r="AE186" i="1"/>
  <c r="AE185" i="1"/>
  <c r="AE182" i="1"/>
  <c r="AE178" i="1"/>
  <c r="AE176" i="1"/>
  <c r="AE172" i="1"/>
  <c r="AE169" i="1"/>
  <c r="AE165" i="1"/>
  <c r="AE167" i="1"/>
  <c r="AE163" i="1"/>
  <c r="AE155" i="1"/>
  <c r="AE151" i="1"/>
  <c r="AE142" i="1"/>
  <c r="AE140" i="1"/>
  <c r="AE138" i="1"/>
  <c r="AE134" i="1"/>
  <c r="AE129" i="1"/>
  <c r="AE126" i="1"/>
  <c r="AE161" i="1"/>
  <c r="AE156" i="1"/>
  <c r="AE152" i="1"/>
  <c r="AE145" i="1"/>
  <c r="AE141" i="1"/>
  <c r="AE139" i="1"/>
  <c r="AE135" i="1"/>
  <c r="AE130" i="1"/>
  <c r="AE127" i="1"/>
  <c r="AE123" i="1"/>
  <c r="AE164" i="1"/>
  <c r="AE157" i="1"/>
  <c r="AE153" i="1"/>
  <c r="AE149" i="1"/>
  <c r="AE146" i="1"/>
  <c r="AE131" i="1"/>
  <c r="AE160" i="1"/>
  <c r="AE159" i="1" s="1"/>
  <c r="AE158" i="1"/>
  <c r="AE154" i="1"/>
  <c r="AE150" i="1"/>
  <c r="AE147" i="1"/>
  <c r="AE144" i="1"/>
  <c r="AE137" i="1"/>
  <c r="AE133" i="1"/>
  <c r="AE132" i="1"/>
  <c r="AE125" i="1"/>
  <c r="AE122" i="1"/>
  <c r="AE124" i="1"/>
  <c r="AE109" i="1"/>
  <c r="AE102" i="1"/>
  <c r="AE98" i="1"/>
  <c r="AE91" i="1"/>
  <c r="AE85" i="1"/>
  <c r="AE80" i="1"/>
  <c r="AE64" i="1"/>
  <c r="AE115" i="1"/>
  <c r="AE112" i="1"/>
  <c r="AE110" i="1"/>
  <c r="AE106" i="1"/>
  <c r="AE103" i="1"/>
  <c r="AE99" i="1"/>
  <c r="AE95" i="1"/>
  <c r="AE89" i="1"/>
  <c r="AE86" i="1"/>
  <c r="AE83" i="1"/>
  <c r="AE75" i="1"/>
  <c r="AE73" i="1"/>
  <c r="AE70" i="1"/>
  <c r="AE121" i="1"/>
  <c r="AE119" i="1"/>
  <c r="AE116" i="1"/>
  <c r="AE113" i="1"/>
  <c r="AE107" i="1"/>
  <c r="AE104" i="1"/>
  <c r="AE100" i="1"/>
  <c r="AE96" i="1"/>
  <c r="AE92" i="1"/>
  <c r="AE87" i="1"/>
  <c r="AE84" i="1"/>
  <c r="AE81" i="1"/>
  <c r="AE78" i="1"/>
  <c r="AE77" i="1"/>
  <c r="AE76" i="1"/>
  <c r="AE71" i="1"/>
  <c r="AE68" i="1"/>
  <c r="AE65" i="1"/>
  <c r="AE120" i="1"/>
  <c r="AE117" i="1"/>
  <c r="AE111" i="1"/>
  <c r="AE108" i="1"/>
  <c r="AE101" i="1"/>
  <c r="AE97" i="1"/>
  <c r="AE93" i="1"/>
  <c r="AE90" i="1"/>
  <c r="AE88" i="1"/>
  <c r="AE82" i="1"/>
  <c r="AE74" i="1"/>
  <c r="AE69" i="1"/>
  <c r="AE66" i="1"/>
  <c r="AE63" i="1"/>
  <c r="AE60" i="1"/>
  <c r="AE53" i="1"/>
  <c r="AE50" i="1"/>
  <c r="AE46" i="1"/>
  <c r="AE41" i="1"/>
  <c r="AE36" i="1"/>
  <c r="AE61" i="1"/>
  <c r="AE58" i="1"/>
  <c r="AE56" i="1"/>
  <c r="AE51" i="1"/>
  <c r="AE47" i="1"/>
  <c r="AE44" i="1"/>
  <c r="AE39" i="1"/>
  <c r="AE59" i="1"/>
  <c r="AE54" i="1"/>
  <c r="AE40" i="1"/>
  <c r="AE35" i="1"/>
  <c r="AE31" i="1"/>
  <c r="AE67" i="1"/>
  <c r="AE57" i="1"/>
  <c r="AE55" i="1"/>
  <c r="AE49" i="1"/>
  <c r="AE45" i="1"/>
  <c r="AE43" i="1"/>
  <c r="AE38" i="1"/>
  <c r="S11" i="1"/>
  <c r="AA11" i="1"/>
  <c r="AE11" i="1"/>
  <c r="AA12" i="1"/>
  <c r="AE12" i="1"/>
  <c r="EB14" i="1"/>
  <c r="U15" i="1"/>
  <c r="Y15" i="1"/>
  <c r="EB15" i="1"/>
  <c r="U16" i="1"/>
  <c r="Y16" i="1"/>
  <c r="EB16" i="1"/>
  <c r="U17" i="1"/>
  <c r="Y17" i="1"/>
  <c r="EB17" i="1"/>
  <c r="U18" i="1"/>
  <c r="Y18" i="1"/>
  <c r="EB18" i="1"/>
  <c r="U19" i="1"/>
  <c r="Y19" i="1"/>
  <c r="U21" i="1"/>
  <c r="Y21" i="1"/>
  <c r="AC21" i="1"/>
  <c r="AG21" i="1"/>
  <c r="BU21" i="1"/>
  <c r="S22" i="1"/>
  <c r="AA22" i="1"/>
  <c r="AE22" i="1"/>
  <c r="AA23" i="1"/>
  <c r="AE23" i="1"/>
  <c r="BU25" i="1"/>
  <c r="U26" i="1"/>
  <c r="Y26" i="1"/>
  <c r="AC26" i="1"/>
  <c r="AG26" i="1"/>
  <c r="BU26" i="1"/>
  <c r="S28" i="1"/>
  <c r="AA28" i="1"/>
  <c r="AE28" i="1"/>
  <c r="S31" i="1"/>
  <c r="AA31" i="1"/>
  <c r="U32" i="1"/>
  <c r="AC32" i="1"/>
  <c r="BU32" i="1"/>
  <c r="AA34" i="1"/>
  <c r="S37" i="1"/>
  <c r="Y287" i="1"/>
  <c r="Y290" i="1"/>
  <c r="Y288" i="1"/>
  <c r="Y286" i="1"/>
  <c r="Y284" i="1"/>
  <c r="Y281" i="1"/>
  <c r="Y278" i="1"/>
  <c r="Y285" i="1"/>
  <c r="Y289" i="1"/>
  <c r="Y282" i="1"/>
  <c r="Y277" i="1"/>
  <c r="Y283" i="1"/>
  <c r="Y280" i="1"/>
  <c r="Y273" i="1"/>
  <c r="Y268" i="1"/>
  <c r="Y266" i="1"/>
  <c r="Y259" i="1"/>
  <c r="Y256" i="1"/>
  <c r="Y253" i="1"/>
  <c r="Y248" i="1"/>
  <c r="Y275" i="1"/>
  <c r="Y270" i="1"/>
  <c r="Y263" i="1"/>
  <c r="Y260" i="1"/>
  <c r="Y254" i="1"/>
  <c r="Y251" i="1"/>
  <c r="Y250" i="1"/>
  <c r="Y249" i="1"/>
  <c r="Y267" i="1"/>
  <c r="Y261" i="1"/>
  <c r="Y257" i="1"/>
  <c r="Y247" i="1"/>
  <c r="Y276" i="1"/>
  <c r="Y274" i="1"/>
  <c r="Y271" i="1"/>
  <c r="Y269" i="1"/>
  <c r="Y265" i="1"/>
  <c r="Y264" i="1"/>
  <c r="Y258" i="1"/>
  <c r="Y243" i="1"/>
  <c r="Y241" i="1"/>
  <c r="Y238" i="1"/>
  <c r="Y230" i="1"/>
  <c r="Y226" i="1"/>
  <c r="Y222" i="1"/>
  <c r="Y215" i="1"/>
  <c r="Y211" i="1"/>
  <c r="Y245" i="1"/>
  <c r="Y244" i="1"/>
  <c r="Y234" i="1"/>
  <c r="Y231" i="1"/>
  <c r="Y227" i="1"/>
  <c r="Y223" i="1"/>
  <c r="Y219" i="1"/>
  <c r="Y216" i="1"/>
  <c r="Y242" i="1"/>
  <c r="Y239" i="1"/>
  <c r="Y235" i="1"/>
  <c r="Y232" i="1"/>
  <c r="Y229" i="1"/>
  <c r="Y228" i="1"/>
  <c r="Y224" i="1"/>
  <c r="Y220" i="1"/>
  <c r="Y217" i="1"/>
  <c r="Y213" i="1"/>
  <c r="Y246" i="1"/>
  <c r="Y240" i="1"/>
  <c r="Y237" i="1"/>
  <c r="Y236" i="1"/>
  <c r="Y225" i="1"/>
  <c r="Y221" i="1"/>
  <c r="Y218" i="1"/>
  <c r="Y214" i="1"/>
  <c r="Y196" i="1"/>
  <c r="Y194" i="1"/>
  <c r="Y193" i="1"/>
  <c r="Y190" i="1"/>
  <c r="Y181" i="1"/>
  <c r="Y175" i="1"/>
  <c r="Y171" i="1"/>
  <c r="Y168" i="1"/>
  <c r="Y209" i="1"/>
  <c r="Y206" i="1"/>
  <c r="Y204" i="1"/>
  <c r="Y199" i="1"/>
  <c r="Y186" i="1"/>
  <c r="Y185" i="1"/>
  <c r="Y182" i="1"/>
  <c r="Y178" i="1"/>
  <c r="Y176" i="1"/>
  <c r="Y172" i="1"/>
  <c r="Y169" i="1"/>
  <c r="Y212" i="1"/>
  <c r="Y200" i="1"/>
  <c r="Y197" i="1"/>
  <c r="Y195" i="1"/>
  <c r="Y191" i="1"/>
  <c r="Y189" i="1"/>
  <c r="Y188" i="1"/>
  <c r="Y187" i="1"/>
  <c r="Y183" i="1"/>
  <c r="Y179" i="1"/>
  <c r="Y173" i="1"/>
  <c r="Y210" i="1"/>
  <c r="Y207" i="1"/>
  <c r="Y205" i="1"/>
  <c r="Y203" i="1"/>
  <c r="Y202" i="1"/>
  <c r="Y201" i="1"/>
  <c r="Y198" i="1"/>
  <c r="Y192" i="1"/>
  <c r="Y180" i="1"/>
  <c r="Y177" i="1"/>
  <c r="Y174" i="1"/>
  <c r="Y167" i="1"/>
  <c r="Y164" i="1"/>
  <c r="Y157" i="1"/>
  <c r="Y153" i="1"/>
  <c r="Y149" i="1"/>
  <c r="Y146" i="1"/>
  <c r="Y131" i="1"/>
  <c r="Y160" i="1"/>
  <c r="Y158" i="1"/>
  <c r="Y154" i="1"/>
  <c r="Y150" i="1"/>
  <c r="Y147" i="1"/>
  <c r="Y144" i="1"/>
  <c r="Y137" i="1"/>
  <c r="Y133" i="1"/>
  <c r="Y132" i="1"/>
  <c r="Y125" i="1"/>
  <c r="Y165" i="1"/>
  <c r="Y163" i="1"/>
  <c r="Y155" i="1"/>
  <c r="Y151" i="1"/>
  <c r="Y142" i="1"/>
  <c r="Y140" i="1"/>
  <c r="Y138" i="1"/>
  <c r="Y134" i="1"/>
  <c r="Y129" i="1"/>
  <c r="Y126" i="1"/>
  <c r="Y166" i="1"/>
  <c r="Y161" i="1"/>
  <c r="Y156" i="1"/>
  <c r="Y152" i="1"/>
  <c r="Y145" i="1"/>
  <c r="Y141" i="1"/>
  <c r="Y139" i="1"/>
  <c r="Y135" i="1"/>
  <c r="Y130" i="1"/>
  <c r="Y127" i="1"/>
  <c r="Y123" i="1"/>
  <c r="Y121" i="1"/>
  <c r="Y119" i="1"/>
  <c r="Y116" i="1"/>
  <c r="Y113" i="1"/>
  <c r="Y107" i="1"/>
  <c r="Y104" i="1"/>
  <c r="Y100" i="1"/>
  <c r="Y96" i="1"/>
  <c r="Y92" i="1"/>
  <c r="Y87" i="1"/>
  <c r="Y84" i="1"/>
  <c r="Y81" i="1"/>
  <c r="Y78" i="1"/>
  <c r="Y77" i="1"/>
  <c r="Y76" i="1"/>
  <c r="Y71" i="1"/>
  <c r="Y68" i="1"/>
  <c r="Y65" i="1"/>
  <c r="Y120" i="1"/>
  <c r="Y117" i="1"/>
  <c r="Y111" i="1"/>
  <c r="Y108" i="1"/>
  <c r="Y101" i="1"/>
  <c r="Y97" i="1"/>
  <c r="Y93" i="1"/>
  <c r="Y90" i="1"/>
  <c r="Y88" i="1"/>
  <c r="Y82" i="1"/>
  <c r="Y74" i="1"/>
  <c r="Y69" i="1"/>
  <c r="Y124" i="1"/>
  <c r="Y109" i="1"/>
  <c r="Y102" i="1"/>
  <c r="Y98" i="1"/>
  <c r="Y91" i="1"/>
  <c r="Y85" i="1"/>
  <c r="Y80" i="1"/>
  <c r="Y64" i="1"/>
  <c r="Y122" i="1"/>
  <c r="Y115" i="1"/>
  <c r="Y112" i="1"/>
  <c r="Y110" i="1"/>
  <c r="Y106" i="1"/>
  <c r="Y103" i="1"/>
  <c r="Y99" i="1"/>
  <c r="Y95" i="1"/>
  <c r="Y89" i="1"/>
  <c r="Y86" i="1"/>
  <c r="Y83" i="1"/>
  <c r="Y75" i="1"/>
  <c r="Y73" i="1"/>
  <c r="Y70" i="1"/>
  <c r="Y67" i="1"/>
  <c r="Y59" i="1"/>
  <c r="Y54" i="1"/>
  <c r="Y40" i="1"/>
  <c r="Y35" i="1"/>
  <c r="Y57" i="1"/>
  <c r="Y55" i="1"/>
  <c r="Y49" i="1"/>
  <c r="Y45" i="1"/>
  <c r="Y43" i="1"/>
  <c r="Y38" i="1"/>
  <c r="Y66" i="1"/>
  <c r="Y63" i="1"/>
  <c r="Y60" i="1"/>
  <c r="Y53" i="1"/>
  <c r="Y50" i="1"/>
  <c r="Y46" i="1"/>
  <c r="Y41" i="1"/>
  <c r="Y36" i="1"/>
  <c r="Y33" i="1"/>
  <c r="Y61" i="1"/>
  <c r="Y58" i="1"/>
  <c r="Y56" i="1"/>
  <c r="Y51" i="1"/>
  <c r="Y47" i="1"/>
  <c r="Y44" i="1"/>
  <c r="Y39" i="1"/>
  <c r="Y37" i="1"/>
  <c r="Y34" i="1"/>
  <c r="AG289" i="1"/>
  <c r="AG287" i="1"/>
  <c r="AG290" i="1"/>
  <c r="AG288" i="1"/>
  <c r="AG286" i="1"/>
  <c r="AG284" i="1"/>
  <c r="AG281" i="1"/>
  <c r="AG278" i="1"/>
  <c r="AG285" i="1"/>
  <c r="AG269" i="1"/>
  <c r="AG282" i="1"/>
  <c r="AG277" i="1"/>
  <c r="AG283" i="1"/>
  <c r="AG280" i="1"/>
  <c r="AG273" i="1"/>
  <c r="AG268" i="1"/>
  <c r="AG266" i="1"/>
  <c r="AG259" i="1"/>
  <c r="AG256" i="1"/>
  <c r="AG253" i="1"/>
  <c r="AG248" i="1"/>
  <c r="AG275" i="1"/>
  <c r="AG270" i="1"/>
  <c r="AG263" i="1"/>
  <c r="AG260" i="1"/>
  <c r="AG254" i="1"/>
  <c r="AG251" i="1"/>
  <c r="AG250" i="1"/>
  <c r="AG249" i="1"/>
  <c r="AG267" i="1"/>
  <c r="AG261" i="1"/>
  <c r="AG257" i="1"/>
  <c r="AG247" i="1"/>
  <c r="AG276" i="1"/>
  <c r="AG274" i="1"/>
  <c r="AG271" i="1"/>
  <c r="AG265" i="1"/>
  <c r="AG264" i="1"/>
  <c r="AG258" i="1"/>
  <c r="AG243" i="1"/>
  <c r="AG238" i="1"/>
  <c r="AG230" i="1"/>
  <c r="AG226" i="1"/>
  <c r="AG222" i="1"/>
  <c r="AG215" i="1"/>
  <c r="AG211" i="1"/>
  <c r="AG246" i="1"/>
  <c r="AG244" i="1"/>
  <c r="AG241" i="1"/>
  <c r="AG234" i="1"/>
  <c r="AG231" i="1"/>
  <c r="AG227" i="1"/>
  <c r="AG223" i="1"/>
  <c r="AG219" i="1"/>
  <c r="AG216" i="1"/>
  <c r="AG242" i="1"/>
  <c r="AG239" i="1"/>
  <c r="AG235" i="1"/>
  <c r="AG232" i="1"/>
  <c r="AG229" i="1"/>
  <c r="AG228" i="1"/>
  <c r="AG224" i="1"/>
  <c r="AG220" i="1"/>
  <c r="AG217" i="1"/>
  <c r="AG213" i="1"/>
  <c r="AG245" i="1"/>
  <c r="AG240" i="1"/>
  <c r="AG237" i="1"/>
  <c r="AG236" i="1"/>
  <c r="AG225" i="1"/>
  <c r="AG221" i="1"/>
  <c r="AG218" i="1"/>
  <c r="AG214" i="1"/>
  <c r="AG212" i="1"/>
  <c r="AG196" i="1"/>
  <c r="AG194" i="1"/>
  <c r="AG193" i="1"/>
  <c r="AG190" i="1"/>
  <c r="AG181" i="1"/>
  <c r="AG175" i="1"/>
  <c r="AG171" i="1"/>
  <c r="AG168" i="1"/>
  <c r="AG209" i="1"/>
  <c r="AG206" i="1"/>
  <c r="AG204" i="1"/>
  <c r="AG199" i="1"/>
  <c r="AG186" i="1"/>
  <c r="AG185" i="1"/>
  <c r="AG182" i="1"/>
  <c r="AG178" i="1"/>
  <c r="AG176" i="1"/>
  <c r="AG172" i="1"/>
  <c r="AG169" i="1"/>
  <c r="AG200" i="1"/>
  <c r="AG197" i="1"/>
  <c r="AG195" i="1"/>
  <c r="AG191" i="1"/>
  <c r="AG189" i="1"/>
  <c r="AG188" i="1"/>
  <c r="AG187" i="1"/>
  <c r="AG183" i="1"/>
  <c r="AG179" i="1"/>
  <c r="AG173" i="1"/>
  <c r="AG210" i="1"/>
  <c r="AG207" i="1"/>
  <c r="AG205" i="1"/>
  <c r="AG203" i="1"/>
  <c r="AG202" i="1"/>
  <c r="AG201" i="1"/>
  <c r="AG198" i="1"/>
  <c r="AG192" i="1"/>
  <c r="AG180" i="1"/>
  <c r="AG177" i="1"/>
  <c r="AG174" i="1"/>
  <c r="AG167" i="1"/>
  <c r="AG165" i="1"/>
  <c r="AG164" i="1"/>
  <c r="AG157" i="1"/>
  <c r="AG153" i="1"/>
  <c r="AG149" i="1"/>
  <c r="AG146" i="1"/>
  <c r="AG131" i="1"/>
  <c r="AG166" i="1"/>
  <c r="AG160" i="1"/>
  <c r="AG158" i="1"/>
  <c r="AG154" i="1"/>
  <c r="AG150" i="1"/>
  <c r="AG147" i="1"/>
  <c r="AG144" i="1"/>
  <c r="AG137" i="1"/>
  <c r="AG133" i="1"/>
  <c r="AG132" i="1"/>
  <c r="AG125" i="1"/>
  <c r="AG163" i="1"/>
  <c r="AG155" i="1"/>
  <c r="AG151" i="1"/>
  <c r="AG142" i="1"/>
  <c r="AG140" i="1"/>
  <c r="AG138" i="1"/>
  <c r="AG134" i="1"/>
  <c r="AG129" i="1"/>
  <c r="AG126" i="1"/>
  <c r="AG161" i="1"/>
  <c r="AG156" i="1"/>
  <c r="AG152" i="1"/>
  <c r="AG145" i="1"/>
  <c r="AG141" i="1"/>
  <c r="AG139" i="1"/>
  <c r="AG135" i="1"/>
  <c r="AG130" i="1"/>
  <c r="AG127" i="1"/>
  <c r="AG123" i="1"/>
  <c r="AG121" i="1"/>
  <c r="AG119" i="1"/>
  <c r="AG116" i="1"/>
  <c r="AG113" i="1"/>
  <c r="AG107" i="1"/>
  <c r="AG104" i="1"/>
  <c r="AG100" i="1"/>
  <c r="AG96" i="1"/>
  <c r="AG92" i="1"/>
  <c r="AG87" i="1"/>
  <c r="AG84" i="1"/>
  <c r="AG81" i="1"/>
  <c r="AG78" i="1"/>
  <c r="AG77" i="1"/>
  <c r="AG76" i="1"/>
  <c r="AG71" i="1"/>
  <c r="AG68" i="1"/>
  <c r="AG65" i="1"/>
  <c r="AG122" i="1"/>
  <c r="AG120" i="1"/>
  <c r="AG117" i="1"/>
  <c r="AG111" i="1"/>
  <c r="AG108" i="1"/>
  <c r="AG101" i="1"/>
  <c r="AG97" i="1"/>
  <c r="AG93" i="1"/>
  <c r="AG90" i="1"/>
  <c r="AG88" i="1"/>
  <c r="AG82" i="1"/>
  <c r="AG74" i="1"/>
  <c r="AG69" i="1"/>
  <c r="AG124" i="1"/>
  <c r="AG109" i="1"/>
  <c r="AG102" i="1"/>
  <c r="AG98" i="1"/>
  <c r="AG91" i="1"/>
  <c r="AG85" i="1"/>
  <c r="AG80" i="1"/>
  <c r="AG64" i="1"/>
  <c r="AG115" i="1"/>
  <c r="AG112" i="1"/>
  <c r="AG110" i="1"/>
  <c r="AG106" i="1"/>
  <c r="AG103" i="1"/>
  <c r="AG99" i="1"/>
  <c r="AG95" i="1"/>
  <c r="AG89" i="1"/>
  <c r="AG86" i="1"/>
  <c r="AG83" i="1"/>
  <c r="AG75" i="1"/>
  <c r="AG73" i="1"/>
  <c r="AG70" i="1"/>
  <c r="AG67" i="1"/>
  <c r="AG66" i="1"/>
  <c r="AG63" i="1"/>
  <c r="AG59" i="1"/>
  <c r="AG54" i="1"/>
  <c r="AG40" i="1"/>
  <c r="AG35" i="1"/>
  <c r="AG57" i="1"/>
  <c r="AG55" i="1"/>
  <c r="AG49" i="1"/>
  <c r="AG45" i="1"/>
  <c r="AG43" i="1"/>
  <c r="AG38" i="1"/>
  <c r="AG60" i="1"/>
  <c r="AG53" i="1"/>
  <c r="AG50" i="1"/>
  <c r="AG46" i="1"/>
  <c r="AG41" i="1"/>
  <c r="AG36" i="1"/>
  <c r="AG33" i="1"/>
  <c r="AG61" i="1"/>
  <c r="AG58" i="1"/>
  <c r="AG56" i="1"/>
  <c r="AG51" i="1"/>
  <c r="AG47" i="1"/>
  <c r="AG44" i="1"/>
  <c r="AG39" i="1"/>
  <c r="AG37" i="1"/>
  <c r="AG34" i="1"/>
  <c r="U12" i="1"/>
  <c r="Y12" i="1"/>
  <c r="U13" i="1"/>
  <c r="Y13" i="1"/>
  <c r="AC13" i="1"/>
  <c r="AG13" i="1"/>
  <c r="BU13" i="1"/>
  <c r="U14" i="1"/>
  <c r="Y14" i="1"/>
  <c r="AC14" i="1"/>
  <c r="AG14" i="1"/>
  <c r="AM14" i="1"/>
  <c r="AM10" i="1" s="1"/>
  <c r="DK14" i="1"/>
  <c r="DK10" i="1" s="1"/>
  <c r="AC15" i="1"/>
  <c r="AG15" i="1"/>
  <c r="BU15" i="1"/>
  <c r="AC16" i="1"/>
  <c r="AG16" i="1"/>
  <c r="BU16" i="1"/>
  <c r="AC17" i="1"/>
  <c r="AG17" i="1"/>
  <c r="BU17" i="1"/>
  <c r="AC18" i="1"/>
  <c r="AG18" i="1"/>
  <c r="BU18" i="1"/>
  <c r="AC19" i="1"/>
  <c r="AG19" i="1"/>
  <c r="EB19" i="1"/>
  <c r="U20" i="1"/>
  <c r="Y20" i="1"/>
  <c r="AC20" i="1"/>
  <c r="AG20" i="1"/>
  <c r="U23" i="1"/>
  <c r="Y23" i="1"/>
  <c r="U24" i="1"/>
  <c r="Y24" i="1"/>
  <c r="AC24" i="1"/>
  <c r="AG24" i="1"/>
  <c r="AA25" i="1"/>
  <c r="AE25" i="1"/>
  <c r="S26" i="1"/>
  <c r="S27" i="1"/>
  <c r="AE27" i="1"/>
  <c r="U29" i="1"/>
  <c r="Y29" i="1"/>
  <c r="AC29" i="1"/>
  <c r="AG29" i="1"/>
  <c r="BU29" i="1"/>
  <c r="Q30" i="1"/>
  <c r="AG31" i="1"/>
  <c r="AE37" i="1"/>
  <c r="S290" i="1"/>
  <c r="S287" i="1"/>
  <c r="S289" i="1"/>
  <c r="S282" i="1"/>
  <c r="S277" i="1"/>
  <c r="S283" i="1"/>
  <c r="S280" i="1"/>
  <c r="S273" i="1"/>
  <c r="S288" i="1"/>
  <c r="S286" i="1"/>
  <c r="S284" i="1"/>
  <c r="S281" i="1"/>
  <c r="S278" i="1"/>
  <c r="S285" i="1"/>
  <c r="S269" i="1"/>
  <c r="S267" i="1"/>
  <c r="S261" i="1"/>
  <c r="S257" i="1"/>
  <c r="S247" i="1"/>
  <c r="S276" i="1"/>
  <c r="S274" i="1"/>
  <c r="S271" i="1"/>
  <c r="S265" i="1"/>
  <c r="S264" i="1"/>
  <c r="S258" i="1"/>
  <c r="S268" i="1"/>
  <c r="S266" i="1"/>
  <c r="S259" i="1"/>
  <c r="S256" i="1"/>
  <c r="S253" i="1"/>
  <c r="S248" i="1"/>
  <c r="S275" i="1"/>
  <c r="S270" i="1"/>
  <c r="S263" i="1"/>
  <c r="S260" i="1"/>
  <c r="S254" i="1"/>
  <c r="S251" i="1"/>
  <c r="S250" i="1"/>
  <c r="S249" i="1"/>
  <c r="S246" i="1"/>
  <c r="S245" i="1"/>
  <c r="S242" i="1"/>
  <c r="S239" i="1"/>
  <c r="S235" i="1"/>
  <c r="S232" i="1"/>
  <c r="S229" i="1"/>
  <c r="S228" i="1"/>
  <c r="S224" i="1"/>
  <c r="S220" i="1"/>
  <c r="S217" i="1"/>
  <c r="S213" i="1"/>
  <c r="S243" i="1"/>
  <c r="S240" i="1"/>
  <c r="S237" i="1"/>
  <c r="S236" i="1"/>
  <c r="S225" i="1"/>
  <c r="S221" i="1"/>
  <c r="S218" i="1"/>
  <c r="S241" i="1"/>
  <c r="S238" i="1"/>
  <c r="S230" i="1"/>
  <c r="S226" i="1"/>
  <c r="S222" i="1"/>
  <c r="S215" i="1"/>
  <c r="S244" i="1"/>
  <c r="S234" i="1"/>
  <c r="S231" i="1"/>
  <c r="S227" i="1"/>
  <c r="S223" i="1"/>
  <c r="S219" i="1"/>
  <c r="S216" i="1"/>
  <c r="S212" i="1"/>
  <c r="S200" i="1"/>
  <c r="S197" i="1"/>
  <c r="S195" i="1"/>
  <c r="S191" i="1"/>
  <c r="S189" i="1"/>
  <c r="S188" i="1"/>
  <c r="S187" i="1"/>
  <c r="S183" i="1"/>
  <c r="S179" i="1"/>
  <c r="S173" i="1"/>
  <c r="S166" i="1"/>
  <c r="S210" i="1"/>
  <c r="S207" i="1"/>
  <c r="S205" i="1"/>
  <c r="S203" i="1"/>
  <c r="S202" i="1"/>
  <c r="S201" i="1"/>
  <c r="S198" i="1"/>
  <c r="S192" i="1"/>
  <c r="S180" i="1"/>
  <c r="S177" i="1"/>
  <c r="S174" i="1"/>
  <c r="S214" i="1"/>
  <c r="S196" i="1"/>
  <c r="S194" i="1"/>
  <c r="S193" i="1"/>
  <c r="S190" i="1"/>
  <c r="S181" i="1"/>
  <c r="S175" i="1"/>
  <c r="S171" i="1"/>
  <c r="S168" i="1"/>
  <c r="S211" i="1"/>
  <c r="S209" i="1"/>
  <c r="S206" i="1"/>
  <c r="S204" i="1"/>
  <c r="S199" i="1"/>
  <c r="S186" i="1"/>
  <c r="S185" i="1"/>
  <c r="S182" i="1"/>
  <c r="S178" i="1"/>
  <c r="S176" i="1"/>
  <c r="S172" i="1"/>
  <c r="S169" i="1"/>
  <c r="S165" i="1"/>
  <c r="S163" i="1"/>
  <c r="S155" i="1"/>
  <c r="S151" i="1"/>
  <c r="S142" i="1"/>
  <c r="S140" i="1"/>
  <c r="S138" i="1"/>
  <c r="S134" i="1"/>
  <c r="S129" i="1"/>
  <c r="S126" i="1"/>
  <c r="S167" i="1"/>
  <c r="S161" i="1"/>
  <c r="S156" i="1"/>
  <c r="S152" i="1"/>
  <c r="S145" i="1"/>
  <c r="S141" i="1"/>
  <c r="S139" i="1"/>
  <c r="S135" i="1"/>
  <c r="S130" i="1"/>
  <c r="S127" i="1"/>
  <c r="S123" i="1"/>
  <c r="S164" i="1"/>
  <c r="S157" i="1"/>
  <c r="S153" i="1"/>
  <c r="S149" i="1"/>
  <c r="S146" i="1"/>
  <c r="S131" i="1"/>
  <c r="S160" i="1"/>
  <c r="S159" i="1" s="1"/>
  <c r="S158" i="1"/>
  <c r="S154" i="1"/>
  <c r="S150" i="1"/>
  <c r="S147" i="1"/>
  <c r="S144" i="1"/>
  <c r="S137" i="1"/>
  <c r="S133" i="1"/>
  <c r="S132" i="1"/>
  <c r="S125" i="1"/>
  <c r="S122" i="1"/>
  <c r="S124" i="1"/>
  <c r="S109" i="1"/>
  <c r="S102" i="1"/>
  <c r="S98" i="1"/>
  <c r="S91" i="1"/>
  <c r="S85" i="1"/>
  <c r="S80" i="1"/>
  <c r="S64" i="1"/>
  <c r="S115" i="1"/>
  <c r="S112" i="1"/>
  <c r="S110" i="1"/>
  <c r="S106" i="1"/>
  <c r="S103" i="1"/>
  <c r="S99" i="1"/>
  <c r="S95" i="1"/>
  <c r="S89" i="1"/>
  <c r="S86" i="1"/>
  <c r="S83" i="1"/>
  <c r="S75" i="1"/>
  <c r="S73" i="1"/>
  <c r="S70" i="1"/>
  <c r="S121" i="1"/>
  <c r="S119" i="1"/>
  <c r="S116" i="1"/>
  <c r="S113" i="1"/>
  <c r="S107" i="1"/>
  <c r="S104" i="1"/>
  <c r="S100" i="1"/>
  <c r="S96" i="1"/>
  <c r="S92" i="1"/>
  <c r="S87" i="1"/>
  <c r="S84" i="1"/>
  <c r="S81" i="1"/>
  <c r="S78" i="1"/>
  <c r="S77" i="1"/>
  <c r="S76" i="1"/>
  <c r="S71" i="1"/>
  <c r="S68" i="1"/>
  <c r="S65" i="1"/>
  <c r="S120" i="1"/>
  <c r="S117" i="1"/>
  <c r="S111" i="1"/>
  <c r="S108" i="1"/>
  <c r="S101" i="1"/>
  <c r="S97" i="1"/>
  <c r="S93" i="1"/>
  <c r="S90" i="1"/>
  <c r="S88" i="1"/>
  <c r="S82" i="1"/>
  <c r="S74" i="1"/>
  <c r="S69" i="1"/>
  <c r="S66" i="1"/>
  <c r="S67" i="1"/>
  <c r="S63" i="1"/>
  <c r="S60" i="1"/>
  <c r="S53" i="1"/>
  <c r="S50" i="1"/>
  <c r="S46" i="1"/>
  <c r="S41" i="1"/>
  <c r="S36" i="1"/>
  <c r="S61" i="1"/>
  <c r="S58" i="1"/>
  <c r="S56" i="1"/>
  <c r="S51" i="1"/>
  <c r="S47" i="1"/>
  <c r="S44" i="1"/>
  <c r="S39" i="1"/>
  <c r="S59" i="1"/>
  <c r="S54" i="1"/>
  <c r="S40" i="1"/>
  <c r="S35" i="1"/>
  <c r="S57" i="1"/>
  <c r="S55" i="1"/>
  <c r="S49" i="1"/>
  <c r="S45" i="1"/>
  <c r="S43" i="1"/>
  <c r="S38" i="1"/>
  <c r="AA290" i="1"/>
  <c r="AA287" i="1"/>
  <c r="AA289" i="1"/>
  <c r="AA282" i="1"/>
  <c r="AA277" i="1"/>
  <c r="AA283" i="1"/>
  <c r="AA280" i="1"/>
  <c r="AA273" i="1"/>
  <c r="AA288" i="1"/>
  <c r="AA286" i="1"/>
  <c r="AA284" i="1"/>
  <c r="AA281" i="1"/>
  <c r="AA278" i="1"/>
  <c r="AA285" i="1"/>
  <c r="AA269" i="1"/>
  <c r="AA267" i="1"/>
  <c r="AA261" i="1"/>
  <c r="AA257" i="1"/>
  <c r="AA247" i="1"/>
  <c r="AA276" i="1"/>
  <c r="AA274" i="1"/>
  <c r="AA271" i="1"/>
  <c r="AA265" i="1"/>
  <c r="AA264" i="1"/>
  <c r="AA258" i="1"/>
  <c r="AA268" i="1"/>
  <c r="AA266" i="1"/>
  <c r="AA259" i="1"/>
  <c r="AA256" i="1"/>
  <c r="AA253" i="1"/>
  <c r="AA248" i="1"/>
  <c r="AA275" i="1"/>
  <c r="AA270" i="1"/>
  <c r="AA263" i="1"/>
  <c r="AA260" i="1"/>
  <c r="AA254" i="1"/>
  <c r="AA251" i="1"/>
  <c r="AA250" i="1"/>
  <c r="AA249" i="1"/>
  <c r="AA246" i="1"/>
  <c r="AA245" i="1"/>
  <c r="AA242" i="1"/>
  <c r="AA239" i="1"/>
  <c r="AA235" i="1"/>
  <c r="AA232" i="1"/>
  <c r="AA229" i="1"/>
  <c r="AA228" i="1"/>
  <c r="AA224" i="1"/>
  <c r="AA220" i="1"/>
  <c r="AA217" i="1"/>
  <c r="AA213" i="1"/>
  <c r="AA240" i="1"/>
  <c r="AA237" i="1"/>
  <c r="AA236" i="1"/>
  <c r="AA225" i="1"/>
  <c r="AA221" i="1"/>
  <c r="AA218" i="1"/>
  <c r="AA241" i="1"/>
  <c r="AA238" i="1"/>
  <c r="AA230" i="1"/>
  <c r="AA226" i="1"/>
  <c r="AA222" i="1"/>
  <c r="AA215" i="1"/>
  <c r="AA244" i="1"/>
  <c r="AA243" i="1"/>
  <c r="AA234" i="1"/>
  <c r="AA231" i="1"/>
  <c r="AA227" i="1"/>
  <c r="AA223" i="1"/>
  <c r="AA219" i="1"/>
  <c r="AA216" i="1"/>
  <c r="AA212" i="1"/>
  <c r="AA214" i="1"/>
  <c r="AA200" i="1"/>
  <c r="AA197" i="1"/>
  <c r="AA195" i="1"/>
  <c r="AA191" i="1"/>
  <c r="AA189" i="1"/>
  <c r="AA188" i="1"/>
  <c r="AA187" i="1"/>
  <c r="AA183" i="1"/>
  <c r="AA179" i="1"/>
  <c r="AA173" i="1"/>
  <c r="AA166" i="1"/>
  <c r="AA211" i="1"/>
  <c r="AA210" i="1"/>
  <c r="AA207" i="1"/>
  <c r="AA205" i="1"/>
  <c r="AA203" i="1"/>
  <c r="AA202" i="1"/>
  <c r="AA201" i="1"/>
  <c r="AA198" i="1"/>
  <c r="AA192" i="1"/>
  <c r="AA180" i="1"/>
  <c r="AA177" i="1"/>
  <c r="AA174" i="1"/>
  <c r="AA196" i="1"/>
  <c r="AA194" i="1"/>
  <c r="AA193" i="1"/>
  <c r="AA190" i="1"/>
  <c r="AA181" i="1"/>
  <c r="AA175" i="1"/>
  <c r="AA171" i="1"/>
  <c r="AA168" i="1"/>
  <c r="AA209" i="1"/>
  <c r="AA206" i="1"/>
  <c r="AA204" i="1"/>
  <c r="AA199" i="1"/>
  <c r="AA186" i="1"/>
  <c r="AA185" i="1"/>
  <c r="AA182" i="1"/>
  <c r="AA178" i="1"/>
  <c r="AA176" i="1"/>
  <c r="AA172" i="1"/>
  <c r="AA169" i="1"/>
  <c r="AA165" i="1"/>
  <c r="AA163" i="1"/>
  <c r="AA155" i="1"/>
  <c r="AA151" i="1"/>
  <c r="AA142" i="1"/>
  <c r="AA140" i="1"/>
  <c r="AA138" i="1"/>
  <c r="AA134" i="1"/>
  <c r="AA129" i="1"/>
  <c r="AA126" i="1"/>
  <c r="AA161" i="1"/>
  <c r="AA156" i="1"/>
  <c r="AA152" i="1"/>
  <c r="AA145" i="1"/>
  <c r="AA141" i="1"/>
  <c r="AA139" i="1"/>
  <c r="AA135" i="1"/>
  <c r="AA130" i="1"/>
  <c r="AA127" i="1"/>
  <c r="AA123" i="1"/>
  <c r="AA164" i="1"/>
  <c r="AA157" i="1"/>
  <c r="AA153" i="1"/>
  <c r="AA149" i="1"/>
  <c r="AA146" i="1"/>
  <c r="AA131" i="1"/>
  <c r="AA167" i="1"/>
  <c r="AA160" i="1"/>
  <c r="AA158" i="1"/>
  <c r="AA154" i="1"/>
  <c r="AA150" i="1"/>
  <c r="AA147" i="1"/>
  <c r="AA144" i="1"/>
  <c r="AA137" i="1"/>
  <c r="AA133" i="1"/>
  <c r="AA132" i="1"/>
  <c r="AA125" i="1"/>
  <c r="AA122" i="1"/>
  <c r="AA124" i="1"/>
  <c r="AA109" i="1"/>
  <c r="AA102" i="1"/>
  <c r="AA98" i="1"/>
  <c r="AA91" i="1"/>
  <c r="AA85" i="1"/>
  <c r="AA80" i="1"/>
  <c r="AA64" i="1"/>
  <c r="AA115" i="1"/>
  <c r="AA112" i="1"/>
  <c r="AA110" i="1"/>
  <c r="AA106" i="1"/>
  <c r="AA103" i="1"/>
  <c r="AA99" i="1"/>
  <c r="AA95" i="1"/>
  <c r="AA89" i="1"/>
  <c r="AA86" i="1"/>
  <c r="AA83" i="1"/>
  <c r="AA75" i="1"/>
  <c r="AA73" i="1"/>
  <c r="AA70" i="1"/>
  <c r="AA121" i="1"/>
  <c r="AA119" i="1"/>
  <c r="AA116" i="1"/>
  <c r="AA113" i="1"/>
  <c r="AA107" i="1"/>
  <c r="AA104" i="1"/>
  <c r="AA100" i="1"/>
  <c r="AA96" i="1"/>
  <c r="AA92" i="1"/>
  <c r="AA87" i="1"/>
  <c r="AA84" i="1"/>
  <c r="AA81" i="1"/>
  <c r="AA78" i="1"/>
  <c r="AA77" i="1"/>
  <c r="AA76" i="1"/>
  <c r="AA71" i="1"/>
  <c r="AA68" i="1"/>
  <c r="AA65" i="1"/>
  <c r="AA120" i="1"/>
  <c r="AA117" i="1"/>
  <c r="AA111" i="1"/>
  <c r="AA108" i="1"/>
  <c r="AA101" i="1"/>
  <c r="AA97" i="1"/>
  <c r="AA93" i="1"/>
  <c r="AA90" i="1"/>
  <c r="AA88" i="1"/>
  <c r="AA82" i="1"/>
  <c r="AA74" i="1"/>
  <c r="AA69" i="1"/>
  <c r="AA66" i="1"/>
  <c r="AA63" i="1"/>
  <c r="AA60" i="1"/>
  <c r="AA53" i="1"/>
  <c r="AA50" i="1"/>
  <c r="AA46" i="1"/>
  <c r="AA41" i="1"/>
  <c r="AA36" i="1"/>
  <c r="AA61" i="1"/>
  <c r="AA58" i="1"/>
  <c r="AA56" i="1"/>
  <c r="AA51" i="1"/>
  <c r="AA47" i="1"/>
  <c r="AA44" i="1"/>
  <c r="AA39" i="1"/>
  <c r="AA67" i="1"/>
  <c r="AA59" i="1"/>
  <c r="AA54" i="1"/>
  <c r="AA40" i="1"/>
  <c r="AA35" i="1"/>
  <c r="AA57" i="1"/>
  <c r="AA55" i="1"/>
  <c r="AA49" i="1"/>
  <c r="AA45" i="1"/>
  <c r="AA43" i="1"/>
  <c r="AA38" i="1"/>
  <c r="BU289" i="1"/>
  <c r="BU287" i="1"/>
  <c r="BU290" i="1"/>
  <c r="BU285" i="1"/>
  <c r="BU288" i="1"/>
  <c r="BU286" i="1"/>
  <c r="BU284" i="1"/>
  <c r="BU281" i="1"/>
  <c r="BU278" i="1"/>
  <c r="BU269" i="1"/>
  <c r="BU282" i="1"/>
  <c r="BU277" i="1"/>
  <c r="BU283" i="1"/>
  <c r="BU280" i="1"/>
  <c r="BU273" i="1"/>
  <c r="BU268" i="1"/>
  <c r="BU266" i="1"/>
  <c r="BU259" i="1"/>
  <c r="BU256" i="1"/>
  <c r="BU253" i="1"/>
  <c r="BU250" i="1"/>
  <c r="BU249" i="1"/>
  <c r="BU248" i="1"/>
  <c r="BU246" i="1"/>
  <c r="BU245" i="1"/>
  <c r="BU275" i="1"/>
  <c r="BU270" i="1"/>
  <c r="BU263" i="1"/>
  <c r="BU260" i="1"/>
  <c r="BU254" i="1"/>
  <c r="BU251" i="1"/>
  <c r="BU267" i="1"/>
  <c r="BU264" i="1"/>
  <c r="BU261" i="1"/>
  <c r="BU257" i="1"/>
  <c r="BU247" i="1"/>
  <c r="BU276" i="1"/>
  <c r="BU274" i="1"/>
  <c r="BU271" i="1"/>
  <c r="BU265" i="1"/>
  <c r="BU258" i="1"/>
  <c r="BU238" i="1"/>
  <c r="BU230" i="1"/>
  <c r="BU226" i="1"/>
  <c r="BU222" i="1"/>
  <c r="BU215" i="1"/>
  <c r="BU211" i="1"/>
  <c r="BU244" i="1"/>
  <c r="BU241" i="1"/>
  <c r="BU234" i="1"/>
  <c r="BU232" i="1"/>
  <c r="BU231" i="1"/>
  <c r="BU228" i="1"/>
  <c r="BU227" i="1"/>
  <c r="BU223" i="1"/>
  <c r="BU219" i="1"/>
  <c r="BU216" i="1"/>
  <c r="BU243" i="1"/>
  <c r="BU242" i="1"/>
  <c r="BU239" i="1"/>
  <c r="BU236" i="1"/>
  <c r="BU235" i="1"/>
  <c r="BU229" i="1"/>
  <c r="BU224" i="1"/>
  <c r="BU220" i="1"/>
  <c r="BU217" i="1"/>
  <c r="BU213" i="1"/>
  <c r="BU240" i="1"/>
  <c r="BU237" i="1"/>
  <c r="BU225" i="1"/>
  <c r="BU221" i="1"/>
  <c r="BU218" i="1"/>
  <c r="BU214" i="1"/>
  <c r="BU212" i="1"/>
  <c r="BU196" i="1"/>
  <c r="BU194" i="1"/>
  <c r="BU190" i="1"/>
  <c r="BU185" i="1"/>
  <c r="BU181" i="1"/>
  <c r="BU175" i="1"/>
  <c r="BU171" i="1"/>
  <c r="BU168" i="1"/>
  <c r="BU209" i="1"/>
  <c r="BU206" i="1"/>
  <c r="BU204" i="1"/>
  <c r="BU199" i="1"/>
  <c r="BU188" i="1"/>
  <c r="BU187" i="1"/>
  <c r="BU186" i="1"/>
  <c r="BU182" i="1"/>
  <c r="BU178" i="1"/>
  <c r="BU176" i="1"/>
  <c r="BU172" i="1"/>
  <c r="BU169" i="1"/>
  <c r="BU202" i="1"/>
  <c r="BU201" i="1"/>
  <c r="BU200" i="1"/>
  <c r="BU197" i="1"/>
  <c r="BU195" i="1"/>
  <c r="BU191" i="1"/>
  <c r="BU189" i="1"/>
  <c r="BU183" i="1"/>
  <c r="BU179" i="1"/>
  <c r="BU173" i="1"/>
  <c r="BU210" i="1"/>
  <c r="BU207" i="1"/>
  <c r="BU205" i="1"/>
  <c r="BU203" i="1"/>
  <c r="BU198" i="1"/>
  <c r="BU193" i="1"/>
  <c r="BU192" i="1"/>
  <c r="BU180" i="1"/>
  <c r="BU177" i="1"/>
  <c r="BU174" i="1"/>
  <c r="BU167" i="1"/>
  <c r="BU164" i="1"/>
  <c r="BU165" i="1"/>
  <c r="BU157" i="1"/>
  <c r="BU153" i="1"/>
  <c r="BU149" i="1"/>
  <c r="BU146" i="1"/>
  <c r="BU132" i="1"/>
  <c r="BU131" i="1"/>
  <c r="BU124" i="1"/>
  <c r="BU166" i="1"/>
  <c r="BU160" i="1"/>
  <c r="BU158" i="1"/>
  <c r="BU154" i="1"/>
  <c r="BU150" i="1"/>
  <c r="BU147" i="1"/>
  <c r="BU144" i="1"/>
  <c r="BU137" i="1"/>
  <c r="BU133" i="1"/>
  <c r="BU125" i="1"/>
  <c r="BU163" i="1"/>
  <c r="BU155" i="1"/>
  <c r="BU151" i="1"/>
  <c r="BU142" i="1"/>
  <c r="BU141" i="1"/>
  <c r="BU140" i="1"/>
  <c r="BU139" i="1"/>
  <c r="BU138" i="1"/>
  <c r="BU135" i="1"/>
  <c r="BU134" i="1"/>
  <c r="BU129" i="1"/>
  <c r="BU126" i="1"/>
  <c r="BU161" i="1"/>
  <c r="BU156" i="1"/>
  <c r="BU152" i="1"/>
  <c r="BU145" i="1"/>
  <c r="BU130" i="1"/>
  <c r="BU127" i="1"/>
  <c r="BU123" i="1"/>
  <c r="BU120" i="1"/>
  <c r="BU121" i="1"/>
  <c r="BU119" i="1"/>
  <c r="BU116" i="1"/>
  <c r="BU113" i="1"/>
  <c r="BU107" i="1"/>
  <c r="BU104" i="1"/>
  <c r="BU100" i="1"/>
  <c r="BU96" i="1"/>
  <c r="BU93" i="1"/>
  <c r="BU92" i="1"/>
  <c r="BU87" i="1"/>
  <c r="BU84" i="1"/>
  <c r="BU81" i="1"/>
  <c r="BU65" i="1"/>
  <c r="BU122" i="1"/>
  <c r="BU117" i="1"/>
  <c r="BU111" i="1"/>
  <c r="BU108" i="1"/>
  <c r="BU101" i="1"/>
  <c r="BU97" i="1"/>
  <c r="BU90" i="1"/>
  <c r="BU88" i="1"/>
  <c r="BU82" i="1"/>
  <c r="BU74" i="1"/>
  <c r="BU69" i="1"/>
  <c r="BU109" i="1"/>
  <c r="BU102" i="1"/>
  <c r="BU98" i="1"/>
  <c r="BU91" i="1"/>
  <c r="BU85" i="1"/>
  <c r="BU80" i="1"/>
  <c r="BU64" i="1"/>
  <c r="BU115" i="1"/>
  <c r="BU112" i="1"/>
  <c r="BU110" i="1"/>
  <c r="BU106" i="1"/>
  <c r="BU103" i="1"/>
  <c r="BU99" i="1"/>
  <c r="BU95" i="1"/>
  <c r="BU89" i="1"/>
  <c r="BU86" i="1"/>
  <c r="BU83" i="1"/>
  <c r="BU78" i="1"/>
  <c r="BU77" i="1"/>
  <c r="BU76" i="1"/>
  <c r="BU75" i="1"/>
  <c r="BU73" i="1"/>
  <c r="BU71" i="1"/>
  <c r="BU70" i="1"/>
  <c r="BU68" i="1"/>
  <c r="BU67" i="1"/>
  <c r="BU66" i="1"/>
  <c r="BU63" i="1"/>
  <c r="BU59" i="1"/>
  <c r="BU54" i="1"/>
  <c r="BU40" i="1"/>
  <c r="BU35" i="1"/>
  <c r="BU57" i="1"/>
  <c r="BU55" i="1"/>
  <c r="BU49" i="1"/>
  <c r="BU45" i="1"/>
  <c r="BU43" i="1"/>
  <c r="BU38" i="1"/>
  <c r="BU60" i="1"/>
  <c r="BU53" i="1"/>
  <c r="BU50" i="1"/>
  <c r="BU46" i="1"/>
  <c r="BU41" i="1"/>
  <c r="BU36" i="1"/>
  <c r="BU33" i="1"/>
  <c r="BU61" i="1"/>
  <c r="BU58" i="1"/>
  <c r="BU56" i="1"/>
  <c r="BU51" i="1"/>
  <c r="BU47" i="1"/>
  <c r="BU44" i="1"/>
  <c r="BU39" i="1"/>
  <c r="BU37" i="1"/>
  <c r="BU34" i="1"/>
  <c r="U11" i="1"/>
  <c r="Y11" i="1"/>
  <c r="AC11" i="1"/>
  <c r="AG11" i="1"/>
  <c r="BU11" i="1"/>
  <c r="AC12" i="1"/>
  <c r="AG12" i="1"/>
  <c r="BU12" i="1"/>
  <c r="S14" i="1"/>
  <c r="BU14" i="1"/>
  <c r="S15" i="1"/>
  <c r="S16" i="1"/>
  <c r="S17" i="1"/>
  <c r="S18" i="1"/>
  <c r="S19" i="1"/>
  <c r="BU19" i="1"/>
  <c r="BU20" i="1"/>
  <c r="S21" i="1"/>
  <c r="AA21" i="1"/>
  <c r="AE21" i="1"/>
  <c r="U22" i="1"/>
  <c r="Y22" i="1"/>
  <c r="AC22" i="1"/>
  <c r="AG22" i="1"/>
  <c r="BU22" i="1"/>
  <c r="AC23" i="1"/>
  <c r="AG23" i="1"/>
  <c r="BU23" i="1"/>
  <c r="BU24" i="1"/>
  <c r="U25" i="1"/>
  <c r="Y25" i="1"/>
  <c r="AA26" i="1"/>
  <c r="AE26" i="1"/>
  <c r="U28" i="1"/>
  <c r="Y28" i="1"/>
  <c r="AC28" i="1"/>
  <c r="AG28" i="1"/>
  <c r="BU28" i="1"/>
  <c r="Y31" i="1"/>
  <c r="S32" i="1"/>
  <c r="AA32" i="1"/>
  <c r="AE32" i="1"/>
  <c r="AE33" i="1"/>
  <c r="S34" i="1"/>
  <c r="AA37" i="1"/>
  <c r="U287" i="1"/>
  <c r="U290" i="1"/>
  <c r="U288" i="1"/>
  <c r="U286" i="1"/>
  <c r="U284" i="1"/>
  <c r="U281" i="1"/>
  <c r="U278" i="1"/>
  <c r="U285" i="1"/>
  <c r="U289" i="1"/>
  <c r="U282" i="1"/>
  <c r="U277" i="1"/>
  <c r="U283" i="1"/>
  <c r="U280" i="1"/>
  <c r="U273" i="1"/>
  <c r="U268" i="1"/>
  <c r="U266" i="1"/>
  <c r="U259" i="1"/>
  <c r="U256" i="1"/>
  <c r="U253" i="1"/>
  <c r="U248" i="1"/>
  <c r="U275" i="1"/>
  <c r="U270" i="1"/>
  <c r="U263" i="1"/>
  <c r="U260" i="1"/>
  <c r="U254" i="1"/>
  <c r="U251" i="1"/>
  <c r="U250" i="1"/>
  <c r="U249" i="1"/>
  <c r="U269" i="1"/>
  <c r="U267" i="1"/>
  <c r="U261" i="1"/>
  <c r="U257" i="1"/>
  <c r="U247" i="1"/>
  <c r="U276" i="1"/>
  <c r="U274" i="1"/>
  <c r="U271" i="1"/>
  <c r="U265" i="1"/>
  <c r="U264" i="1"/>
  <c r="U258" i="1"/>
  <c r="U243" i="1"/>
  <c r="U245" i="1"/>
  <c r="U241" i="1"/>
  <c r="U238" i="1"/>
  <c r="U230" i="1"/>
  <c r="U226" i="1"/>
  <c r="U222" i="1"/>
  <c r="U215" i="1"/>
  <c r="U211" i="1"/>
  <c r="U244" i="1"/>
  <c r="U234" i="1"/>
  <c r="U231" i="1"/>
  <c r="U227" i="1"/>
  <c r="U223" i="1"/>
  <c r="U219" i="1"/>
  <c r="U216" i="1"/>
  <c r="U246" i="1"/>
  <c r="U242" i="1"/>
  <c r="U239" i="1"/>
  <c r="U235" i="1"/>
  <c r="U232" i="1"/>
  <c r="U229" i="1"/>
  <c r="U228" i="1"/>
  <c r="U224" i="1"/>
  <c r="U220" i="1"/>
  <c r="U217" i="1"/>
  <c r="U213" i="1"/>
  <c r="U240" i="1"/>
  <c r="U237" i="1"/>
  <c r="U236" i="1"/>
  <c r="U225" i="1"/>
  <c r="U221" i="1"/>
  <c r="U218" i="1"/>
  <c r="U214" i="1"/>
  <c r="U196" i="1"/>
  <c r="U194" i="1"/>
  <c r="U193" i="1"/>
  <c r="U190" i="1"/>
  <c r="U181" i="1"/>
  <c r="U175" i="1"/>
  <c r="U171" i="1"/>
  <c r="U168" i="1"/>
  <c r="U212" i="1"/>
  <c r="U209" i="1"/>
  <c r="U206" i="1"/>
  <c r="U204" i="1"/>
  <c r="U199" i="1"/>
  <c r="U186" i="1"/>
  <c r="U185" i="1"/>
  <c r="U182" i="1"/>
  <c r="U178" i="1"/>
  <c r="U176" i="1"/>
  <c r="U172" i="1"/>
  <c r="U169" i="1"/>
  <c r="U200" i="1"/>
  <c r="U197" i="1"/>
  <c r="U195" i="1"/>
  <c r="U191" i="1"/>
  <c r="U189" i="1"/>
  <c r="U188" i="1"/>
  <c r="U187" i="1"/>
  <c r="U183" i="1"/>
  <c r="U179" i="1"/>
  <c r="U173" i="1"/>
  <c r="U210" i="1"/>
  <c r="U207" i="1"/>
  <c r="U205" i="1"/>
  <c r="U203" i="1"/>
  <c r="U202" i="1"/>
  <c r="U201" i="1"/>
  <c r="U198" i="1"/>
  <c r="U192" i="1"/>
  <c r="U180" i="1"/>
  <c r="U177" i="1"/>
  <c r="U174" i="1"/>
  <c r="U167" i="1"/>
  <c r="U164" i="1"/>
  <c r="U157" i="1"/>
  <c r="U153" i="1"/>
  <c r="U149" i="1"/>
  <c r="U146" i="1"/>
  <c r="U131" i="1"/>
  <c r="U165" i="1"/>
  <c r="U160" i="1"/>
  <c r="U158" i="1"/>
  <c r="U154" i="1"/>
  <c r="U150" i="1"/>
  <c r="U147" i="1"/>
  <c r="U144" i="1"/>
  <c r="U137" i="1"/>
  <c r="U133" i="1"/>
  <c r="U132" i="1"/>
  <c r="U125" i="1"/>
  <c r="U166" i="1"/>
  <c r="U163" i="1"/>
  <c r="U155" i="1"/>
  <c r="U151" i="1"/>
  <c r="U142" i="1"/>
  <c r="U140" i="1"/>
  <c r="U138" i="1"/>
  <c r="U134" i="1"/>
  <c r="U129" i="1"/>
  <c r="U126" i="1"/>
  <c r="U161" i="1"/>
  <c r="U156" i="1"/>
  <c r="U152" i="1"/>
  <c r="U145" i="1"/>
  <c r="U141" i="1"/>
  <c r="U139" i="1"/>
  <c r="U135" i="1"/>
  <c r="U130" i="1"/>
  <c r="U127" i="1"/>
  <c r="U123" i="1"/>
  <c r="U121" i="1"/>
  <c r="U119" i="1"/>
  <c r="U116" i="1"/>
  <c r="U113" i="1"/>
  <c r="U107" i="1"/>
  <c r="U104" i="1"/>
  <c r="U100" i="1"/>
  <c r="U96" i="1"/>
  <c r="U92" i="1"/>
  <c r="U87" i="1"/>
  <c r="U84" i="1"/>
  <c r="U81" i="1"/>
  <c r="U78" i="1"/>
  <c r="U77" i="1"/>
  <c r="U76" i="1"/>
  <c r="U71" i="1"/>
  <c r="U68" i="1"/>
  <c r="U65" i="1"/>
  <c r="U120" i="1"/>
  <c r="U117" i="1"/>
  <c r="U111" i="1"/>
  <c r="U108" i="1"/>
  <c r="U101" i="1"/>
  <c r="U97" i="1"/>
  <c r="U93" i="1"/>
  <c r="U90" i="1"/>
  <c r="U88" i="1"/>
  <c r="U82" i="1"/>
  <c r="U74" i="1"/>
  <c r="U69" i="1"/>
  <c r="U124" i="1"/>
  <c r="U122" i="1"/>
  <c r="U109" i="1"/>
  <c r="U102" i="1"/>
  <c r="U98" i="1"/>
  <c r="U91" i="1"/>
  <c r="U85" i="1"/>
  <c r="U80" i="1"/>
  <c r="U64" i="1"/>
  <c r="U115" i="1"/>
  <c r="U112" i="1"/>
  <c r="U110" i="1"/>
  <c r="U106" i="1"/>
  <c r="U103" i="1"/>
  <c r="U99" i="1"/>
  <c r="U95" i="1"/>
  <c r="U89" i="1"/>
  <c r="U86" i="1"/>
  <c r="U83" i="1"/>
  <c r="U75" i="1"/>
  <c r="U73" i="1"/>
  <c r="U70" i="1"/>
  <c r="U67" i="1"/>
  <c r="U59" i="1"/>
  <c r="U54" i="1"/>
  <c r="U40" i="1"/>
  <c r="U35" i="1"/>
  <c r="U66" i="1"/>
  <c r="U57" i="1"/>
  <c r="U55" i="1"/>
  <c r="U49" i="1"/>
  <c r="U45" i="1"/>
  <c r="U43" i="1"/>
  <c r="U38" i="1"/>
  <c r="U63" i="1"/>
  <c r="U60" i="1"/>
  <c r="U53" i="1"/>
  <c r="U50" i="1"/>
  <c r="U46" i="1"/>
  <c r="U41" i="1"/>
  <c r="U36" i="1"/>
  <c r="U33" i="1"/>
  <c r="U61" i="1"/>
  <c r="U58" i="1"/>
  <c r="U56" i="1"/>
  <c r="U51" i="1"/>
  <c r="U47" i="1"/>
  <c r="U44" i="1"/>
  <c r="U39" i="1"/>
  <c r="U37" i="1"/>
  <c r="U34" i="1"/>
  <c r="AC287" i="1"/>
  <c r="AC290" i="1"/>
  <c r="AC288" i="1"/>
  <c r="AC286" i="1"/>
  <c r="AC284" i="1"/>
  <c r="AC281" i="1"/>
  <c r="AC278" i="1"/>
  <c r="AC285" i="1"/>
  <c r="AC289" i="1"/>
  <c r="AC282" i="1"/>
  <c r="AC277" i="1"/>
  <c r="AC283" i="1"/>
  <c r="AC280" i="1"/>
  <c r="AC273" i="1"/>
  <c r="AC269" i="1"/>
  <c r="AC268" i="1"/>
  <c r="AC266" i="1"/>
  <c r="AC259" i="1"/>
  <c r="AC256" i="1"/>
  <c r="AC253" i="1"/>
  <c r="AC248" i="1"/>
  <c r="AC275" i="1"/>
  <c r="AC270" i="1"/>
  <c r="AC263" i="1"/>
  <c r="AC260" i="1"/>
  <c r="AC254" i="1"/>
  <c r="AC251" i="1"/>
  <c r="AC250" i="1"/>
  <c r="AC249" i="1"/>
  <c r="AC267" i="1"/>
  <c r="AC261" i="1"/>
  <c r="AC257" i="1"/>
  <c r="AC247" i="1"/>
  <c r="AC276" i="1"/>
  <c r="AC274" i="1"/>
  <c r="AC271" i="1"/>
  <c r="AC265" i="1"/>
  <c r="AC264" i="1"/>
  <c r="AC258" i="1"/>
  <c r="AC243" i="1"/>
  <c r="AC246" i="1"/>
  <c r="AC241" i="1"/>
  <c r="AC238" i="1"/>
  <c r="AC230" i="1"/>
  <c r="AC226" i="1"/>
  <c r="AC222" i="1"/>
  <c r="AC215" i="1"/>
  <c r="AC211" i="1"/>
  <c r="AC244" i="1"/>
  <c r="AC234" i="1"/>
  <c r="AC231" i="1"/>
  <c r="AC227" i="1"/>
  <c r="AC223" i="1"/>
  <c r="AC219" i="1"/>
  <c r="AC216" i="1"/>
  <c r="AC245" i="1"/>
  <c r="AC242" i="1"/>
  <c r="AC239" i="1"/>
  <c r="AC235" i="1"/>
  <c r="AC232" i="1"/>
  <c r="AC229" i="1"/>
  <c r="AC228" i="1"/>
  <c r="AC224" i="1"/>
  <c r="AC220" i="1"/>
  <c r="AC217" i="1"/>
  <c r="AC213" i="1"/>
  <c r="AC240" i="1"/>
  <c r="AC237" i="1"/>
  <c r="AC236" i="1"/>
  <c r="AC225" i="1"/>
  <c r="AC221" i="1"/>
  <c r="AC218" i="1"/>
  <c r="AC214" i="1"/>
  <c r="AC196" i="1"/>
  <c r="AC194" i="1"/>
  <c r="AC193" i="1"/>
  <c r="AC190" i="1"/>
  <c r="AC181" i="1"/>
  <c r="AC175" i="1"/>
  <c r="AC171" i="1"/>
  <c r="AC168" i="1"/>
  <c r="AC209" i="1"/>
  <c r="AC206" i="1"/>
  <c r="AC204" i="1"/>
  <c r="AC199" i="1"/>
  <c r="AC186" i="1"/>
  <c r="AC185" i="1"/>
  <c r="AC182" i="1"/>
  <c r="AC178" i="1"/>
  <c r="AC176" i="1"/>
  <c r="AC172" i="1"/>
  <c r="AC169" i="1"/>
  <c r="AC200" i="1"/>
  <c r="AC197" i="1"/>
  <c r="AC195" i="1"/>
  <c r="AC191" i="1"/>
  <c r="AC189" i="1"/>
  <c r="AC188" i="1"/>
  <c r="AC187" i="1"/>
  <c r="AC183" i="1"/>
  <c r="AC179" i="1"/>
  <c r="AC173" i="1"/>
  <c r="AC212" i="1"/>
  <c r="AC210" i="1"/>
  <c r="AC207" i="1"/>
  <c r="AC205" i="1"/>
  <c r="AC203" i="1"/>
  <c r="AC202" i="1"/>
  <c r="AC201" i="1"/>
  <c r="AC198" i="1"/>
  <c r="AC192" i="1"/>
  <c r="AC180" i="1"/>
  <c r="AC177" i="1"/>
  <c r="AC174" i="1"/>
  <c r="AC167" i="1"/>
  <c r="AC166" i="1"/>
  <c r="AC164" i="1"/>
  <c r="AC157" i="1"/>
  <c r="AC153" i="1"/>
  <c r="AC149" i="1"/>
  <c r="AC146" i="1"/>
  <c r="AC131" i="1"/>
  <c r="AC160" i="1"/>
  <c r="AC158" i="1"/>
  <c r="AC154" i="1"/>
  <c r="AC150" i="1"/>
  <c r="AC147" i="1"/>
  <c r="AC144" i="1"/>
  <c r="AC137" i="1"/>
  <c r="AC133" i="1"/>
  <c r="AC132" i="1"/>
  <c r="AC125" i="1"/>
  <c r="AC163" i="1"/>
  <c r="AC155" i="1"/>
  <c r="AC151" i="1"/>
  <c r="AC142" i="1"/>
  <c r="AC140" i="1"/>
  <c r="AC138" i="1"/>
  <c r="AC134" i="1"/>
  <c r="AC129" i="1"/>
  <c r="AC126" i="1"/>
  <c r="AC165" i="1"/>
  <c r="AC161" i="1"/>
  <c r="AC156" i="1"/>
  <c r="AC152" i="1"/>
  <c r="AC145" i="1"/>
  <c r="AC141" i="1"/>
  <c r="AC139" i="1"/>
  <c r="AC135" i="1"/>
  <c r="AC130" i="1"/>
  <c r="AC127" i="1"/>
  <c r="AC123" i="1"/>
  <c r="AC122" i="1"/>
  <c r="AC121" i="1"/>
  <c r="AC119" i="1"/>
  <c r="AC116" i="1"/>
  <c r="AC113" i="1"/>
  <c r="AC107" i="1"/>
  <c r="AC104" i="1"/>
  <c r="AC100" i="1"/>
  <c r="AC96" i="1"/>
  <c r="AC92" i="1"/>
  <c r="AC87" i="1"/>
  <c r="AC84" i="1"/>
  <c r="AC81" i="1"/>
  <c r="AC78" i="1"/>
  <c r="AC77" i="1"/>
  <c r="AC76" i="1"/>
  <c r="AC71" i="1"/>
  <c r="AC68" i="1"/>
  <c r="AC65" i="1"/>
  <c r="AC120" i="1"/>
  <c r="AC117" i="1"/>
  <c r="AC111" i="1"/>
  <c r="AC108" i="1"/>
  <c r="AC101" i="1"/>
  <c r="AC97" i="1"/>
  <c r="AC93" i="1"/>
  <c r="AC90" i="1"/>
  <c r="AC88" i="1"/>
  <c r="AC82" i="1"/>
  <c r="AC74" i="1"/>
  <c r="AC69" i="1"/>
  <c r="AC124" i="1"/>
  <c r="AC109" i="1"/>
  <c r="AC102" i="1"/>
  <c r="AC98" i="1"/>
  <c r="AC91" i="1"/>
  <c r="AC85" i="1"/>
  <c r="AC80" i="1"/>
  <c r="AC64" i="1"/>
  <c r="AC115" i="1"/>
  <c r="AC112" i="1"/>
  <c r="AC110" i="1"/>
  <c r="AC106" i="1"/>
  <c r="AC103" i="1"/>
  <c r="AC99" i="1"/>
  <c r="AC95" i="1"/>
  <c r="AC89" i="1"/>
  <c r="AC86" i="1"/>
  <c r="AC83" i="1"/>
  <c r="AC75" i="1"/>
  <c r="AC73" i="1"/>
  <c r="AC70" i="1"/>
  <c r="AC67" i="1"/>
  <c r="AC59" i="1"/>
  <c r="AC54" i="1"/>
  <c r="AC40" i="1"/>
  <c r="AC35" i="1"/>
  <c r="AC57" i="1"/>
  <c r="AC55" i="1"/>
  <c r="AC49" i="1"/>
  <c r="AC45" i="1"/>
  <c r="AC43" i="1"/>
  <c r="AC38" i="1"/>
  <c r="AC60" i="1"/>
  <c r="AC53" i="1"/>
  <c r="AC50" i="1"/>
  <c r="AC46" i="1"/>
  <c r="AC41" i="1"/>
  <c r="AC36" i="1"/>
  <c r="AC33" i="1"/>
  <c r="AC66" i="1"/>
  <c r="AC63" i="1"/>
  <c r="AC61" i="1"/>
  <c r="AC58" i="1"/>
  <c r="AC56" i="1"/>
  <c r="AC51" i="1"/>
  <c r="AC47" i="1"/>
  <c r="AC44" i="1"/>
  <c r="AC39" i="1"/>
  <c r="AC37" i="1"/>
  <c r="AC34" i="1"/>
  <c r="S12" i="1"/>
  <c r="S13" i="1"/>
  <c r="AA13" i="1"/>
  <c r="AE13" i="1"/>
  <c r="AA14" i="1"/>
  <c r="AE14" i="1"/>
  <c r="AE15" i="1"/>
  <c r="AE16" i="1"/>
  <c r="AE17" i="1"/>
  <c r="AE18" i="1"/>
  <c r="AE19" i="1"/>
  <c r="S20" i="1"/>
  <c r="AA20" i="1"/>
  <c r="AE20" i="1"/>
  <c r="S23" i="1"/>
  <c r="S24" i="1"/>
  <c r="AA24" i="1"/>
  <c r="AE24" i="1"/>
  <c r="S25" i="1"/>
  <c r="AC25" i="1"/>
  <c r="AG25" i="1"/>
  <c r="U27" i="1"/>
  <c r="Y27" i="1"/>
  <c r="AC27" i="1"/>
  <c r="AG27" i="1"/>
  <c r="BU27" i="1"/>
  <c r="S29" i="1"/>
  <c r="AA29" i="1"/>
  <c r="AE29" i="1"/>
  <c r="AA33" i="1"/>
  <c r="AE34" i="1"/>
  <c r="Q48" i="1"/>
  <c r="Q52" i="1"/>
  <c r="Q42" i="1"/>
  <c r="EB72" i="1"/>
  <c r="Q72" i="1"/>
  <c r="Q79" i="1"/>
  <c r="BG76" i="1"/>
  <c r="BG77" i="1"/>
  <c r="BG78" i="1"/>
  <c r="Q118" i="1"/>
  <c r="Q128" i="1"/>
  <c r="CM139" i="1"/>
  <c r="CM136" i="1" s="1"/>
  <c r="Q162" i="1"/>
  <c r="Q143" i="1"/>
  <c r="Q148" i="1"/>
  <c r="EB201" i="1"/>
  <c r="EB202" i="1"/>
  <c r="CM208" i="1"/>
  <c r="CU208" i="1"/>
  <c r="DC208" i="1"/>
  <c r="DK208" i="1"/>
  <c r="DS208" i="1"/>
  <c r="BG243" i="1"/>
  <c r="EB264" i="1"/>
  <c r="EB262" i="1" s="1"/>
  <c r="Q272" i="1"/>
  <c r="CK272" i="1"/>
  <c r="CO272" i="1"/>
  <c r="CS272" i="1"/>
  <c r="CW272" i="1"/>
  <c r="DA272" i="1"/>
  <c r="DE272" i="1"/>
  <c r="DI272" i="1"/>
  <c r="DM272" i="1"/>
  <c r="DQ272" i="1"/>
  <c r="DU272" i="1"/>
  <c r="DY272" i="1"/>
  <c r="Q262" i="1"/>
  <c r="AM272" i="1"/>
  <c r="AU272" i="1"/>
  <c r="BC272" i="1"/>
  <c r="BK272" i="1"/>
  <c r="BF262" i="1"/>
  <c r="W62" i="1" l="1"/>
  <c r="W233" i="1"/>
  <c r="W128" i="1"/>
  <c r="W272" i="1"/>
  <c r="W94" i="1"/>
  <c r="W162" i="1"/>
  <c r="W105" i="1"/>
  <c r="W52" i="1"/>
  <c r="W148" i="1"/>
  <c r="W279" i="1"/>
  <c r="W143" i="1"/>
  <c r="W72" i="1"/>
  <c r="W30" i="1"/>
  <c r="W208" i="1"/>
  <c r="W184" i="1"/>
  <c r="W159" i="1"/>
  <c r="W262" i="1"/>
  <c r="W255" i="1"/>
  <c r="W170" i="1"/>
  <c r="W114" i="1"/>
  <c r="W79" i="1"/>
  <c r="W42" i="1"/>
  <c r="W136" i="1"/>
  <c r="W118" i="1"/>
  <c r="BG62" i="1"/>
  <c r="EB136" i="1"/>
  <c r="BG128" i="1"/>
  <c r="BC291" i="1"/>
  <c r="DY291" i="1"/>
  <c r="DI291" i="1"/>
  <c r="CS291" i="1"/>
  <c r="BH291" i="1"/>
  <c r="DE291" i="1"/>
  <c r="CU291" i="1"/>
  <c r="BF291" i="1"/>
  <c r="DS291" i="1"/>
  <c r="DU291" i="1"/>
  <c r="BG233" i="1"/>
  <c r="BG184" i="1"/>
  <c r="CO291" i="1"/>
  <c r="DQ291" i="1"/>
  <c r="DA291" i="1"/>
  <c r="CK291" i="1"/>
  <c r="BK291" i="1"/>
  <c r="DM291" i="1"/>
  <c r="CW291" i="1"/>
  <c r="DC291" i="1"/>
  <c r="AI291" i="1"/>
  <c r="EC274" i="1"/>
  <c r="EC288" i="1"/>
  <c r="EC261" i="1"/>
  <c r="EC278" i="1"/>
  <c r="EC203" i="1"/>
  <c r="EC270" i="1"/>
  <c r="EC256" i="1"/>
  <c r="AU291" i="1"/>
  <c r="EC290" i="1"/>
  <c r="EC240" i="1"/>
  <c r="EC235" i="1"/>
  <c r="EC126" i="1"/>
  <c r="EC164" i="1"/>
  <c r="EC207" i="1"/>
  <c r="EC242" i="1"/>
  <c r="EC244" i="1"/>
  <c r="EC226" i="1"/>
  <c r="EC119" i="1"/>
  <c r="EC225" i="1"/>
  <c r="EC251" i="1"/>
  <c r="EC282" i="1"/>
  <c r="AA252" i="1"/>
  <c r="EC142" i="1"/>
  <c r="EC275" i="1"/>
  <c r="Y30" i="1"/>
  <c r="EC176" i="1"/>
  <c r="EC222" i="1"/>
  <c r="EC185" i="1"/>
  <c r="EC178" i="1"/>
  <c r="EC160" i="1"/>
  <c r="EC205" i="1"/>
  <c r="EC228" i="1"/>
  <c r="EC239" i="1"/>
  <c r="EC234" i="1"/>
  <c r="EC40" i="1"/>
  <c r="EC70" i="1"/>
  <c r="EC86" i="1"/>
  <c r="EC103" i="1"/>
  <c r="EC115" i="1"/>
  <c r="EC91" i="1"/>
  <c r="EC124" i="1"/>
  <c r="EC88" i="1"/>
  <c r="EC101" i="1"/>
  <c r="EC120" i="1"/>
  <c r="EC84" i="1"/>
  <c r="EC100" i="1"/>
  <c r="EC116" i="1"/>
  <c r="EC123" i="1"/>
  <c r="EC125" i="1"/>
  <c r="EC144" i="1"/>
  <c r="EC158" i="1"/>
  <c r="EC166" i="1"/>
  <c r="EC183" i="1"/>
  <c r="EC169" i="1"/>
  <c r="EC204" i="1"/>
  <c r="EC171" i="1"/>
  <c r="EC193" i="1"/>
  <c r="EC237" i="1"/>
  <c r="EC220" i="1"/>
  <c r="EC232" i="1"/>
  <c r="EC245" i="1"/>
  <c r="EC230" i="1"/>
  <c r="EC74" i="1"/>
  <c r="EC93" i="1"/>
  <c r="EC111" i="1"/>
  <c r="EC107" i="1"/>
  <c r="EC121" i="1"/>
  <c r="EC131" i="1"/>
  <c r="EB233" i="1"/>
  <c r="EC134" i="1"/>
  <c r="EC260" i="1"/>
  <c r="EC179" i="1"/>
  <c r="EC264" i="1"/>
  <c r="EC276" i="1"/>
  <c r="EC138" i="1"/>
  <c r="EC172" i="1"/>
  <c r="EC194" i="1"/>
  <c r="EC196" i="1"/>
  <c r="EC224" i="1"/>
  <c r="EC267" i="1"/>
  <c r="EC273" i="1"/>
  <c r="EC33" i="1"/>
  <c r="EC188" i="1"/>
  <c r="EC221" i="1"/>
  <c r="EC215" i="1"/>
  <c r="EC238" i="1"/>
  <c r="EC258" i="1"/>
  <c r="CB291" i="1"/>
  <c r="EC156" i="1"/>
  <c r="EC149" i="1"/>
  <c r="EC180" i="1"/>
  <c r="EC202" i="1"/>
  <c r="EC191" i="1"/>
  <c r="EC218" i="1"/>
  <c r="EC227" i="1"/>
  <c r="EC211" i="1"/>
  <c r="EC257" i="1"/>
  <c r="EC250" i="1"/>
  <c r="EC263" i="1"/>
  <c r="EC253" i="1"/>
  <c r="EC268" i="1"/>
  <c r="EC283" i="1"/>
  <c r="EC286" i="1"/>
  <c r="EC99" i="1"/>
  <c r="EC85" i="1"/>
  <c r="EC68" i="1"/>
  <c r="EC152" i="1"/>
  <c r="EC177" i="1"/>
  <c r="EC201" i="1"/>
  <c r="EC217" i="1"/>
  <c r="EC229" i="1"/>
  <c r="EC223" i="1"/>
  <c r="EC265" i="1"/>
  <c r="EC269" i="1"/>
  <c r="EC254" i="1"/>
  <c r="EC259" i="1"/>
  <c r="EC280" i="1"/>
  <c r="EC289" i="1"/>
  <c r="EC277" i="1"/>
  <c r="EC147" i="1"/>
  <c r="EC187" i="1"/>
  <c r="EC206" i="1"/>
  <c r="EC175" i="1"/>
  <c r="EC271" i="1"/>
  <c r="EC285" i="1"/>
  <c r="EC174" i="1"/>
  <c r="EC198" i="1"/>
  <c r="EC197" i="1"/>
  <c r="AG48" i="1"/>
  <c r="Y252" i="1"/>
  <c r="EC102" i="1"/>
  <c r="EC200" i="1"/>
  <c r="EC181" i="1"/>
  <c r="EC219" i="1"/>
  <c r="EC281" i="1"/>
  <c r="EC165" i="1"/>
  <c r="EC210" i="1"/>
  <c r="EC246" i="1"/>
  <c r="EC186" i="1"/>
  <c r="EC214" i="1"/>
  <c r="EC231" i="1"/>
  <c r="EC249" i="1"/>
  <c r="EC248" i="1"/>
  <c r="EC266" i="1"/>
  <c r="EC80" i="1"/>
  <c r="EC155" i="1"/>
  <c r="EC150" i="1"/>
  <c r="EC173" i="1"/>
  <c r="CL291" i="1"/>
  <c r="EC199" i="1"/>
  <c r="EC247" i="1"/>
  <c r="EC284" i="1"/>
  <c r="EC287" i="1"/>
  <c r="EC213" i="1"/>
  <c r="EC209" i="1"/>
  <c r="EC132" i="1"/>
  <c r="EC127" i="1"/>
  <c r="EC151" i="1"/>
  <c r="EC168" i="1"/>
  <c r="EC190" i="1"/>
  <c r="EC130" i="1"/>
  <c r="EC73" i="1"/>
  <c r="EC64" i="1"/>
  <c r="DG291" i="1"/>
  <c r="AG94" i="1"/>
  <c r="Y72" i="1"/>
  <c r="BE291" i="1"/>
  <c r="BA291" i="1"/>
  <c r="EB184" i="1"/>
  <c r="EC54" i="1"/>
  <c r="EC106" i="1"/>
  <c r="EC69" i="1"/>
  <c r="EC153" i="1"/>
  <c r="EC167" i="1"/>
  <c r="EC192" i="1"/>
  <c r="EC212" i="1"/>
  <c r="EC216" i="1"/>
  <c r="EC195" i="1"/>
  <c r="CA291" i="1"/>
  <c r="EC78" i="1"/>
  <c r="EC53" i="1"/>
  <c r="EC82" i="1"/>
  <c r="EC97" i="1"/>
  <c r="EC117" i="1"/>
  <c r="EC71" i="1"/>
  <c r="EC96" i="1"/>
  <c r="EC113" i="1"/>
  <c r="EC122" i="1"/>
  <c r="EC140" i="1"/>
  <c r="EC146" i="1"/>
  <c r="EC189" i="1"/>
  <c r="EB208" i="1"/>
  <c r="BY291" i="1"/>
  <c r="BS291" i="1"/>
  <c r="AS291" i="1"/>
  <c r="DW291" i="1"/>
  <c r="CQ291" i="1"/>
  <c r="EC129" i="1"/>
  <c r="EC182" i="1"/>
  <c r="CI291" i="1"/>
  <c r="BO291" i="1"/>
  <c r="AO291" i="1"/>
  <c r="CE291" i="1"/>
  <c r="BQ291" i="1"/>
  <c r="AK291" i="1"/>
  <c r="AQ291" i="1"/>
  <c r="DO291" i="1"/>
  <c r="AG79" i="1"/>
  <c r="AG118" i="1"/>
  <c r="AG162" i="1"/>
  <c r="BW291" i="1"/>
  <c r="BM291" i="1"/>
  <c r="AW291" i="1"/>
  <c r="BI291" i="1"/>
  <c r="CG291" i="1"/>
  <c r="EA291" i="1"/>
  <c r="CY291" i="1"/>
  <c r="BG136" i="1"/>
  <c r="AY291" i="1"/>
  <c r="BG72" i="1"/>
  <c r="EC13" i="1"/>
  <c r="EC47" i="1"/>
  <c r="EC61" i="1"/>
  <c r="EC67" i="1"/>
  <c r="EC83" i="1"/>
  <c r="EC112" i="1"/>
  <c r="EC109" i="1"/>
  <c r="EC81" i="1"/>
  <c r="EC163" i="1"/>
  <c r="EC137" i="1"/>
  <c r="EC154" i="1"/>
  <c r="EC75" i="1"/>
  <c r="EC95" i="1"/>
  <c r="EC110" i="1"/>
  <c r="EC90" i="1"/>
  <c r="EC108" i="1"/>
  <c r="EC77" i="1"/>
  <c r="BU252" i="1"/>
  <c r="AE136" i="1"/>
  <c r="Q291" i="1"/>
  <c r="CM291" i="1"/>
  <c r="EC161" i="1"/>
  <c r="DK291" i="1"/>
  <c r="CC291" i="1"/>
  <c r="EC104" i="1"/>
  <c r="AG279" i="1"/>
  <c r="Y105" i="1"/>
  <c r="Y143" i="1"/>
  <c r="AE48" i="1"/>
  <c r="AC94" i="1"/>
  <c r="AC79" i="1"/>
  <c r="EC92" i="1"/>
  <c r="EC145" i="1"/>
  <c r="EC133" i="1"/>
  <c r="EC157" i="1"/>
  <c r="AC208" i="1"/>
  <c r="EC39" i="1"/>
  <c r="U42" i="1"/>
  <c r="U72" i="1"/>
  <c r="EC89" i="1"/>
  <c r="U105" i="1"/>
  <c r="EC98" i="1"/>
  <c r="EC76" i="1"/>
  <c r="U208" i="1"/>
  <c r="U262" i="1"/>
  <c r="U252" i="1"/>
  <c r="EC34" i="1"/>
  <c r="BU72" i="1"/>
  <c r="BU94" i="1"/>
  <c r="AA48" i="1"/>
  <c r="AA159" i="1"/>
  <c r="EC43" i="1"/>
  <c r="EC57" i="1"/>
  <c r="EC59" i="1"/>
  <c r="EC51" i="1"/>
  <c r="EC36" i="1"/>
  <c r="EC66" i="1"/>
  <c r="S136" i="1"/>
  <c r="S255" i="1"/>
  <c r="EC27" i="1"/>
  <c r="BU30" i="1"/>
  <c r="EC11" i="1"/>
  <c r="EC41" i="1"/>
  <c r="EC32" i="1"/>
  <c r="EC21" i="1"/>
  <c r="EC17" i="1"/>
  <c r="EC15" i="1"/>
  <c r="AA62" i="1"/>
  <c r="AA184" i="1"/>
  <c r="AA233" i="1"/>
  <c r="AA262" i="1"/>
  <c r="EC45" i="1"/>
  <c r="EC35" i="1"/>
  <c r="EC56" i="1"/>
  <c r="EC60" i="1"/>
  <c r="S143" i="1"/>
  <c r="EC26" i="1"/>
  <c r="Y114" i="1"/>
  <c r="AC30" i="1"/>
  <c r="EC31" i="1"/>
  <c r="EC28" i="1"/>
  <c r="AE208" i="1"/>
  <c r="EC44" i="1"/>
  <c r="EC58" i="1"/>
  <c r="EC46" i="1"/>
  <c r="U30" i="1"/>
  <c r="EC22" i="1"/>
  <c r="EC29" i="1"/>
  <c r="EC25" i="1"/>
  <c r="EC12" i="1"/>
  <c r="EC65" i="1"/>
  <c r="EC87" i="1"/>
  <c r="EC37" i="1"/>
  <c r="EC38" i="1"/>
  <c r="EC18" i="1"/>
  <c r="EC16" i="1"/>
  <c r="EC14" i="1"/>
  <c r="BU159" i="1"/>
  <c r="EC55" i="1"/>
  <c r="EC50" i="1"/>
  <c r="S252" i="1"/>
  <c r="AE233" i="1"/>
  <c r="AC62" i="1"/>
  <c r="AC48" i="1"/>
  <c r="AC114" i="1"/>
  <c r="AC128" i="1"/>
  <c r="AC143" i="1"/>
  <c r="AC148" i="1"/>
  <c r="AC170" i="1"/>
  <c r="AC262" i="1"/>
  <c r="AC252" i="1"/>
  <c r="U62" i="1"/>
  <c r="U48" i="1"/>
  <c r="U128" i="1"/>
  <c r="U136" i="1"/>
  <c r="U279" i="1"/>
  <c r="EC19" i="1"/>
  <c r="AC10" i="1"/>
  <c r="BU52" i="1"/>
  <c r="BU62" i="1"/>
  <c r="BU114" i="1"/>
  <c r="BU162" i="1"/>
  <c r="BU143" i="1"/>
  <c r="BU208" i="1"/>
  <c r="BU255" i="1"/>
  <c r="BU272" i="1"/>
  <c r="AA42" i="1"/>
  <c r="AA72" i="1"/>
  <c r="AA105" i="1"/>
  <c r="AA136" i="1"/>
  <c r="AA162" i="1"/>
  <c r="AA208" i="1"/>
  <c r="AA255" i="1"/>
  <c r="S48" i="1"/>
  <c r="EC63" i="1"/>
  <c r="S62" i="1"/>
  <c r="EC141" i="1"/>
  <c r="EC241" i="1"/>
  <c r="EC236" i="1"/>
  <c r="S279" i="1"/>
  <c r="AG30" i="1"/>
  <c r="AM291" i="1"/>
  <c r="AG42" i="1"/>
  <c r="AG114" i="1"/>
  <c r="AG159" i="1"/>
  <c r="AG148" i="1"/>
  <c r="AG184" i="1"/>
  <c r="AG262" i="1"/>
  <c r="AG252" i="1"/>
  <c r="Y62" i="1"/>
  <c r="Y79" i="1"/>
  <c r="Y162" i="1"/>
  <c r="Y279" i="1"/>
  <c r="EB10" i="1"/>
  <c r="AA10" i="1"/>
  <c r="AE42" i="1"/>
  <c r="AE62" i="1"/>
  <c r="AE114" i="1"/>
  <c r="AE162" i="1"/>
  <c r="AE184" i="1"/>
  <c r="AE262" i="1"/>
  <c r="AE252" i="1"/>
  <c r="EC24" i="1"/>
  <c r="AC72" i="1"/>
  <c r="AC105" i="1"/>
  <c r="AC118" i="1"/>
  <c r="AC159" i="1"/>
  <c r="AC184" i="1"/>
  <c r="AC255" i="1"/>
  <c r="U114" i="1"/>
  <c r="U143" i="1"/>
  <c r="U184" i="1"/>
  <c r="U170" i="1"/>
  <c r="Y10" i="1"/>
  <c r="BU48" i="1"/>
  <c r="BU105" i="1"/>
  <c r="BU184" i="1"/>
  <c r="BU233" i="1"/>
  <c r="BU279" i="1"/>
  <c r="AA52" i="1"/>
  <c r="AA118" i="1"/>
  <c r="AA94" i="1"/>
  <c r="AA79" i="1"/>
  <c r="AA143" i="1"/>
  <c r="AA128" i="1"/>
  <c r="AA272" i="1"/>
  <c r="S114" i="1"/>
  <c r="S184" i="1"/>
  <c r="S170" i="1"/>
  <c r="S233" i="1"/>
  <c r="S262" i="1"/>
  <c r="AG52" i="1"/>
  <c r="AG62" i="1"/>
  <c r="AG72" i="1"/>
  <c r="AG105" i="1"/>
  <c r="AG208" i="1"/>
  <c r="AG255" i="1"/>
  <c r="AG272" i="1"/>
  <c r="Y48" i="1"/>
  <c r="Y128" i="1"/>
  <c r="Y136" i="1"/>
  <c r="Y170" i="1"/>
  <c r="AA30" i="1"/>
  <c r="W10" i="1"/>
  <c r="AE72" i="1"/>
  <c r="AE105" i="1"/>
  <c r="AE128" i="1"/>
  <c r="AE255" i="1"/>
  <c r="AC42" i="1"/>
  <c r="AC233" i="1"/>
  <c r="AC272" i="1"/>
  <c r="U52" i="1"/>
  <c r="U159" i="1"/>
  <c r="U148" i="1"/>
  <c r="BU10" i="1"/>
  <c r="U10" i="1"/>
  <c r="BU79" i="1"/>
  <c r="BU128" i="1"/>
  <c r="BU170" i="1"/>
  <c r="AA148" i="1"/>
  <c r="AA170" i="1"/>
  <c r="AA279" i="1"/>
  <c r="S42" i="1"/>
  <c r="S52" i="1"/>
  <c r="S72" i="1"/>
  <c r="S105" i="1"/>
  <c r="EC135" i="1"/>
  <c r="S162" i="1"/>
  <c r="S208" i="1"/>
  <c r="AG136" i="1"/>
  <c r="AG233" i="1"/>
  <c r="Y52" i="1"/>
  <c r="Y148" i="1"/>
  <c r="Y184" i="1"/>
  <c r="Y262" i="1"/>
  <c r="EC49" i="1"/>
  <c r="S10" i="1"/>
  <c r="AE30" i="1"/>
  <c r="AE52" i="1"/>
  <c r="AE118" i="1"/>
  <c r="AE94" i="1"/>
  <c r="AE79" i="1"/>
  <c r="AE143" i="1"/>
  <c r="AE148" i="1"/>
  <c r="AE272" i="1"/>
  <c r="EC23" i="1"/>
  <c r="EC20" i="1"/>
  <c r="AC52" i="1"/>
  <c r="AC162" i="1"/>
  <c r="AC136" i="1"/>
  <c r="AC279" i="1"/>
  <c r="U94" i="1"/>
  <c r="U79" i="1"/>
  <c r="U118" i="1"/>
  <c r="U162" i="1"/>
  <c r="U233" i="1"/>
  <c r="U255" i="1"/>
  <c r="U272" i="1"/>
  <c r="AG10" i="1"/>
  <c r="BU42" i="1"/>
  <c r="BU118" i="1"/>
  <c r="BU136" i="1"/>
  <c r="BU148" i="1"/>
  <c r="BU262" i="1"/>
  <c r="AA114" i="1"/>
  <c r="S118" i="1"/>
  <c r="S94" i="1"/>
  <c r="S79" i="1"/>
  <c r="S148" i="1"/>
  <c r="EC139" i="1"/>
  <c r="S128" i="1"/>
  <c r="EC243" i="1"/>
  <c r="S272" i="1"/>
  <c r="AG128" i="1"/>
  <c r="AG143" i="1"/>
  <c r="AG170" i="1"/>
  <c r="Y42" i="1"/>
  <c r="Y94" i="1"/>
  <c r="Y118" i="1"/>
  <c r="Y159" i="1"/>
  <c r="Y208" i="1"/>
  <c r="Y233" i="1"/>
  <c r="Y255" i="1"/>
  <c r="Y272" i="1"/>
  <c r="S30" i="1"/>
  <c r="AE10" i="1"/>
  <c r="AE170" i="1"/>
  <c r="AE279" i="1"/>
  <c r="EC114" i="1" l="1"/>
  <c r="EC159" i="1"/>
  <c r="EC262" i="1"/>
  <c r="EC272" i="1"/>
  <c r="EC162" i="1"/>
  <c r="EC279" i="1"/>
  <c r="EC143" i="1"/>
  <c r="EC208" i="1"/>
  <c r="EB291" i="1"/>
  <c r="EC252" i="1"/>
  <c r="EC148" i="1"/>
  <c r="EC94" i="1"/>
  <c r="EC105" i="1"/>
  <c r="EC170" i="1"/>
  <c r="EC255" i="1"/>
  <c r="EC184" i="1"/>
  <c r="EC118" i="1"/>
  <c r="EC72" i="1"/>
  <c r="EC128" i="1"/>
  <c r="EC79" i="1"/>
  <c r="EC136" i="1"/>
  <c r="BG291" i="1"/>
  <c r="EC30" i="1"/>
  <c r="EC48" i="1"/>
  <c r="EC52" i="1"/>
  <c r="EC42" i="1"/>
  <c r="EC233" i="1"/>
  <c r="EC62" i="1"/>
  <c r="AE291" i="1"/>
  <c r="S291" i="1"/>
  <c r="EC10" i="1"/>
  <c r="BU291" i="1"/>
  <c r="W291" i="1"/>
  <c r="AC291" i="1"/>
  <c r="Y291" i="1"/>
  <c r="AA291" i="1"/>
  <c r="AG291" i="1"/>
  <c r="U291" i="1"/>
  <c r="EC291" i="1" l="1"/>
</calcChain>
</file>

<file path=xl/sharedStrings.xml><?xml version="1.0" encoding="utf-8"?>
<sst xmlns="http://schemas.openxmlformats.org/spreadsheetml/2006/main" count="481" uniqueCount="365">
  <si>
    <t>Приложение №2 к Решению Комиссии по разработке ТП ОМС от 30.12.2014 №12</t>
  </si>
  <si>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</si>
  <si>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</si>
  <si>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</si>
  <si>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</si>
  <si>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</si>
  <si>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</si>
  <si>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</t>
  </si>
  <si>
    <t>Доля расходов (мягкий инвентарь, прочие)</t>
  </si>
  <si>
    <t>структура тарифа</t>
  </si>
  <si>
    <t>районный коэффициент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</si>
  <si>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</si>
  <si>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</si>
  <si>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</si>
  <si>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 (изменения)</t>
  </si>
  <si>
    <t>КГБУЗ "Краевой клинический центр онкологии" МЗ Хабаровского края (изменения)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</si>
  <si>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</si>
  <si>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</si>
  <si>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</si>
  <si>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</si>
  <si>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КГБУЗ "Хабаровская районная больница"МЗХК</t>
  </si>
  <si>
    <t>КГБУЗ "Троицкая центральная районная больница" МЗ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</si>
  <si>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</si>
  <si>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 (9 мес.)</t>
  </si>
  <si>
    <t>КГБУЗ "Князе-Волконская районная больница" МЗ Хабаровского края</t>
  </si>
  <si>
    <t>КГБУЗ "Хорская районная больница" МЗ Хабаровского края</t>
  </si>
  <si>
    <t>КГБУЗ "Мухенская районная больница" МЗ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</si>
  <si>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</si>
  <si>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 (12 мес.)</t>
  </si>
  <si>
    <t>КГБУЗ "Клинико-диагностический центр"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</si>
  <si>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</si>
  <si>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</si>
  <si>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 (изменения)</t>
  </si>
  <si>
    <t>КГБУЗ "Родильный дом N 1" МЗ Хабаровского края</t>
  </si>
  <si>
    <t>КГБУЗ "Родильный дом N 2" МЗ Хабаровского края (изменения)</t>
  </si>
  <si>
    <t>КГБУЗ "Родильный дом N 4" МЗ Хабаровского края</t>
  </si>
  <si>
    <t>КГБУЗ "Детская городская клиническая больница имени В.М. Истомина" МЗ Хабаровского края</t>
  </si>
  <si>
    <t>КГБУЗ "Детская городская клиническая больница N 9" МЗ Хабаровского края</t>
  </si>
  <si>
    <t>НУЗ "Дорожная клиническая больница на станции Хабаровск-1 ОАО "Российские железные дороги"</t>
  </si>
  <si>
    <t>ФГКУ "301 военный клинический госпиталь" Министерства обороны Российской Федерации</t>
  </si>
  <si>
    <t>ФКУЗ "Медико-санитарная часть МВД Российской Федерации по Хабаровскому краю"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</si>
  <si>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</si>
  <si>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</si>
  <si>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</si>
  <si>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 (изменения)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</si>
  <si>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</si>
  <si>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</si>
  <si>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</si>
  <si>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</si>
  <si>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</si>
  <si>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</si>
  <si>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</si>
  <si>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</si>
  <si>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Федеральное государственное бюджетное УЗ "Медико-санитарная часть N 99 ФМБА России"</t>
  </si>
  <si>
    <t>КГБУЗ "Городская больница N 2" МЗ Хабаровского края</t>
  </si>
  <si>
    <t>КГБУЗ "Городская больница N 3" МЗ Хабаровского края</t>
  </si>
  <si>
    <t>КГБУЗ "Городская больница N 4" МЗ Хабаровского края</t>
  </si>
  <si>
    <t>КГБУЗ "Городская больница N 7" МЗ Хабаровского края</t>
  </si>
  <si>
    <t>КГБУЗ "Родильный дом N 3" МЗ Хабаровского края</t>
  </si>
  <si>
    <t>КГБУЗ "Городской онкологический диспансер"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</si>
  <si>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</si>
  <si>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</si>
  <si>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</si>
  <si>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 "ДВОМЦ ФМБА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</si>
  <si>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</si>
  <si>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</si>
  <si>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</si>
  <si>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</si>
  <si>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</si>
  <si>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</si>
  <si>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</si>
  <si>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</si>
  <si>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</si>
  <si>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</si>
  <si>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</si>
  <si>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</si>
  <si>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</si>
  <si>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</si>
  <si>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</si>
  <si>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</si>
  <si>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</si>
  <si>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</si>
  <si>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</si>
  <si>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</si>
  <si>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</si>
  <si>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</si>
  <si>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</si>
  <si>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</si>
  <si>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</si>
  <si>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</si>
  <si>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</si>
  <si>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</si>
  <si>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</si>
  <si>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</si>
  <si>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</si>
  <si>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</si>
  <si>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</si>
  <si>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</si>
  <si>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</si>
  <si>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</si>
  <si>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</si>
  <si>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</si>
  <si>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</si>
  <si>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</si>
  <si>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</si>
  <si>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</si>
  <si>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</si>
  <si>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</si>
  <si>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</si>
  <si>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</si>
  <si>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</si>
  <si>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</si>
  <si>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</si>
  <si>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</si>
  <si>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</si>
  <si>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</si>
  <si>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</si>
  <si>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</si>
  <si>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</si>
  <si>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</si>
  <si>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</si>
  <si>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</si>
  <si>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</si>
  <si>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</si>
  <si>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</si>
  <si>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</si>
  <si>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</si>
  <si>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</si>
  <si>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</si>
  <si>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</si>
  <si>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</si>
  <si>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</si>
  <si>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</si>
  <si>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</si>
  <si>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</si>
  <si>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</si>
  <si>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</si>
  <si>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</si>
  <si>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</si>
  <si>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</si>
  <si>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</si>
  <si>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</si>
  <si>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</si>
  <si>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</si>
  <si>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</si>
  <si>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</si>
  <si>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</si>
  <si>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</si>
  <si>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</si>
  <si>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</si>
  <si>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</si>
  <si>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</si>
  <si>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</si>
  <si>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</si>
  <si>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</si>
  <si>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</si>
  <si>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</si>
  <si>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</si>
  <si>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</si>
  <si>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</si>
  <si>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</si>
  <si>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</si>
  <si>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</si>
  <si>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</si>
  <si>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</si>
  <si>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</si>
  <si>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</si>
  <si>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</si>
  <si>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</si>
  <si>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</si>
  <si>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</si>
  <si>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</si>
  <si>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</si>
  <si>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</si>
  <si>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</si>
  <si>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</si>
  <si>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</si>
  <si>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</si>
  <si>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</si>
  <si>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</si>
  <si>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</si>
  <si>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</si>
  <si>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</si>
  <si>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</si>
  <si>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</si>
  <si>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</si>
  <si>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</si>
  <si>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</si>
  <si>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</si>
  <si>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</si>
  <si>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</si>
  <si>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</si>
  <si>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</si>
  <si>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</si>
  <si>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</si>
  <si>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</si>
  <si>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</si>
  <si>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</si>
  <si>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</si>
  <si>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</si>
  <si>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</si>
  <si>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</si>
  <si>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</si>
  <si>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</si>
  <si>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</si>
  <si>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</si>
  <si>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</si>
  <si>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</si>
  <si>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</si>
  <si>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</si>
  <si>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</si>
  <si>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</si>
  <si>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</si>
  <si>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</si>
  <si>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</si>
  <si>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</si>
  <si>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</si>
  <si>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</si>
  <si>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</si>
  <si>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</si>
  <si>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</si>
  <si>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</si>
  <si>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</si>
  <si>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</si>
  <si>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</si>
  <si>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</si>
  <si>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</si>
  <si>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</si>
  <si>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</si>
  <si>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</si>
  <si>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</si>
  <si>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</si>
  <si>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</si>
  <si>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</si>
  <si>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</si>
  <si>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</si>
  <si>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</si>
  <si>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</si>
  <si>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</si>
  <si>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</si>
  <si>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</si>
  <si>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</si>
  <si>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</si>
  <si>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</si>
  <si>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</si>
  <si>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</si>
  <si>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</si>
  <si>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</si>
  <si>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</si>
  <si>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</si>
  <si>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</si>
  <si>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</si>
  <si>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</si>
  <si>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</si>
  <si>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</si>
  <si>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</si>
  <si>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</si>
  <si>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</si>
  <si>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</si>
  <si>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</si>
  <si>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</si>
  <si>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</si>
  <si>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</si>
  <si>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</si>
  <si>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</si>
  <si>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</si>
  <si>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</si>
  <si>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</si>
  <si>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</si>
  <si>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</si>
  <si>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</si>
  <si>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</si>
  <si>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</si>
  <si>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</si>
  <si>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</si>
  <si>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</si>
  <si>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</si>
  <si>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</si>
  <si>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</si>
  <si>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</si>
  <si>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</si>
  <si>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</si>
  <si>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</si>
  <si>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</si>
  <si>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</si>
  <si>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</si>
  <si>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</si>
  <si>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</si>
  <si>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</si>
  <si>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</si>
  <si>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</si>
  <si>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</si>
  <si>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</si>
  <si>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</si>
  <si>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</si>
  <si>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</si>
  <si>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</si>
  <si>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</si>
  <si>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</si>
  <si>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</si>
  <si>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</si>
  <si>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</si>
  <si>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</si>
  <si>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</si>
  <si>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</si>
  <si>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</si>
  <si>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</si>
  <si>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</si>
  <si>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</si>
  <si>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</si>
  <si>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</si>
  <si>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</si>
  <si>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</si>
  <si>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</si>
  <si>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</si>
  <si>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</si>
  <si>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</si>
  <si>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</si>
  <si>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</si>
  <si>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</si>
  <si>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</si>
  <si>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</si>
  <si>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</si>
  <si>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</si>
  <si>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</si>
  <si>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</si>
  <si>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</si>
  <si>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</si>
  <si>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</si>
  <si>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</si>
  <si>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</si>
  <si>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</si>
  <si>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</si>
  <si>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</si>
  <si>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</si>
  <si>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</si>
  <si>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</si>
  <si>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</si>
  <si>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</si>
  <si>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</si>
  <si>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</si>
  <si>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</si>
  <si>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</si>
  <si>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</si>
  <si>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</si>
  <si>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</si>
  <si>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</si>
  <si>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</si>
  <si>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</si>
  <si>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</si>
  <si>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</si>
  <si>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</si>
  <si>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</si>
  <si>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</si>
  <si>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</si>
  <si>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</si>
  <si>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</si>
  <si>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Злокачественое новообразование не классифицированное без специального противоопухолевого лечения</t>
  </si>
  <si>
    <t>ИТОГО</t>
  </si>
  <si>
    <t>КУСмо (с 01.04.2015 по 31.12.2015)</t>
  </si>
  <si>
    <t>КУСмо (с 01.01.2015 по 31.03.2015)</t>
  </si>
  <si>
    <t xml:space="preserve">КГБУЗ "Вяземская центральная районная больница" МЗ Хабаровского края </t>
  </si>
  <si>
    <t>Приложение № 2 к Решению Комиссии по разработке ТП ОМС от 20.04.2015 № 3</t>
  </si>
  <si>
    <t>КГБУЗ "Богородская районная больница" МЗХК (3 мес.)</t>
  </si>
  <si>
    <t>КГБУЗ ""Ульчская районная больница" (9 мес.)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</si>
</sst>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86">
    <xf numFmtId="0" fontId="0" fillId="0" borderId="0" xfId="0"/>
    <xf numFmtId="9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1" fontId="6" fillId="0" borderId="2" xfId="1" applyNumberFormat="1" applyFont="1" applyFill="1" applyBorder="1" applyAlignment="1">
      <alignment horizontal="center" vertical="center" wrapText="1"/>
    </xf>
    <xf numFmtId="41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41" fontId="6" fillId="0" borderId="4" xfId="1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9" fontId="5" fillId="0" borderId="2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vertical="center" wrapText="1"/>
    </xf>
    <xf numFmtId="41" fontId="6" fillId="0" borderId="2" xfId="1" applyNumberFormat="1" applyFont="1" applyFill="1" applyBorder="1" applyAlignment="1">
      <alignment horizontal="center"/>
    </xf>
    <xf numFmtId="41" fontId="5" fillId="0" borderId="2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/>
    <xf numFmtId="0" fontId="10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6" fillId="0" borderId="0" xfId="2" applyFont="1" applyFill="1" applyBorder="1" applyAlignment="1">
      <alignment horizont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1" fontId="11" fillId="0" borderId="2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/>
    <xf numFmtId="41" fontId="6" fillId="0" borderId="2" xfId="0" applyNumberFormat="1" applyFont="1" applyFill="1" applyBorder="1"/>
    <xf numFmtId="0" fontId="12" fillId="0" borderId="0" xfId="0" applyFont="1" applyFill="1"/>
    <xf numFmtId="0" fontId="9" fillId="0" borderId="0" xfId="0" applyFont="1" applyFill="1"/>
    <xf numFmtId="4" fontId="6" fillId="0" borderId="2" xfId="3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9" fontId="6" fillId="0" borderId="0" xfId="0" applyNumberFormat="1" applyFont="1" applyFill="1" applyAlignment="1">
      <alignment horizontal="center" wrapText="1"/>
    </xf>
    <xf numFmtId="0" fontId="13" fillId="0" borderId="0" xfId="0" applyFont="1" applyFill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6" fillId="0" borderId="2" xfId="0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9" fontId="6" fillId="0" borderId="2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1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0;&#1047;&#1043;!!!\2015\&#1055;&#1088;&#1080;&#1083;&#1086;&#1078;&#1077;&#1085;&#1080;&#1103;\&#1050;&#1047;&#1043;%20&#1087;&#1086;&#1076;&#1075;&#1086;&#1090;&#1086;&#1074;&#1082;&#1072;%20&#1087;&#1088;&#1080;&#1083;&#1086;&#1078;&#1077;&#1085;&#1080;&#1081;%20&#1086;&#1090;%2008.04!!!!!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КС наш расчет!"/>
      <sheetName val="ВМП!"/>
      <sheetName val="СДП!"/>
      <sheetName val="ДС п-ка!"/>
      <sheetName val="СВОД!"/>
      <sheetName val="уровни наш расчет изм Кусмо 5!"/>
      <sheetName val="СВОД (печать)"/>
      <sheetName val="СВОД для дир"/>
      <sheetName val="СВОД (2)"/>
      <sheetName val="уровни "/>
      <sheetName val="уровни наш расчет"/>
      <sheetName val="уровни наш расчет 0,97"/>
      <sheetName val="уровни наш расчет изм Кусмо"/>
      <sheetName val="уровни наш расчет изм Кусмо 2"/>
      <sheetName val="уровни наш расчет изм Кусмо 3"/>
      <sheetName val="уровни наш расчет изм Кусмо 4"/>
      <sheetName val="структурные"/>
      <sheetName val="плотность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S7">
            <v>1.1000000000000001</v>
          </cell>
        </row>
        <row r="8">
          <cell r="S8">
            <v>1.1000000000000001</v>
          </cell>
        </row>
        <row r="9">
          <cell r="S9">
            <v>1.1000000000000001</v>
          </cell>
        </row>
        <row r="10">
          <cell r="S10">
            <v>1.1000000000000001</v>
          </cell>
        </row>
        <row r="12">
          <cell r="S12">
            <v>1.3</v>
          </cell>
        </row>
        <row r="13">
          <cell r="S13">
            <v>1.3</v>
          </cell>
        </row>
        <row r="14">
          <cell r="S14">
            <v>1.3</v>
          </cell>
        </row>
        <row r="15">
          <cell r="S15">
            <v>1.3</v>
          </cell>
        </row>
        <row r="16">
          <cell r="S16">
            <v>1.3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305"/>
  <sheetViews>
    <sheetView tabSelected="1" view="pageBreakPreview" topLeftCell="A2" zoomScale="80" zoomScaleNormal="100" zoomScaleSheetLayoutView="80" workbookViewId="0">
      <pane xSplit="15" ySplit="8" topLeftCell="DP289" activePane="bottomRight" state="frozen"/>
      <selection activeCell="A2" sqref="A2"/>
      <selection pane="topRight" activeCell="P2" sqref="P2"/>
      <selection pane="bottomLeft" activeCell="A7" sqref="A7"/>
      <selection pane="bottomRight" activeCell="O302" sqref="O302"/>
    </sheetView>
  </sheetViews>
  <sheetFormatPr defaultColWidth="9.140625" defaultRowHeight="15" x14ac:dyDescent="0.25"/>
  <cols>
    <col min="1" max="1" width="8" style="49" customWidth="1"/>
    <col min="2" max="2" width="56.7109375" style="69" customWidth="1"/>
    <col min="3" max="3" width="11.42578125" style="69" customWidth="1"/>
    <col min="4" max="4" width="11.42578125" style="69" hidden="1" customWidth="1"/>
    <col min="5" max="5" width="9.42578125" style="70" customWidth="1"/>
    <col min="6" max="6" width="9.5703125" style="70" customWidth="1"/>
    <col min="7" max="7" width="11.5703125" style="70" hidden="1" customWidth="1"/>
    <col min="8" max="8" width="9.5703125" style="71" hidden="1" customWidth="1"/>
    <col min="9" max="9" width="10.85546875" style="71" hidden="1" customWidth="1"/>
    <col min="10" max="11" width="9.5703125" style="71" hidden="1" customWidth="1"/>
    <col min="12" max="12" width="9.28515625" style="70" customWidth="1"/>
    <col min="13" max="13" width="9.5703125" style="70" customWidth="1"/>
    <col min="14" max="14" width="8.85546875" style="70" customWidth="1"/>
    <col min="15" max="15" width="9.28515625" style="70" customWidth="1"/>
    <col min="16" max="16" width="12" style="54" customWidth="1"/>
    <col min="17" max="17" width="13.7109375" style="54" customWidth="1"/>
    <col min="18" max="18" width="11.140625" style="54" customWidth="1"/>
    <col min="19" max="19" width="17" style="54" customWidth="1"/>
    <col min="20" max="20" width="13.5703125" style="49" customWidth="1"/>
    <col min="21" max="21" width="16.28515625" style="49" customWidth="1"/>
    <col min="22" max="22" width="11.140625" style="49" customWidth="1"/>
    <col min="23" max="23" width="17.85546875" style="49" customWidth="1"/>
    <col min="24" max="24" width="11.85546875" style="49" customWidth="1"/>
    <col min="25" max="25" width="15.42578125" style="49" customWidth="1"/>
    <col min="26" max="26" width="11.140625" style="49" customWidth="1"/>
    <col min="27" max="27" width="16.42578125" style="49" customWidth="1"/>
    <col min="28" max="28" width="10.42578125" style="49" customWidth="1"/>
    <col min="29" max="29" width="16.140625" style="49" customWidth="1"/>
    <col min="30" max="30" width="11.140625" style="49" customWidth="1"/>
    <col min="31" max="31" width="14.28515625" style="49" customWidth="1"/>
    <col min="32" max="32" width="10.5703125" style="49" customWidth="1"/>
    <col min="33" max="33" width="15.5703125" style="49" customWidth="1"/>
    <col min="34" max="34" width="11.140625" style="49" customWidth="1"/>
    <col min="35" max="35" width="14.28515625" style="49" customWidth="1"/>
    <col min="36" max="36" width="11.28515625" style="49" customWidth="1"/>
    <col min="37" max="37" width="14.7109375" style="49" customWidth="1"/>
    <col min="38" max="38" width="11.140625" style="49" customWidth="1"/>
    <col min="39" max="40" width="16.28515625" style="49" customWidth="1"/>
    <col min="41" max="41" width="15.5703125" style="49" customWidth="1"/>
    <col min="42" max="42" width="11.140625" style="49" customWidth="1"/>
    <col min="43" max="43" width="15.28515625" style="49" customWidth="1"/>
    <col min="44" max="44" width="11.5703125" style="49" customWidth="1"/>
    <col min="45" max="45" width="16.28515625" style="49" customWidth="1"/>
    <col min="46" max="46" width="11.140625" style="49" customWidth="1"/>
    <col min="47" max="47" width="13.7109375" style="49" customWidth="1"/>
    <col min="48" max="48" width="11.28515625" style="49" customWidth="1"/>
    <col min="49" max="49" width="12.42578125" style="49" customWidth="1"/>
    <col min="50" max="50" width="11.140625" style="49" customWidth="1"/>
    <col min="51" max="51" width="14.85546875" style="49" customWidth="1"/>
    <col min="52" max="52" width="16.42578125" style="49" customWidth="1"/>
    <col min="53" max="53" width="16" style="49" customWidth="1"/>
    <col min="54" max="54" width="11.140625" style="49" customWidth="1"/>
    <col min="55" max="55" width="16.42578125" style="49" customWidth="1"/>
    <col min="56" max="56" width="11.85546875" style="49" customWidth="1"/>
    <col min="57" max="57" width="17.140625" style="49" customWidth="1"/>
    <col min="58" max="58" width="11.140625" style="49" customWidth="1"/>
    <col min="59" max="59" width="17.85546875" style="49" customWidth="1"/>
    <col min="60" max="60" width="11.5703125" style="49" customWidth="1"/>
    <col min="61" max="61" width="16.85546875" style="49" customWidth="1"/>
    <col min="62" max="62" width="11.140625" style="49" customWidth="1"/>
    <col min="63" max="63" width="15.7109375" style="49" customWidth="1"/>
    <col min="64" max="64" width="12.28515625" style="49" customWidth="1"/>
    <col min="65" max="65" width="14.85546875" style="49" customWidth="1"/>
    <col min="66" max="66" width="11.140625" style="49" customWidth="1"/>
    <col min="67" max="67" width="15.5703125" style="49" customWidth="1"/>
    <col min="68" max="68" width="11.85546875" style="49" customWidth="1"/>
    <col min="69" max="69" width="15.7109375" style="49" customWidth="1"/>
    <col min="70" max="70" width="11.140625" style="49" customWidth="1"/>
    <col min="71" max="71" width="15.140625" style="49" customWidth="1"/>
    <col min="72" max="72" width="10.5703125" style="49" customWidth="1"/>
    <col min="73" max="73" width="15.85546875" style="49" customWidth="1"/>
    <col min="74" max="74" width="11.140625" style="49" customWidth="1"/>
    <col min="75" max="75" width="16.140625" style="49" customWidth="1"/>
    <col min="76" max="76" width="11.28515625" style="49" customWidth="1"/>
    <col min="77" max="77" width="14.85546875" style="49" customWidth="1"/>
    <col min="78" max="78" width="11.140625" style="49" customWidth="1"/>
    <col min="79" max="79" width="15.28515625" style="49" customWidth="1"/>
    <col min="80" max="80" width="11.28515625" style="49" customWidth="1"/>
    <col min="81" max="81" width="15.42578125" style="49" customWidth="1"/>
    <col min="82" max="82" width="11.140625" style="49" customWidth="1"/>
    <col min="83" max="83" width="17.85546875" style="49" customWidth="1"/>
    <col min="84" max="84" width="11.42578125" style="49" customWidth="1"/>
    <col min="85" max="85" width="17.5703125" style="49" customWidth="1"/>
    <col min="86" max="86" width="11.140625" style="49" customWidth="1"/>
    <col min="87" max="87" width="16.85546875" style="49" customWidth="1"/>
    <col min="88" max="88" width="10.42578125" style="49" customWidth="1"/>
    <col min="89" max="89" width="15.7109375" style="49" customWidth="1"/>
    <col min="90" max="90" width="11.140625" style="49" customWidth="1"/>
    <col min="91" max="91" width="19.28515625" style="49" customWidth="1"/>
    <col min="92" max="92" width="12" style="49" customWidth="1"/>
    <col min="93" max="93" width="17.5703125" style="49" customWidth="1"/>
    <col min="94" max="94" width="11.28515625" style="49" customWidth="1"/>
    <col min="95" max="95" width="17.42578125" style="49" customWidth="1"/>
    <col min="96" max="96" width="11.5703125" style="49" customWidth="1"/>
    <col min="97" max="97" width="16.42578125" style="49" customWidth="1"/>
    <col min="98" max="98" width="11.140625" style="49" customWidth="1"/>
    <col min="99" max="103" width="17" style="49" customWidth="1"/>
    <col min="104" max="104" width="11.5703125" style="49" customWidth="1"/>
    <col min="105" max="105" width="15.28515625" style="49" customWidth="1"/>
    <col min="106" max="106" width="11.85546875" style="49" customWidth="1"/>
    <col min="107" max="107" width="15.5703125" style="49" customWidth="1"/>
    <col min="108" max="108" width="11.140625" style="49" customWidth="1"/>
    <col min="109" max="109" width="17.7109375" style="49" customWidth="1"/>
    <col min="110" max="110" width="11.85546875" style="49" customWidth="1"/>
    <col min="111" max="111" width="15.140625" style="49" customWidth="1"/>
    <col min="112" max="112" width="12.140625" style="49" customWidth="1"/>
    <col min="113" max="113" width="17" style="49" customWidth="1"/>
    <col min="114" max="114" width="11.42578125" style="49" customWidth="1"/>
    <col min="115" max="115" width="17.7109375" style="49" customWidth="1"/>
    <col min="116" max="116" width="11.85546875" style="49" customWidth="1"/>
    <col min="117" max="117" width="16.85546875" style="49" customWidth="1"/>
    <col min="118" max="118" width="11.85546875" style="49" customWidth="1"/>
    <col min="119" max="119" width="16" style="49" customWidth="1"/>
    <col min="120" max="120" width="11.28515625" style="49" customWidth="1"/>
    <col min="121" max="121" width="16.28515625" style="49" customWidth="1"/>
    <col min="122" max="122" width="11.28515625" style="49" customWidth="1"/>
    <col min="123" max="123" width="16.7109375" style="49" customWidth="1"/>
    <col min="124" max="124" width="12.7109375" style="49" customWidth="1"/>
    <col min="125" max="125" width="15.85546875" style="49" customWidth="1"/>
    <col min="126" max="126" width="11.28515625" style="49" customWidth="1"/>
    <col min="127" max="127" width="15.85546875" style="49" customWidth="1"/>
    <col min="128" max="128" width="11.7109375" style="49" customWidth="1"/>
    <col min="129" max="129" width="15" style="49" customWidth="1"/>
    <col min="130" max="130" width="10.7109375" style="49" customWidth="1"/>
    <col min="131" max="131" width="16.28515625" style="49" customWidth="1"/>
    <col min="132" max="132" width="14" style="54" customWidth="1"/>
    <col min="133" max="133" width="17.7109375" style="54" customWidth="1"/>
    <col min="134" max="16384" width="9.140625" style="51"/>
  </cols>
  <sheetData>
    <row r="1" spans="1:133" ht="57" hidden="1" customHeight="1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50"/>
      <c r="Q1" s="50"/>
      <c r="R1" s="50"/>
      <c r="S1" s="50"/>
      <c r="T1" s="78" t="s">
        <v>0</v>
      </c>
      <c r="U1" s="78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51"/>
      <c r="DI1" s="51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7"/>
      <c r="EA1" s="52"/>
      <c r="EB1" s="53"/>
      <c r="EC1" s="53"/>
    </row>
    <row r="2" spans="1:133" ht="57" customHeight="1" x14ac:dyDescent="0.2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0"/>
      <c r="Q2" s="50"/>
      <c r="R2" s="50"/>
      <c r="T2" s="84" t="s">
        <v>362</v>
      </c>
      <c r="U2" s="84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51"/>
      <c r="DI2" s="51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7"/>
      <c r="EA2" s="52"/>
      <c r="EB2" s="53"/>
      <c r="EC2" s="53"/>
    </row>
    <row r="3" spans="1:133" ht="40.5" customHeight="1" x14ac:dyDescent="0.25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>
        <v>1</v>
      </c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55"/>
      <c r="DI3" s="55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7"/>
      <c r="EA3" s="52"/>
      <c r="EB3" s="53"/>
      <c r="EC3" s="53"/>
    </row>
    <row r="4" spans="1:133" ht="21.75" customHeight="1" x14ac:dyDescent="0.2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1"/>
      <c r="EA4" s="57"/>
      <c r="EB4" s="58"/>
      <c r="EC4" s="58"/>
    </row>
    <row r="5" spans="1:133" ht="19.5" hidden="1" customHeight="1" x14ac:dyDescent="0.2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1"/>
      <c r="EA5" s="57"/>
      <c r="EB5" s="58"/>
      <c r="EC5" s="58"/>
    </row>
    <row r="6" spans="1:133" s="54" customFormat="1" ht="151.5" customHeight="1" x14ac:dyDescent="0.25">
      <c r="A6" s="79" t="s">
        <v>2</v>
      </c>
      <c r="B6" s="80" t="s">
        <v>3</v>
      </c>
      <c r="C6" s="79" t="s">
        <v>4</v>
      </c>
      <c r="D6" s="79" t="s">
        <v>5</v>
      </c>
      <c r="E6" s="81" t="s">
        <v>6</v>
      </c>
      <c r="F6" s="81" t="s">
        <v>7</v>
      </c>
      <c r="G6" s="82" t="s">
        <v>8</v>
      </c>
      <c r="H6" s="83" t="s">
        <v>9</v>
      </c>
      <c r="I6" s="83"/>
      <c r="J6" s="83"/>
      <c r="K6" s="83"/>
      <c r="L6" s="81" t="s">
        <v>10</v>
      </c>
      <c r="M6" s="81"/>
      <c r="N6" s="81"/>
      <c r="O6" s="81"/>
      <c r="P6" s="76" t="s">
        <v>11</v>
      </c>
      <c r="Q6" s="76"/>
      <c r="R6" s="76" t="s">
        <v>12</v>
      </c>
      <c r="S6" s="77"/>
      <c r="T6" s="76" t="s">
        <v>13</v>
      </c>
      <c r="U6" s="77"/>
      <c r="V6" s="76" t="s">
        <v>14</v>
      </c>
      <c r="W6" s="76"/>
      <c r="X6" s="76" t="s">
        <v>15</v>
      </c>
      <c r="Y6" s="77"/>
      <c r="Z6" s="76" t="s">
        <v>16</v>
      </c>
      <c r="AA6" s="77"/>
      <c r="AB6" s="76" t="s">
        <v>17</v>
      </c>
      <c r="AC6" s="77"/>
      <c r="AD6" s="76" t="s">
        <v>18</v>
      </c>
      <c r="AE6" s="76"/>
      <c r="AF6" s="76" t="s">
        <v>19</v>
      </c>
      <c r="AG6" s="76"/>
      <c r="AH6" s="76" t="s">
        <v>20</v>
      </c>
      <c r="AI6" s="76"/>
      <c r="AJ6" s="76" t="s">
        <v>21</v>
      </c>
      <c r="AK6" s="76"/>
      <c r="AL6" s="76" t="s">
        <v>22</v>
      </c>
      <c r="AM6" s="76"/>
      <c r="AN6" s="76" t="s">
        <v>361</v>
      </c>
      <c r="AO6" s="76"/>
      <c r="AP6" s="76" t="s">
        <v>23</v>
      </c>
      <c r="AQ6" s="76"/>
      <c r="AR6" s="76" t="s">
        <v>24</v>
      </c>
      <c r="AS6" s="76"/>
      <c r="AT6" s="76" t="s">
        <v>25</v>
      </c>
      <c r="AU6" s="76"/>
      <c r="AV6" s="76" t="s">
        <v>26</v>
      </c>
      <c r="AW6" s="76"/>
      <c r="AX6" s="76" t="s">
        <v>27</v>
      </c>
      <c r="AY6" s="76"/>
      <c r="AZ6" s="76" t="s">
        <v>28</v>
      </c>
      <c r="BA6" s="76"/>
      <c r="BB6" s="76" t="s">
        <v>29</v>
      </c>
      <c r="BC6" s="76"/>
      <c r="BD6" s="76" t="s">
        <v>30</v>
      </c>
      <c r="BE6" s="76"/>
      <c r="BF6" s="76" t="s">
        <v>31</v>
      </c>
      <c r="BG6" s="76"/>
      <c r="BH6" s="76" t="s">
        <v>32</v>
      </c>
      <c r="BI6" s="76"/>
      <c r="BJ6" s="76" t="s">
        <v>33</v>
      </c>
      <c r="BK6" s="76"/>
      <c r="BL6" s="76" t="s">
        <v>34</v>
      </c>
      <c r="BM6" s="76"/>
      <c r="BN6" s="76" t="s">
        <v>35</v>
      </c>
      <c r="BO6" s="76"/>
      <c r="BP6" s="76" t="s">
        <v>36</v>
      </c>
      <c r="BQ6" s="76"/>
      <c r="BR6" s="76" t="s">
        <v>37</v>
      </c>
      <c r="BS6" s="76"/>
      <c r="BT6" s="76" t="s">
        <v>38</v>
      </c>
      <c r="BU6" s="76"/>
      <c r="BV6" s="76" t="s">
        <v>39</v>
      </c>
      <c r="BW6" s="76"/>
      <c r="BX6" s="76" t="s">
        <v>40</v>
      </c>
      <c r="BY6" s="76"/>
      <c r="BZ6" s="76" t="s">
        <v>41</v>
      </c>
      <c r="CA6" s="76"/>
      <c r="CB6" s="76" t="s">
        <v>42</v>
      </c>
      <c r="CC6" s="76"/>
      <c r="CD6" s="76" t="s">
        <v>43</v>
      </c>
      <c r="CE6" s="76"/>
      <c r="CF6" s="76" t="s">
        <v>44</v>
      </c>
      <c r="CG6" s="76"/>
      <c r="CH6" s="76" t="s">
        <v>363</v>
      </c>
      <c r="CI6" s="76"/>
      <c r="CJ6" s="76" t="s">
        <v>364</v>
      </c>
      <c r="CK6" s="76"/>
      <c r="CL6" s="76" t="s">
        <v>45</v>
      </c>
      <c r="CM6" s="76"/>
      <c r="CN6" s="76" t="s">
        <v>46</v>
      </c>
      <c r="CO6" s="76"/>
      <c r="CP6" s="76" t="s">
        <v>47</v>
      </c>
      <c r="CQ6" s="76"/>
      <c r="CR6" s="76" t="s">
        <v>48</v>
      </c>
      <c r="CS6" s="76"/>
      <c r="CT6" s="76" t="s">
        <v>49</v>
      </c>
      <c r="CU6" s="76"/>
      <c r="CV6" s="76" t="s">
        <v>50</v>
      </c>
      <c r="CW6" s="76"/>
      <c r="CX6" s="76" t="s">
        <v>51</v>
      </c>
      <c r="CY6" s="76"/>
      <c r="CZ6" s="76" t="s">
        <v>52</v>
      </c>
      <c r="DA6" s="76"/>
      <c r="DB6" s="76" t="s">
        <v>53</v>
      </c>
      <c r="DC6" s="76"/>
      <c r="DD6" s="76" t="s">
        <v>54</v>
      </c>
      <c r="DE6" s="76"/>
      <c r="DF6" s="76" t="s">
        <v>55</v>
      </c>
      <c r="DG6" s="76"/>
      <c r="DH6" s="76" t="s">
        <v>56</v>
      </c>
      <c r="DI6" s="76"/>
      <c r="DJ6" s="76" t="s">
        <v>57</v>
      </c>
      <c r="DK6" s="76"/>
      <c r="DL6" s="76" t="s">
        <v>58</v>
      </c>
      <c r="DM6" s="76"/>
      <c r="DN6" s="76" t="s">
        <v>59</v>
      </c>
      <c r="DO6" s="76"/>
      <c r="DP6" s="76" t="s">
        <v>60</v>
      </c>
      <c r="DQ6" s="76"/>
      <c r="DR6" s="76" t="s">
        <v>61</v>
      </c>
      <c r="DS6" s="76"/>
      <c r="DT6" s="76" t="s">
        <v>62</v>
      </c>
      <c r="DU6" s="76"/>
      <c r="DV6" s="76" t="s">
        <v>63</v>
      </c>
      <c r="DW6" s="76"/>
      <c r="DX6" s="76" t="s">
        <v>64</v>
      </c>
      <c r="DY6" s="76"/>
      <c r="DZ6" s="76" t="s">
        <v>65</v>
      </c>
      <c r="EA6" s="76"/>
      <c r="EB6" s="75" t="s">
        <v>66</v>
      </c>
      <c r="EC6" s="75"/>
    </row>
    <row r="7" spans="1:133" s="54" customFormat="1" ht="45" customHeight="1" x14ac:dyDescent="0.25">
      <c r="A7" s="77"/>
      <c r="B7" s="80"/>
      <c r="C7" s="79"/>
      <c r="D7" s="79"/>
      <c r="E7" s="81"/>
      <c r="F7" s="81"/>
      <c r="G7" s="82"/>
      <c r="H7" s="1" t="s">
        <v>67</v>
      </c>
      <c r="I7" s="1" t="s">
        <v>68</v>
      </c>
      <c r="J7" s="1" t="s">
        <v>69</v>
      </c>
      <c r="K7" s="28" t="s">
        <v>70</v>
      </c>
      <c r="L7" s="2" t="s">
        <v>71</v>
      </c>
      <c r="M7" s="2" t="s">
        <v>72</v>
      </c>
      <c r="N7" s="2" t="s">
        <v>73</v>
      </c>
      <c r="O7" s="2" t="s">
        <v>74</v>
      </c>
      <c r="P7" s="59" t="s">
        <v>75</v>
      </c>
      <c r="Q7" s="59" t="s">
        <v>76</v>
      </c>
      <c r="R7" s="59" t="s">
        <v>75</v>
      </c>
      <c r="S7" s="59" t="s">
        <v>76</v>
      </c>
      <c r="T7" s="59" t="s">
        <v>75</v>
      </c>
      <c r="U7" s="59" t="s">
        <v>76</v>
      </c>
      <c r="V7" s="59" t="s">
        <v>75</v>
      </c>
      <c r="W7" s="59" t="s">
        <v>76</v>
      </c>
      <c r="X7" s="59" t="s">
        <v>75</v>
      </c>
      <c r="Y7" s="59" t="s">
        <v>76</v>
      </c>
      <c r="Z7" s="59" t="s">
        <v>75</v>
      </c>
      <c r="AA7" s="59" t="s">
        <v>76</v>
      </c>
      <c r="AB7" s="59" t="s">
        <v>75</v>
      </c>
      <c r="AC7" s="59" t="s">
        <v>76</v>
      </c>
      <c r="AD7" s="60" t="s">
        <v>75</v>
      </c>
      <c r="AE7" s="60" t="s">
        <v>76</v>
      </c>
      <c r="AF7" s="60" t="s">
        <v>75</v>
      </c>
      <c r="AG7" s="59" t="s">
        <v>76</v>
      </c>
      <c r="AH7" s="60" t="s">
        <v>75</v>
      </c>
      <c r="AI7" s="60" t="s">
        <v>76</v>
      </c>
      <c r="AJ7" s="60" t="s">
        <v>75</v>
      </c>
      <c r="AK7" s="60" t="s">
        <v>76</v>
      </c>
      <c r="AL7" s="60" t="s">
        <v>75</v>
      </c>
      <c r="AM7" s="60" t="s">
        <v>76</v>
      </c>
      <c r="AN7" s="60" t="s">
        <v>75</v>
      </c>
      <c r="AO7" s="60" t="s">
        <v>76</v>
      </c>
      <c r="AP7" s="60" t="s">
        <v>75</v>
      </c>
      <c r="AQ7" s="60" t="s">
        <v>76</v>
      </c>
      <c r="AR7" s="60" t="s">
        <v>75</v>
      </c>
      <c r="AS7" s="60" t="s">
        <v>76</v>
      </c>
      <c r="AT7" s="60" t="s">
        <v>75</v>
      </c>
      <c r="AU7" s="60" t="s">
        <v>76</v>
      </c>
      <c r="AV7" s="60" t="s">
        <v>75</v>
      </c>
      <c r="AW7" s="60" t="s">
        <v>76</v>
      </c>
      <c r="AX7" s="60" t="s">
        <v>75</v>
      </c>
      <c r="AY7" s="60" t="s">
        <v>76</v>
      </c>
      <c r="AZ7" s="60" t="s">
        <v>75</v>
      </c>
      <c r="BA7" s="60" t="s">
        <v>76</v>
      </c>
      <c r="BB7" s="60" t="s">
        <v>75</v>
      </c>
      <c r="BC7" s="60" t="s">
        <v>76</v>
      </c>
      <c r="BD7" s="60" t="s">
        <v>75</v>
      </c>
      <c r="BE7" s="60" t="s">
        <v>76</v>
      </c>
      <c r="BF7" s="60" t="s">
        <v>75</v>
      </c>
      <c r="BG7" s="60" t="s">
        <v>76</v>
      </c>
      <c r="BH7" s="60" t="s">
        <v>75</v>
      </c>
      <c r="BI7" s="60" t="s">
        <v>76</v>
      </c>
      <c r="BJ7" s="60" t="s">
        <v>75</v>
      </c>
      <c r="BK7" s="60" t="s">
        <v>76</v>
      </c>
      <c r="BL7" s="60" t="s">
        <v>75</v>
      </c>
      <c r="BM7" s="60" t="s">
        <v>76</v>
      </c>
      <c r="BN7" s="60" t="s">
        <v>75</v>
      </c>
      <c r="BO7" s="60" t="s">
        <v>76</v>
      </c>
      <c r="BP7" s="60" t="s">
        <v>75</v>
      </c>
      <c r="BQ7" s="60" t="s">
        <v>76</v>
      </c>
      <c r="BR7" s="60" t="s">
        <v>75</v>
      </c>
      <c r="BS7" s="60" t="s">
        <v>76</v>
      </c>
      <c r="BT7" s="60" t="s">
        <v>75</v>
      </c>
      <c r="BU7" s="59" t="s">
        <v>76</v>
      </c>
      <c r="BV7" s="60" t="s">
        <v>75</v>
      </c>
      <c r="BW7" s="60" t="s">
        <v>76</v>
      </c>
      <c r="BX7" s="60" t="s">
        <v>75</v>
      </c>
      <c r="BY7" s="60" t="s">
        <v>76</v>
      </c>
      <c r="BZ7" s="60" t="s">
        <v>75</v>
      </c>
      <c r="CA7" s="60" t="s">
        <v>76</v>
      </c>
      <c r="CB7" s="60" t="s">
        <v>75</v>
      </c>
      <c r="CC7" s="60" t="s">
        <v>76</v>
      </c>
      <c r="CD7" s="60" t="s">
        <v>75</v>
      </c>
      <c r="CE7" s="60" t="s">
        <v>76</v>
      </c>
      <c r="CF7" s="60" t="s">
        <v>75</v>
      </c>
      <c r="CG7" s="60" t="s">
        <v>76</v>
      </c>
      <c r="CH7" s="60" t="s">
        <v>75</v>
      </c>
      <c r="CI7" s="60" t="s">
        <v>76</v>
      </c>
      <c r="CJ7" s="60" t="s">
        <v>75</v>
      </c>
      <c r="CK7" s="60" t="s">
        <v>76</v>
      </c>
      <c r="CL7" s="60" t="s">
        <v>75</v>
      </c>
      <c r="CM7" s="60" t="s">
        <v>76</v>
      </c>
      <c r="CN7" s="60" t="s">
        <v>75</v>
      </c>
      <c r="CO7" s="60" t="s">
        <v>76</v>
      </c>
      <c r="CP7" s="60" t="s">
        <v>75</v>
      </c>
      <c r="CQ7" s="60" t="s">
        <v>76</v>
      </c>
      <c r="CR7" s="60" t="s">
        <v>75</v>
      </c>
      <c r="CS7" s="60" t="s">
        <v>76</v>
      </c>
      <c r="CT7" s="60" t="s">
        <v>75</v>
      </c>
      <c r="CU7" s="60" t="s">
        <v>76</v>
      </c>
      <c r="CV7" s="60" t="s">
        <v>75</v>
      </c>
      <c r="CW7" s="60" t="s">
        <v>76</v>
      </c>
      <c r="CX7" s="60" t="s">
        <v>75</v>
      </c>
      <c r="CY7" s="60" t="s">
        <v>76</v>
      </c>
      <c r="CZ7" s="60" t="s">
        <v>75</v>
      </c>
      <c r="DA7" s="60" t="s">
        <v>76</v>
      </c>
      <c r="DB7" s="60" t="s">
        <v>75</v>
      </c>
      <c r="DC7" s="60" t="s">
        <v>76</v>
      </c>
      <c r="DD7" s="60" t="s">
        <v>75</v>
      </c>
      <c r="DE7" s="60" t="s">
        <v>76</v>
      </c>
      <c r="DF7" s="60" t="s">
        <v>75</v>
      </c>
      <c r="DG7" s="60" t="s">
        <v>76</v>
      </c>
      <c r="DH7" s="60" t="s">
        <v>75</v>
      </c>
      <c r="DI7" s="60" t="s">
        <v>76</v>
      </c>
      <c r="DJ7" s="60" t="s">
        <v>75</v>
      </c>
      <c r="DK7" s="60" t="s">
        <v>76</v>
      </c>
      <c r="DL7" s="60" t="s">
        <v>75</v>
      </c>
      <c r="DM7" s="60" t="s">
        <v>76</v>
      </c>
      <c r="DN7" s="60" t="s">
        <v>75</v>
      </c>
      <c r="DO7" s="60" t="s">
        <v>76</v>
      </c>
      <c r="DP7" s="60" t="s">
        <v>75</v>
      </c>
      <c r="DQ7" s="60" t="s">
        <v>76</v>
      </c>
      <c r="DR7" s="60" t="s">
        <v>75</v>
      </c>
      <c r="DS7" s="60" t="s">
        <v>76</v>
      </c>
      <c r="DT7" s="60" t="s">
        <v>75</v>
      </c>
      <c r="DU7" s="60" t="s">
        <v>76</v>
      </c>
      <c r="DV7" s="60" t="s">
        <v>75</v>
      </c>
      <c r="DW7" s="60" t="s">
        <v>76</v>
      </c>
      <c r="DX7" s="60" t="s">
        <v>75</v>
      </c>
      <c r="DY7" s="60" t="s">
        <v>76</v>
      </c>
      <c r="DZ7" s="60" t="s">
        <v>75</v>
      </c>
      <c r="EA7" s="59" t="s">
        <v>76</v>
      </c>
      <c r="EB7" s="60" t="s">
        <v>75</v>
      </c>
      <c r="EC7" s="59" t="s">
        <v>76</v>
      </c>
    </row>
    <row r="8" spans="1:133" s="54" customFormat="1" ht="25.5" customHeight="1" x14ac:dyDescent="0.25">
      <c r="A8" s="42"/>
      <c r="B8" s="3" t="s">
        <v>360</v>
      </c>
      <c r="C8" s="4"/>
      <c r="D8" s="4"/>
      <c r="E8" s="2"/>
      <c r="F8" s="2"/>
      <c r="G8" s="27"/>
      <c r="H8" s="1"/>
      <c r="I8" s="1"/>
      <c r="J8" s="1"/>
      <c r="K8" s="28"/>
      <c r="L8" s="2"/>
      <c r="M8" s="2"/>
      <c r="N8" s="2"/>
      <c r="O8" s="2"/>
      <c r="P8" s="59"/>
      <c r="Q8" s="61">
        <v>1.08</v>
      </c>
      <c r="R8" s="59"/>
      <c r="S8" s="61">
        <v>1.3</v>
      </c>
      <c r="T8" s="59"/>
      <c r="U8" s="61">
        <v>1.3</v>
      </c>
      <c r="V8" s="59"/>
      <c r="W8" s="61">
        <v>1.1000000000000001</v>
      </c>
      <c r="X8" s="59"/>
      <c r="Y8" s="61">
        <v>1.1000000000000001</v>
      </c>
      <c r="Z8" s="59"/>
      <c r="AA8" s="61">
        <v>1.1000000000000001</v>
      </c>
      <c r="AB8" s="59"/>
      <c r="AC8" s="61">
        <v>1.3</v>
      </c>
      <c r="AD8" s="60"/>
      <c r="AE8" s="61">
        <v>1.3</v>
      </c>
      <c r="AF8" s="60"/>
      <c r="AG8" s="61">
        <v>1.3</v>
      </c>
      <c r="AH8" s="60"/>
      <c r="AI8" s="62">
        <v>0.98</v>
      </c>
      <c r="AJ8" s="60"/>
      <c r="AK8" s="62">
        <v>0.98</v>
      </c>
      <c r="AL8" s="60"/>
      <c r="AM8" s="62">
        <v>0.98</v>
      </c>
      <c r="AN8" s="60"/>
      <c r="AO8" s="62">
        <v>0.98</v>
      </c>
      <c r="AP8" s="60"/>
      <c r="AQ8" s="62">
        <v>0.98</v>
      </c>
      <c r="AR8" s="60"/>
      <c r="AS8" s="62">
        <v>0.98</v>
      </c>
      <c r="AT8" s="60"/>
      <c r="AU8" s="62">
        <v>0.98</v>
      </c>
      <c r="AV8" s="60"/>
      <c r="AW8" s="62">
        <v>0.98</v>
      </c>
      <c r="AX8" s="60"/>
      <c r="AY8" s="62">
        <v>0.98</v>
      </c>
      <c r="AZ8" s="60"/>
      <c r="BA8" s="62">
        <v>0.98</v>
      </c>
      <c r="BB8" s="60"/>
      <c r="BC8" s="62">
        <v>0.98</v>
      </c>
      <c r="BD8" s="60"/>
      <c r="BE8" s="62">
        <v>1.08</v>
      </c>
      <c r="BF8" s="60"/>
      <c r="BG8" s="62">
        <v>1.08</v>
      </c>
      <c r="BH8" s="60"/>
      <c r="BI8" s="62">
        <v>1.08</v>
      </c>
      <c r="BJ8" s="60"/>
      <c r="BK8" s="62">
        <v>0.98</v>
      </c>
      <c r="BL8" s="60"/>
      <c r="BM8" s="62">
        <v>0.98</v>
      </c>
      <c r="BN8" s="60"/>
      <c r="BO8" s="62">
        <v>0.98</v>
      </c>
      <c r="BP8" s="60"/>
      <c r="BQ8" s="62">
        <v>0.98</v>
      </c>
      <c r="BR8" s="60"/>
      <c r="BS8" s="62">
        <v>0.98</v>
      </c>
      <c r="BT8" s="60"/>
      <c r="BU8" s="61">
        <v>1.1000000000000001</v>
      </c>
      <c r="BV8" s="60"/>
      <c r="BW8" s="62">
        <v>1.08</v>
      </c>
      <c r="BX8" s="60"/>
      <c r="BY8" s="62">
        <v>0.98</v>
      </c>
      <c r="BZ8" s="60"/>
      <c r="CA8" s="62">
        <v>1.5</v>
      </c>
      <c r="CB8" s="60"/>
      <c r="CC8" s="62">
        <v>1.5</v>
      </c>
      <c r="CD8" s="60"/>
      <c r="CE8" s="62">
        <v>0.98</v>
      </c>
      <c r="CF8" s="60"/>
      <c r="CG8" s="62">
        <v>0.98</v>
      </c>
      <c r="CH8" s="60"/>
      <c r="CI8" s="62">
        <v>0.98</v>
      </c>
      <c r="CJ8" s="60"/>
      <c r="CK8" s="62">
        <v>0.98</v>
      </c>
      <c r="CL8" s="60"/>
      <c r="CM8" s="62">
        <v>0.98</v>
      </c>
      <c r="CN8" s="60"/>
      <c r="CO8" s="62">
        <v>0.98</v>
      </c>
      <c r="CP8" s="60"/>
      <c r="CQ8" s="62">
        <v>0.98</v>
      </c>
      <c r="CR8" s="60"/>
      <c r="CS8" s="62">
        <v>0.98</v>
      </c>
      <c r="CT8" s="60"/>
      <c r="CU8" s="62">
        <v>0.98</v>
      </c>
      <c r="CV8" s="60"/>
      <c r="CW8" s="62">
        <v>0.98</v>
      </c>
      <c r="CX8" s="60"/>
      <c r="CY8" s="62">
        <v>0.98</v>
      </c>
      <c r="CZ8" s="60"/>
      <c r="DA8" s="62">
        <v>0.98</v>
      </c>
      <c r="DB8" s="60"/>
      <c r="DC8" s="62">
        <v>0.98</v>
      </c>
      <c r="DD8" s="60"/>
      <c r="DE8" s="62">
        <v>1.08</v>
      </c>
      <c r="DF8" s="60"/>
      <c r="DG8" s="62">
        <v>1.08</v>
      </c>
      <c r="DH8" s="60"/>
      <c r="DI8" s="62">
        <v>1.08</v>
      </c>
      <c r="DJ8" s="60"/>
      <c r="DK8" s="62">
        <v>1.08</v>
      </c>
      <c r="DL8" s="60"/>
      <c r="DM8" s="62">
        <v>0.98</v>
      </c>
      <c r="DN8" s="60"/>
      <c r="DO8" s="62">
        <v>1.08</v>
      </c>
      <c r="DP8" s="60"/>
      <c r="DQ8" s="62">
        <v>1.08</v>
      </c>
      <c r="DR8" s="60"/>
      <c r="DS8" s="62">
        <v>1.08</v>
      </c>
      <c r="DT8" s="60"/>
      <c r="DU8" s="62">
        <v>0.98</v>
      </c>
      <c r="DV8" s="60"/>
      <c r="DW8" s="62">
        <v>0.98</v>
      </c>
      <c r="DX8" s="60"/>
      <c r="DY8" s="62">
        <v>1.5</v>
      </c>
      <c r="DZ8" s="60"/>
      <c r="EA8" s="62">
        <v>1.5</v>
      </c>
      <c r="EB8" s="60"/>
      <c r="EC8" s="59"/>
    </row>
    <row r="9" spans="1:133" s="54" customFormat="1" ht="20.25" customHeight="1" x14ac:dyDescent="0.25">
      <c r="A9" s="43"/>
      <c r="B9" s="3" t="s">
        <v>359</v>
      </c>
      <c r="C9" s="4"/>
      <c r="D9" s="4"/>
      <c r="E9" s="2"/>
      <c r="F9" s="2"/>
      <c r="G9" s="2"/>
      <c r="H9" s="1"/>
      <c r="I9" s="1"/>
      <c r="J9" s="1"/>
      <c r="K9" s="1"/>
      <c r="L9" s="2"/>
      <c r="M9" s="2"/>
      <c r="N9" s="2"/>
      <c r="O9" s="2"/>
      <c r="Q9" s="61">
        <v>1.07</v>
      </c>
      <c r="R9" s="59"/>
      <c r="S9" s="61">
        <f>'[3]уровни '!S13</f>
        <v>1.3</v>
      </c>
      <c r="T9" s="59"/>
      <c r="U9" s="61">
        <f>'[3]уровни '!S12</f>
        <v>1.3</v>
      </c>
      <c r="V9" s="59"/>
      <c r="W9" s="61">
        <f>'[3]уровни '!S8</f>
        <v>1.1000000000000001</v>
      </c>
      <c r="X9" s="59"/>
      <c r="Y9" s="61">
        <f>'[3]уровни '!S9</f>
        <v>1.1000000000000001</v>
      </c>
      <c r="Z9" s="59"/>
      <c r="AA9" s="61">
        <f>'[3]уровни '!S7</f>
        <v>1.1000000000000001</v>
      </c>
      <c r="AB9" s="61"/>
      <c r="AC9" s="61">
        <f>'[3]уровни '!S15</f>
        <v>1.3</v>
      </c>
      <c r="AD9" s="62"/>
      <c r="AE9" s="62">
        <f>'[3]уровни '!S16</f>
        <v>1.3</v>
      </c>
      <c r="AF9" s="62"/>
      <c r="AG9" s="61">
        <f>'[3]уровни '!S14</f>
        <v>1.3</v>
      </c>
      <c r="AI9" s="62">
        <v>0.96</v>
      </c>
      <c r="AK9" s="62">
        <v>1.04</v>
      </c>
      <c r="AM9" s="62">
        <v>0.96</v>
      </c>
      <c r="AN9" s="62"/>
      <c r="AO9" s="62">
        <v>0.98</v>
      </c>
      <c r="AQ9" s="62">
        <v>0.96</v>
      </c>
      <c r="AR9" s="63"/>
      <c r="AS9" s="62">
        <v>0.96</v>
      </c>
      <c r="AT9" s="62"/>
      <c r="AU9" s="62">
        <v>0.98</v>
      </c>
      <c r="AV9" s="62"/>
      <c r="AW9" s="62">
        <v>0.98</v>
      </c>
      <c r="AX9" s="62"/>
      <c r="AY9" s="62">
        <v>0.98</v>
      </c>
      <c r="AZ9" s="63"/>
      <c r="BA9" s="61">
        <v>1.04</v>
      </c>
      <c r="BC9" s="62">
        <v>0.91</v>
      </c>
      <c r="BE9" s="62">
        <v>1.07</v>
      </c>
      <c r="BG9" s="62">
        <v>1.07</v>
      </c>
      <c r="BH9" s="63"/>
      <c r="BI9" s="61">
        <v>1.07</v>
      </c>
      <c r="BK9" s="62">
        <v>0.91</v>
      </c>
      <c r="BL9" s="63"/>
      <c r="BM9" s="62">
        <v>0.91</v>
      </c>
      <c r="BN9" s="63"/>
      <c r="BO9" s="62">
        <v>0.91</v>
      </c>
      <c r="BP9" s="63"/>
      <c r="BQ9" s="62">
        <v>0.91</v>
      </c>
      <c r="BR9" s="63"/>
      <c r="BS9" s="62">
        <v>0.91</v>
      </c>
      <c r="BT9" s="62"/>
      <c r="BU9" s="61">
        <f>'[3]уровни '!S10</f>
        <v>1.1000000000000001</v>
      </c>
      <c r="BW9" s="62">
        <v>1.07</v>
      </c>
      <c r="BX9" s="63"/>
      <c r="BY9" s="62">
        <v>0.91</v>
      </c>
      <c r="BZ9" s="63"/>
      <c r="CA9" s="62">
        <v>1.35</v>
      </c>
      <c r="CB9" s="63"/>
      <c r="CC9" s="62">
        <v>1.6</v>
      </c>
      <c r="CE9" s="62">
        <v>1.04</v>
      </c>
      <c r="CF9" s="63"/>
      <c r="CG9" s="62">
        <v>0.96</v>
      </c>
      <c r="CH9" s="62"/>
      <c r="CI9" s="62">
        <v>0.98</v>
      </c>
      <c r="CJ9" s="63"/>
      <c r="CK9" s="62">
        <v>1.35</v>
      </c>
      <c r="CL9" s="63"/>
      <c r="CM9" s="61">
        <v>0.96</v>
      </c>
      <c r="CN9" s="63"/>
      <c r="CO9" s="62">
        <v>1.04</v>
      </c>
      <c r="CP9" s="63"/>
      <c r="CQ9" s="62">
        <v>0.96</v>
      </c>
      <c r="CR9" s="62"/>
      <c r="CS9" s="62">
        <v>0.98</v>
      </c>
      <c r="CT9" s="63"/>
      <c r="CU9" s="62">
        <v>1.04</v>
      </c>
      <c r="CV9" s="62"/>
      <c r="CW9" s="62">
        <v>0.98</v>
      </c>
      <c r="CX9" s="63"/>
      <c r="CY9" s="62">
        <v>1.04</v>
      </c>
      <c r="CZ9" s="62"/>
      <c r="DA9" s="62">
        <v>0.98</v>
      </c>
      <c r="DC9" s="62">
        <v>0.91</v>
      </c>
      <c r="DD9" s="63"/>
      <c r="DE9" s="62">
        <v>1.07</v>
      </c>
      <c r="DF9" s="63"/>
      <c r="DG9" s="62">
        <v>1.07</v>
      </c>
      <c r="DH9" s="63"/>
      <c r="DI9" s="62">
        <v>1.07</v>
      </c>
      <c r="DJ9" s="63"/>
      <c r="DK9" s="62">
        <v>1.07</v>
      </c>
      <c r="DL9" s="63"/>
      <c r="DM9" s="62">
        <v>0.91</v>
      </c>
      <c r="DN9" s="63"/>
      <c r="DO9" s="62">
        <v>1.07</v>
      </c>
      <c r="DP9" s="63"/>
      <c r="DQ9" s="62">
        <v>1.2</v>
      </c>
      <c r="DR9" s="63"/>
      <c r="DS9" s="62">
        <v>1.2</v>
      </c>
      <c r="DU9" s="62">
        <v>0.91</v>
      </c>
      <c r="DV9" s="63"/>
      <c r="DW9" s="61">
        <v>1.04</v>
      </c>
      <c r="DY9" s="62">
        <v>1.6</v>
      </c>
      <c r="DZ9" s="63"/>
      <c r="EA9" s="61">
        <v>1.35</v>
      </c>
      <c r="EB9" s="63"/>
      <c r="EC9" s="63"/>
    </row>
    <row r="10" spans="1:133" ht="18" customHeight="1" x14ac:dyDescent="0.25">
      <c r="A10" s="44">
        <v>2</v>
      </c>
      <c r="B10" s="26" t="s">
        <v>77</v>
      </c>
      <c r="C10" s="5">
        <v>19007.45</v>
      </c>
      <c r="D10" s="5">
        <f t="shared" ref="D10:D20" si="0">C10*(H10+I10+J10)</f>
        <v>16536.481500000002</v>
      </c>
      <c r="E10" s="13">
        <v>0.8</v>
      </c>
      <c r="F10" s="6"/>
      <c r="G10" s="6"/>
      <c r="H10" s="7">
        <v>0.72</v>
      </c>
      <c r="I10" s="7">
        <v>0.12</v>
      </c>
      <c r="J10" s="7">
        <v>0.03</v>
      </c>
      <c r="K10" s="7">
        <v>0.13</v>
      </c>
      <c r="L10" s="5">
        <v>1.4</v>
      </c>
      <c r="M10" s="5">
        <v>1.68</v>
      </c>
      <c r="N10" s="5">
        <v>2.23</v>
      </c>
      <c r="O10" s="5">
        <v>2.39</v>
      </c>
      <c r="P10" s="12">
        <f t="shared" ref="P10:U10" si="1">SUM(P11:P29)</f>
        <v>0</v>
      </c>
      <c r="Q10" s="12">
        <f t="shared" si="1"/>
        <v>0</v>
      </c>
      <c r="R10" s="12">
        <f t="shared" si="1"/>
        <v>31</v>
      </c>
      <c r="S10" s="12">
        <f t="shared" si="1"/>
        <v>1258513.6764200001</v>
      </c>
      <c r="T10" s="12">
        <f t="shared" si="1"/>
        <v>5942</v>
      </c>
      <c r="U10" s="12">
        <f t="shared" si="1"/>
        <v>184588117.40369007</v>
      </c>
      <c r="V10" s="12">
        <f t="shared" ref="V10:BA10" si="2">V11+V12+V13+V14+V15+V16+V17+V18+V19+V20+V21+V22+V23+V24+V25+V26+V27+V28+V29</f>
        <v>0</v>
      </c>
      <c r="W10" s="12">
        <f t="shared" si="2"/>
        <v>0</v>
      </c>
      <c r="X10" s="12">
        <f t="shared" si="2"/>
        <v>255</v>
      </c>
      <c r="Y10" s="12">
        <f t="shared" si="2"/>
        <v>19963144.585999999</v>
      </c>
      <c r="Z10" s="12">
        <f t="shared" si="2"/>
        <v>2485</v>
      </c>
      <c r="AA10" s="12">
        <f t="shared" si="2"/>
        <v>56249526.090450011</v>
      </c>
      <c r="AB10" s="12">
        <f t="shared" si="2"/>
        <v>0</v>
      </c>
      <c r="AC10" s="12">
        <f t="shared" si="2"/>
        <v>0</v>
      </c>
      <c r="AD10" s="12">
        <f t="shared" si="2"/>
        <v>0</v>
      </c>
      <c r="AE10" s="12">
        <f t="shared" si="2"/>
        <v>0</v>
      </c>
      <c r="AF10" s="12">
        <f t="shared" si="2"/>
        <v>0</v>
      </c>
      <c r="AG10" s="12">
        <f t="shared" si="2"/>
        <v>0</v>
      </c>
      <c r="AH10" s="12">
        <f t="shared" si="2"/>
        <v>205</v>
      </c>
      <c r="AI10" s="12">
        <f t="shared" si="2"/>
        <v>3917854.9394214996</v>
      </c>
      <c r="AJ10" s="12">
        <f t="shared" si="2"/>
        <v>530</v>
      </c>
      <c r="AK10" s="12">
        <f t="shared" si="2"/>
        <v>9013797.5221525002</v>
      </c>
      <c r="AL10" s="12">
        <f t="shared" si="2"/>
        <v>560</v>
      </c>
      <c r="AM10" s="12">
        <f t="shared" si="2"/>
        <v>10411063.302678499</v>
      </c>
      <c r="AN10" s="12">
        <f t="shared" si="2"/>
        <v>0</v>
      </c>
      <c r="AO10" s="12">
        <f t="shared" si="2"/>
        <v>0</v>
      </c>
      <c r="AP10" s="12">
        <f t="shared" si="2"/>
        <v>866</v>
      </c>
      <c r="AQ10" s="12">
        <f t="shared" si="2"/>
        <v>16187055.381882003</v>
      </c>
      <c r="AR10" s="12">
        <f t="shared" si="2"/>
        <v>480</v>
      </c>
      <c r="AS10" s="12">
        <f t="shared" si="2"/>
        <v>9441165.0195169989</v>
      </c>
      <c r="AT10" s="12">
        <f t="shared" si="2"/>
        <v>0</v>
      </c>
      <c r="AU10" s="12">
        <f t="shared" si="2"/>
        <v>0</v>
      </c>
      <c r="AV10" s="12">
        <f t="shared" si="2"/>
        <v>0</v>
      </c>
      <c r="AW10" s="12">
        <f t="shared" si="2"/>
        <v>0</v>
      </c>
      <c r="AX10" s="12">
        <f t="shared" si="2"/>
        <v>0</v>
      </c>
      <c r="AY10" s="12">
        <f t="shared" si="2"/>
        <v>0</v>
      </c>
      <c r="AZ10" s="12">
        <f t="shared" si="2"/>
        <v>1150</v>
      </c>
      <c r="BA10" s="12">
        <f t="shared" si="2"/>
        <v>17902945.1375775</v>
      </c>
      <c r="BB10" s="12">
        <f t="shared" ref="BB10:BU10" si="3">BB11+BB12+BB13+BB14+BB15+BB16+BB17+BB18+BB19+BB20+BB21+BB22+BB23+BB24+BB25+BB26+BB27+BB28+BB29</f>
        <v>293</v>
      </c>
      <c r="BC10" s="12">
        <f t="shared" si="3"/>
        <v>5162807.9407134997</v>
      </c>
      <c r="BD10" s="12">
        <f t="shared" si="3"/>
        <v>0</v>
      </c>
      <c r="BE10" s="12">
        <f t="shared" si="3"/>
        <v>0</v>
      </c>
      <c r="BF10" s="12">
        <f t="shared" si="3"/>
        <v>2746</v>
      </c>
      <c r="BG10" s="12">
        <f t="shared" si="3"/>
        <v>56576788.476458259</v>
      </c>
      <c r="BH10" s="12">
        <f t="shared" si="3"/>
        <v>7154</v>
      </c>
      <c r="BI10" s="12">
        <f t="shared" si="3"/>
        <v>139257686.309742</v>
      </c>
      <c r="BJ10" s="12">
        <f t="shared" si="3"/>
        <v>3680</v>
      </c>
      <c r="BK10" s="12">
        <f t="shared" si="3"/>
        <v>77645738.794758752</v>
      </c>
      <c r="BL10" s="12">
        <f t="shared" si="3"/>
        <v>1965</v>
      </c>
      <c r="BM10" s="12">
        <f t="shared" si="3"/>
        <v>40521551.185884997</v>
      </c>
      <c r="BN10" s="12">
        <f t="shared" si="3"/>
        <v>2274</v>
      </c>
      <c r="BO10" s="12">
        <f t="shared" si="3"/>
        <v>47906898.829539753</v>
      </c>
      <c r="BP10" s="12">
        <f t="shared" si="3"/>
        <v>0</v>
      </c>
      <c r="BQ10" s="12">
        <f t="shared" si="3"/>
        <v>0</v>
      </c>
      <c r="BR10" s="12">
        <f t="shared" si="3"/>
        <v>0</v>
      </c>
      <c r="BS10" s="12">
        <f t="shared" si="3"/>
        <v>0</v>
      </c>
      <c r="BT10" s="12">
        <f t="shared" si="3"/>
        <v>165</v>
      </c>
      <c r="BU10" s="12">
        <f t="shared" si="3"/>
        <v>3667130.1374399997</v>
      </c>
      <c r="BV10" s="12">
        <f t="shared" ref="BV10:CP10" si="4">SUM(BV11:BV29)</f>
        <v>40</v>
      </c>
      <c r="BW10" s="12">
        <f t="shared" si="4"/>
        <v>1319389.69187025</v>
      </c>
      <c r="BX10" s="12">
        <f t="shared" si="4"/>
        <v>6</v>
      </c>
      <c r="BY10" s="12">
        <f t="shared" si="4"/>
        <v>128095.29215175001</v>
      </c>
      <c r="BZ10" s="12">
        <f t="shared" si="4"/>
        <v>110</v>
      </c>
      <c r="CA10" s="12">
        <f t="shared" si="4"/>
        <v>3322534.3825904997</v>
      </c>
      <c r="CB10" s="12">
        <f t="shared" si="4"/>
        <v>60</v>
      </c>
      <c r="CC10" s="12">
        <f t="shared" si="4"/>
        <v>2455841.9911409998</v>
      </c>
      <c r="CD10" s="12">
        <f t="shared" si="4"/>
        <v>1155</v>
      </c>
      <c r="CE10" s="12">
        <f t="shared" si="4"/>
        <v>30791527.287674997</v>
      </c>
      <c r="CF10" s="12">
        <f t="shared" si="4"/>
        <v>1259</v>
      </c>
      <c r="CG10" s="12">
        <f t="shared" si="4"/>
        <v>27274864.7622528</v>
      </c>
      <c r="CH10" s="12">
        <f t="shared" si="4"/>
        <v>72</v>
      </c>
      <c r="CI10" s="12">
        <f t="shared" si="4"/>
        <v>1477383.3987528</v>
      </c>
      <c r="CJ10" s="12">
        <f t="shared" si="4"/>
        <v>456</v>
      </c>
      <c r="CK10" s="12">
        <f t="shared" si="4"/>
        <v>12387341.43801</v>
      </c>
      <c r="CL10" s="12">
        <f t="shared" si="4"/>
        <v>1304</v>
      </c>
      <c r="CM10" s="12">
        <f t="shared" si="4"/>
        <v>28027672.230327003</v>
      </c>
      <c r="CN10" s="12">
        <f t="shared" si="4"/>
        <v>0</v>
      </c>
      <c r="CO10" s="12">
        <f t="shared" si="4"/>
        <v>0</v>
      </c>
      <c r="CP10" s="12">
        <f t="shared" si="4"/>
        <v>2199</v>
      </c>
      <c r="CQ10" s="12">
        <f t="shared" ref="CQ10:DK10" si="5">SUM(CQ11:CQ29)</f>
        <v>50534859.077702992</v>
      </c>
      <c r="CR10" s="12">
        <f t="shared" si="5"/>
        <v>1</v>
      </c>
      <c r="CS10" s="12">
        <f t="shared" si="5"/>
        <v>16272.810153600001</v>
      </c>
      <c r="CT10" s="12">
        <f t="shared" si="5"/>
        <v>670</v>
      </c>
      <c r="CU10" s="12">
        <f t="shared" si="5"/>
        <v>16572927.905226</v>
      </c>
      <c r="CV10" s="12">
        <f t="shared" si="5"/>
        <v>46</v>
      </c>
      <c r="CW10" s="12">
        <f t="shared" si="5"/>
        <v>1651377.2919335999</v>
      </c>
      <c r="CX10" s="12">
        <f t="shared" si="5"/>
        <v>851</v>
      </c>
      <c r="CY10" s="12">
        <f t="shared" si="5"/>
        <v>17267411.165034797</v>
      </c>
      <c r="CZ10" s="12">
        <f t="shared" si="5"/>
        <v>62</v>
      </c>
      <c r="DA10" s="12">
        <f t="shared" si="5"/>
        <v>976681.54787279991</v>
      </c>
      <c r="DB10" s="12">
        <f t="shared" si="5"/>
        <v>0</v>
      </c>
      <c r="DC10" s="12">
        <f t="shared" si="5"/>
        <v>0</v>
      </c>
      <c r="DD10" s="12">
        <f t="shared" si="5"/>
        <v>0</v>
      </c>
      <c r="DE10" s="12">
        <f t="shared" si="5"/>
        <v>0</v>
      </c>
      <c r="DF10" s="12">
        <f t="shared" si="5"/>
        <v>0</v>
      </c>
      <c r="DG10" s="12">
        <f t="shared" si="5"/>
        <v>0</v>
      </c>
      <c r="DH10" s="12">
        <f t="shared" si="5"/>
        <v>0</v>
      </c>
      <c r="DI10" s="12">
        <f t="shared" si="5"/>
        <v>0</v>
      </c>
      <c r="DJ10" s="12">
        <f t="shared" si="5"/>
        <v>3600</v>
      </c>
      <c r="DK10" s="12">
        <f t="shared" si="5"/>
        <v>105839882.81496632</v>
      </c>
      <c r="DL10" s="12">
        <f t="shared" ref="DL10:EA10" si="6">SUM(DL11:DL29)</f>
        <v>9130</v>
      </c>
      <c r="DM10" s="12">
        <f t="shared" si="6"/>
        <v>193779003.87813658</v>
      </c>
      <c r="DN10" s="12">
        <f t="shared" si="6"/>
        <v>61</v>
      </c>
      <c r="DO10" s="12">
        <f t="shared" si="6"/>
        <v>2238424.6660776003</v>
      </c>
      <c r="DP10" s="12">
        <f t="shared" si="6"/>
        <v>0</v>
      </c>
      <c r="DQ10" s="12">
        <f t="shared" si="6"/>
        <v>0</v>
      </c>
      <c r="DR10" s="12">
        <f t="shared" si="6"/>
        <v>0</v>
      </c>
      <c r="DS10" s="12">
        <f t="shared" si="6"/>
        <v>0</v>
      </c>
      <c r="DT10" s="12">
        <f t="shared" si="6"/>
        <v>180</v>
      </c>
      <c r="DU10" s="12">
        <f t="shared" si="6"/>
        <v>4917082.1741118003</v>
      </c>
      <c r="DV10" s="12">
        <f t="shared" si="6"/>
        <v>0</v>
      </c>
      <c r="DW10" s="12">
        <f t="shared" si="6"/>
        <v>0</v>
      </c>
      <c r="DX10" s="12">
        <f t="shared" si="6"/>
        <v>107</v>
      </c>
      <c r="DY10" s="12">
        <f t="shared" si="6"/>
        <v>4521581.3984591253</v>
      </c>
      <c r="DZ10" s="12">
        <f t="shared" si="6"/>
        <v>282</v>
      </c>
      <c r="EA10" s="12">
        <f t="shared" si="6"/>
        <v>12202817.113410003</v>
      </c>
      <c r="EB10" s="12">
        <f>SUM(EB11:EB29)</f>
        <v>52432</v>
      </c>
      <c r="EC10" s="12">
        <f t="shared" ref="EC10:EC29" si="7">SUM(Q10,S10,U10,W10,Y10,AA10,AC10,AE10,AG10,AI10,AK10,AM10,AQ10,AS10,AU10,AW10,AY10,BA10,BC10,BE10,BG10,BI10,BK10,BM10,BO10,BQ10,BS10,BU10,BW10,BY10,CA10,CC10,CE10,CG10,CI10,CK10,CM10,CO10,CQ10,CS10,CU10,CW10,CY10,DA10,DC10,DE10,DG10,DI10,DK10,DM10,DO10,DQ10,DS10,DU10,DW10,DY10,EA10,AO10)</f>
        <v>1217374757.0521829</v>
      </c>
    </row>
    <row r="11" spans="1:133" ht="36" customHeight="1" x14ac:dyDescent="0.25">
      <c r="A11" s="45">
        <v>1</v>
      </c>
      <c r="B11" s="8" t="s">
        <v>78</v>
      </c>
      <c r="C11" s="5">
        <v>19007.45</v>
      </c>
      <c r="D11" s="5">
        <f t="shared" si="0"/>
        <v>16536.481500000002</v>
      </c>
      <c r="E11" s="9">
        <v>0.82</v>
      </c>
      <c r="F11" s="10">
        <v>1</v>
      </c>
      <c r="G11" s="10"/>
      <c r="H11" s="7">
        <v>0.72</v>
      </c>
      <c r="I11" s="7">
        <v>0.12</v>
      </c>
      <c r="J11" s="7">
        <v>0.03</v>
      </c>
      <c r="K11" s="7">
        <v>0.13</v>
      </c>
      <c r="L11" s="5">
        <v>1.4</v>
      </c>
      <c r="M11" s="5">
        <v>1.68</v>
      </c>
      <c r="N11" s="5">
        <v>2.23</v>
      </c>
      <c r="O11" s="5">
        <v>2.39</v>
      </c>
      <c r="P11" s="11"/>
      <c r="Q11" s="11">
        <f t="shared" ref="Q11:Q29" si="8">P11/12*9*C11*E11*F11*L11*$Q$9+P11/12*3*C11*E11*F11*L11*$Q$8</f>
        <v>0</v>
      </c>
      <c r="R11" s="11">
        <v>0</v>
      </c>
      <c r="S11" s="11">
        <f t="shared" ref="S11:S29" si="9">R11*C11*E11*F11*L11*$S$9</f>
        <v>0</v>
      </c>
      <c r="T11" s="11">
        <v>306</v>
      </c>
      <c r="U11" s="11">
        <f t="shared" ref="U11:U29" si="10">T11*C11*E11*F11*L11*$U$9</f>
        <v>8680215.8242799994</v>
      </c>
      <c r="V11" s="11">
        <v>0</v>
      </c>
      <c r="W11" s="11">
        <f t="shared" ref="W11:W29" si="11">V11*C11*E11*F11*L11*$W$9</f>
        <v>0</v>
      </c>
      <c r="X11" s="11"/>
      <c r="Y11" s="11">
        <f t="shared" ref="Y11:Y29" si="12">X11*C11*E11*F11*L11*$Y$9</f>
        <v>0</v>
      </c>
      <c r="Z11" s="11"/>
      <c r="AA11" s="11">
        <f t="shared" ref="AA11:AA29" si="13">Z11*C11*E11*F11*L11*$AA$9</f>
        <v>0</v>
      </c>
      <c r="AB11" s="11">
        <v>0</v>
      </c>
      <c r="AC11" s="11">
        <f t="shared" ref="AC11:AC29" si="14">AB11*C11*E11*F11*L11*$AC$9</f>
        <v>0</v>
      </c>
      <c r="AD11" s="11">
        <v>0</v>
      </c>
      <c r="AE11" s="11">
        <f t="shared" ref="AE11:AE29" si="15">AD11*C11*E11*F11*L11*$AE$9</f>
        <v>0</v>
      </c>
      <c r="AF11" s="11">
        <v>0</v>
      </c>
      <c r="AG11" s="11">
        <f t="shared" ref="AG11:AG29" si="16">AF11*C11*E11*F11*L11*$AG$9</f>
        <v>0</v>
      </c>
      <c r="AH11" s="11">
        <v>0</v>
      </c>
      <c r="AI11" s="11">
        <f t="shared" ref="AI11:AI29" si="17">AH11/12*9*C11*E11*F11*L11*$AI$9+AH11/12*3*C11*E11*F11*L11*$AI$8</f>
        <v>0</v>
      </c>
      <c r="AJ11" s="11">
        <v>8</v>
      </c>
      <c r="AK11" s="11">
        <f t="shared" ref="AK11:AK29" si="18">AJ11/12*9*C11*E11*F11*L11*$AK$9+AJ11/12*3*C11*E11*F11*L11*$AK$8</f>
        <v>178928.53132000001</v>
      </c>
      <c r="AL11" s="11">
        <v>9</v>
      </c>
      <c r="AM11" s="11">
        <f t="shared" ref="AM11:AM29" si="19">AL11/12*9*C11*E11*F11*L11*$AM$9+AL11/12*3*C11*E11*F11*L11*$AM$8</f>
        <v>189511.49933099997</v>
      </c>
      <c r="AN11" s="11"/>
      <c r="AO11" s="11">
        <f t="shared" ref="AO11:AO29" si="20">SUM($AO$9*AN11*C11*E11*F11*L11)</f>
        <v>0</v>
      </c>
      <c r="AP11" s="11">
        <v>18</v>
      </c>
      <c r="AQ11" s="11">
        <f t="shared" ref="AQ11:AQ29" si="21">AP11/12*3*C11*E11*F11*L11*$AQ$8+AP11/12*9*C11*E11*F11*L11*$AQ$9</f>
        <v>379022.99866199994</v>
      </c>
      <c r="AR11" s="11">
        <v>15</v>
      </c>
      <c r="AS11" s="11">
        <f t="shared" ref="AS11:AS29" si="22">AR11/12*9*C11*E11*F11*L11*$AS$9+AR11/12*3*C11*E11*F11*L11*$AS$8</f>
        <v>315852.49888499995</v>
      </c>
      <c r="AT11" s="11"/>
      <c r="AU11" s="11">
        <f t="shared" ref="AU11:AU29" si="23">AT11*C11*E11*F11*L11*$AU$9</f>
        <v>0</v>
      </c>
      <c r="AV11" s="11">
        <v>0</v>
      </c>
      <c r="AW11" s="11">
        <f t="shared" ref="AW11:AW29" si="24">AV11*C11*E11*F11*L11*$AW$9</f>
        <v>0</v>
      </c>
      <c r="AX11" s="11"/>
      <c r="AY11" s="11">
        <f t="shared" ref="AY11:AY29" si="25">SUM(AX11*$AY$9*C11*E11*F11*L11)</f>
        <v>0</v>
      </c>
      <c r="AZ11" s="11">
        <v>22</v>
      </c>
      <c r="BA11" s="11">
        <f t="shared" ref="BA11:BA29" si="26">(AZ11/12*3*C11*E11*F11*L11*$BA$8)+(AZ11/12*9*C11*E11*F11*L11*$BA$9)</f>
        <v>492053.46112999995</v>
      </c>
      <c r="BB11" s="11">
        <v>0</v>
      </c>
      <c r="BC11" s="11">
        <f t="shared" ref="BC11:BC29" si="27">BB11/12*9*C11*E11*F11*L11*$BC$9+BB11/12*3*C11*E11*F11*L11*$BC$8</f>
        <v>0</v>
      </c>
      <c r="BD11" s="11">
        <v>0</v>
      </c>
      <c r="BE11" s="11">
        <f t="shared" ref="BE11:BE29" si="28">BD11/12*9*C11*E11*F11*L11*$BE$9+BD11/12*3*C11*E11*F11*L11*$BE$8</f>
        <v>0</v>
      </c>
      <c r="BF11" s="11">
        <v>0</v>
      </c>
      <c r="BG11" s="11">
        <f t="shared" ref="BG11:BG29" si="29">BF11/12*9*C11*E11*F11*L11*$BG$9+BF11/12*3*C11*E11*F11*L11*$BG$8</f>
        <v>0</v>
      </c>
      <c r="BH11" s="11">
        <v>90</v>
      </c>
      <c r="BI11" s="11">
        <f t="shared" ref="BI11:BI29" si="30">BH11/12*9*C11*E11*F11*L11*$BI$9+BH11/12*3*C11*E11*F11*L11*$BI$8</f>
        <v>2106228.8397149998</v>
      </c>
      <c r="BJ11" s="11">
        <v>164</v>
      </c>
      <c r="BK11" s="11">
        <f t="shared" ref="BK11:BK29" si="31">BJ11/12*9*C11*E11*F11*L11*$BK$9+BJ11/12*3*C11*E11*F11*L11*$BK$8</f>
        <v>3319124.2559859999</v>
      </c>
      <c r="BL11" s="11">
        <v>100</v>
      </c>
      <c r="BM11" s="11">
        <f t="shared" ref="BM11:BM29" si="32">BL11/12*9*C11*E11*F11*L11*$BM$9+BL11/12*3*C11*E11*F11*L11*$BM$8</f>
        <v>2023856.2536500001</v>
      </c>
      <c r="BN11" s="11">
        <v>120</v>
      </c>
      <c r="BO11" s="11">
        <f t="shared" ref="BO11:BO29" si="33">BN11/12*9*C11*E11*F11*L11*$BO$9+BN11/12*3*C11*E11*F11*L11*$BO$8</f>
        <v>2428627.5043799998</v>
      </c>
      <c r="BP11" s="11">
        <v>0</v>
      </c>
      <c r="BQ11" s="11">
        <f t="shared" ref="BQ11:BQ29" si="34">BP11/12*9*C11*E11*F11*L11*$BQ$9+BP11/12*3*C11*E11*F11*L11*$BQ$8</f>
        <v>0</v>
      </c>
      <c r="BR11" s="11">
        <v>0</v>
      </c>
      <c r="BS11" s="11">
        <f t="shared" ref="BS11:BS29" si="35">BR11/12*9*C11*E11*F11*L11*$BS$9+BR11/12*3*C11*E11*F11*L11*$BS$8</f>
        <v>0</v>
      </c>
      <c r="BT11" s="11">
        <v>15</v>
      </c>
      <c r="BU11" s="11">
        <f t="shared" ref="BU11:BU29" si="36">BT11*C11*E11*F11*L11*$BU$9</f>
        <v>360039.11789999995</v>
      </c>
      <c r="BV11" s="11">
        <v>0</v>
      </c>
      <c r="BW11" s="11">
        <f t="shared" ref="BW11:BW29" si="37">BV11/12*9*C11*E11*F11*L11*$BW$9+BV11/12*3*C11*E11*F11*L11*$BW$8</f>
        <v>0</v>
      </c>
      <c r="BX11" s="11">
        <v>0</v>
      </c>
      <c r="BY11" s="11">
        <f t="shared" ref="BY11:BY29" si="38">BX11/12*9*C11*E11*F11*L11*$BY$9+BX11/12*3*C11*E11*F11*L11*$BY$8</f>
        <v>0</v>
      </c>
      <c r="BZ11" s="11">
        <v>6</v>
      </c>
      <c r="CA11" s="11">
        <f t="shared" ref="CA11:CA29" si="39">BZ11/12*9*C11*E11*F11*M11*$CA$9+BZ11/12*3*C11*E11*F11*M11*$CA$8</f>
        <v>217987.32047400001</v>
      </c>
      <c r="CB11" s="11"/>
      <c r="CC11" s="11">
        <f t="shared" ref="CC11:CC29" si="40">CB11/12*9*C11*E11*F11*M11*$CC$9+CB11/12*3*C11*E11*F11*M11*$CC$8</f>
        <v>0</v>
      </c>
      <c r="CD11" s="11">
        <v>18</v>
      </c>
      <c r="CE11" s="11">
        <f t="shared" ref="CE11:CE29" si="41">CD11/12*9*C11*E11*F11*M11*$CE$9+CD11/12*3*C11*E11*F11*M11*$CE$8</f>
        <v>483107.03456399997</v>
      </c>
      <c r="CF11" s="11">
        <v>19</v>
      </c>
      <c r="CG11" s="11">
        <f t="shared" ref="CG11:CG29" si="42">CF11/12*9*C11*E11*F11*M11*$CG$9+CF11/12*3*C11*E11*F11*M11*$CG$8</f>
        <v>480095.79830519995</v>
      </c>
      <c r="CH11" s="11">
        <v>11</v>
      </c>
      <c r="CI11" s="11">
        <f t="shared" ref="CI11:CI29" si="43">SUM(CH11*$CI$9*C11*E11*F11*M11)</f>
        <v>282270.66843359999</v>
      </c>
      <c r="CJ11" s="11">
        <v>46</v>
      </c>
      <c r="CK11" s="11">
        <f>SUM(CJ11*C11*E11*F11*M11*$CK$9)</f>
        <v>1626067.5797519998</v>
      </c>
      <c r="CL11" s="11">
        <v>90</v>
      </c>
      <c r="CM11" s="11">
        <f t="shared" ref="CM11:CM29" si="44">CL11/12*9*C11*E11*F11*M11*$CM$9+CL11/12*3*C11*E11*F11*M11*$CM$8</f>
        <v>2274137.9919719999</v>
      </c>
      <c r="CN11" s="11">
        <v>0</v>
      </c>
      <c r="CO11" s="11">
        <f t="shared" ref="CO11:CO29" si="45">CN11/12*9*C11*E11*F11*M11*$CO$9+CN11/12*3*C11*E11*F11*M11*$CO$8</f>
        <v>0</v>
      </c>
      <c r="CP11" s="11">
        <v>98</v>
      </c>
      <c r="CQ11" s="11">
        <f t="shared" ref="CQ11:CQ29" si="46">CP11/12*9*C11*E11*F11*M11*$CQ$9+CP11/12*3*C11*E11*F11*M11*$CQ$8</f>
        <v>2476283.5912583992</v>
      </c>
      <c r="CR11" s="11">
        <v>0</v>
      </c>
      <c r="CS11" s="11">
        <f t="shared" ref="CS11:CS29" si="47">CR11*C11*E11*F11*M11*$CS$9</f>
        <v>0</v>
      </c>
      <c r="CT11" s="11">
        <v>40</v>
      </c>
      <c r="CU11" s="11">
        <f t="shared" ref="CU11:CU29" si="48">CT11/12*9*C11*E11*F11*M11*$CU$9+CT11/12*3*C11*E11*F11*M11*$CU$8</f>
        <v>1073571.1879199999</v>
      </c>
      <c r="CV11" s="11"/>
      <c r="CW11" s="11">
        <f t="shared" ref="CW11:CW29" si="49">SUM(CV11*$CW$9*C11*E11*F11*M11)</f>
        <v>0</v>
      </c>
      <c r="CX11" s="11">
        <v>25</v>
      </c>
      <c r="CY11" s="11">
        <f t="shared" ref="CY11:CY29" si="50">(CX11/12*2*C11*E11*F11*M11*$CY$8)+(CX11/12*9*C11*E11*F11*M11*$CY$9)</f>
        <v>617521.63858000003</v>
      </c>
      <c r="CZ11" s="11">
        <v>3</v>
      </c>
      <c r="DA11" s="11">
        <f t="shared" ref="DA11:DA29" si="51">CZ11*C11*E11*F11*M11*$DA$9</f>
        <v>76982.90957280001</v>
      </c>
      <c r="DB11" s="11">
        <v>0</v>
      </c>
      <c r="DC11" s="11">
        <f t="shared" ref="DC11:DC29" si="52">DB11/12*9*C11*E11*F11*M11*$DC$9+DB11/12*3*C11*E11*F11*M11*$DC$8</f>
        <v>0</v>
      </c>
      <c r="DD11" s="11">
        <v>0</v>
      </c>
      <c r="DE11" s="11">
        <f t="shared" ref="DE11:DE29" si="53">DD11/12*9*C11*E11*F11*M11*$DE$9+DD11/12*3*C11*E11*F11*M11*$DE$8</f>
        <v>0</v>
      </c>
      <c r="DF11" s="11">
        <v>0</v>
      </c>
      <c r="DG11" s="11">
        <f t="shared" ref="DG11:DG29" si="54">DF11/12*9*C11*E11*F11*M11*$DG$9+DF11/12*3*C11*E11*F11*M11*$DG$8</f>
        <v>0</v>
      </c>
      <c r="DH11" s="11">
        <v>0</v>
      </c>
      <c r="DI11" s="11">
        <f t="shared" ref="DI11:DI29" si="55">DH11/12*9*C11*E11*F11*M11*$DI$9+DH11/12*3*C11*E11*F11*M11*$DI$8</f>
        <v>0</v>
      </c>
      <c r="DJ11" s="11">
        <v>337</v>
      </c>
      <c r="DK11" s="11">
        <f t="shared" ref="DK11:DK29" si="56">DJ11/12*9*C11*E11*F11*M11*$DK$9+DJ11/12*3*C11*E11*F11*M11*$DK$8</f>
        <v>9463988.2531193998</v>
      </c>
      <c r="DL11" s="11">
        <v>426</v>
      </c>
      <c r="DM11" s="11">
        <f t="shared" ref="DM11:DM29" si="57">DL11/12*3*C11*E11*F11*M11*$DM$8+DL11/12*9*C11*E11*F11*M11*$DM$9</f>
        <v>10345953.1686588</v>
      </c>
      <c r="DN11" s="11">
        <v>0</v>
      </c>
      <c r="DO11" s="11">
        <f t="shared" ref="DO11:DO29" si="58">DN11/12*9*C11*E11*F11*M11*$DO$9+DN11/12*3*C11*E11*F11*M11*$DO$8</f>
        <v>0</v>
      </c>
      <c r="DP11" s="11">
        <v>0</v>
      </c>
      <c r="DQ11" s="11">
        <f t="shared" ref="DQ11:DQ29" si="59">DP11/12*9*C11*E11*F11*M11*$DQ$9+DP11/12*3*C11*E11*F11*M11*$DQ$8</f>
        <v>0</v>
      </c>
      <c r="DR11" s="11">
        <v>0</v>
      </c>
      <c r="DS11" s="11">
        <f t="shared" ref="DS11:DS29" si="60">DR11/12*9*C11*E11*F11*M11*$DS$9+DR11/12*3*C11*E11*F11*M11*$DS$8</f>
        <v>0</v>
      </c>
      <c r="DT11" s="11"/>
      <c r="DU11" s="11">
        <f t="shared" ref="DU11:DU29" si="61">DT11/12*9*C11*E11*F11*M11*$DU$9+DT11/12*3*C11*E11*F11*M11*$DU$8</f>
        <v>0</v>
      </c>
      <c r="DV11" s="11">
        <v>0</v>
      </c>
      <c r="DW11" s="11">
        <f t="shared" ref="DW11:DW29" si="62">DV11/12*9*C11*E11*F11*M11*$DW$9+DV11/12*3*C11*E11*F11*M11*$DW$8</f>
        <v>0</v>
      </c>
      <c r="DX11" s="11">
        <v>6</v>
      </c>
      <c r="DY11" s="11">
        <f t="shared" ref="DY11:DY29" si="63">DX11/12*9*C11*E11*F11*N11*$DY$9+DX11/12*3*C11*E11*F11*N11*$DY$8</f>
        <v>328453.86801150005</v>
      </c>
      <c r="DZ11" s="11">
        <v>19</v>
      </c>
      <c r="EA11" s="11">
        <f t="shared" ref="EA11:EA29" si="64">DZ11/12*9*C11*E11*F11*O11*$EA$9+DZ11/12*3*C11*E11*F11*O11*$EA$8</f>
        <v>982024.22844487522</v>
      </c>
      <c r="EB11" s="64">
        <f t="shared" ref="EB11:EB29" si="65">SUM(P11,R11,T11,V11,X11,Z11,AB11,AD11,AF11,AH11,AJ11,AL11,AP11,AR11,AT11,AV11,AX11,AZ11,BB11,BD11,BF11,BH11,BJ11,BL11,BN11,BP11,BR11,BT11,BV11,BX11,BZ11,CB11,CD11,CF11,CH11,CJ11,CL11,CN11,CP11,CR11,CT11,CV11,CX11,CZ11,DB11,DD11,DF11,DH11,DJ11,DL11,DN11,DP11,DR11,DT11,DV11,DX11,DZ11,AN11)</f>
        <v>2011</v>
      </c>
      <c r="EC11" s="64">
        <f t="shared" si="7"/>
        <v>51201906.02430556</v>
      </c>
    </row>
    <row r="12" spans="1:133" ht="36" customHeight="1" x14ac:dyDescent="0.25">
      <c r="A12" s="45">
        <v>2</v>
      </c>
      <c r="B12" s="8" t="s">
        <v>79</v>
      </c>
      <c r="C12" s="5">
        <v>19007.45</v>
      </c>
      <c r="D12" s="5">
        <f t="shared" si="0"/>
        <v>16536.481500000002</v>
      </c>
      <c r="E12" s="9">
        <v>0.84</v>
      </c>
      <c r="F12" s="10">
        <v>1</v>
      </c>
      <c r="G12" s="10"/>
      <c r="H12" s="7">
        <v>0.72</v>
      </c>
      <c r="I12" s="7">
        <v>0.12</v>
      </c>
      <c r="J12" s="7">
        <v>0.03</v>
      </c>
      <c r="K12" s="7">
        <v>0.13</v>
      </c>
      <c r="L12" s="5">
        <v>1.4</v>
      </c>
      <c r="M12" s="5">
        <v>1.68</v>
      </c>
      <c r="N12" s="5">
        <v>2.23</v>
      </c>
      <c r="O12" s="5">
        <v>2.39</v>
      </c>
      <c r="P12" s="11"/>
      <c r="Q12" s="11">
        <f t="shared" si="8"/>
        <v>0</v>
      </c>
      <c r="R12" s="11">
        <v>0</v>
      </c>
      <c r="S12" s="11">
        <f t="shared" si="9"/>
        <v>0</v>
      </c>
      <c r="T12" s="11">
        <v>968</v>
      </c>
      <c r="U12" s="11">
        <f t="shared" si="10"/>
        <v>28128714.694080003</v>
      </c>
      <c r="V12" s="11">
        <v>0</v>
      </c>
      <c r="W12" s="11">
        <f t="shared" si="11"/>
        <v>0</v>
      </c>
      <c r="X12" s="11">
        <v>0</v>
      </c>
      <c r="Y12" s="11">
        <f t="shared" si="12"/>
        <v>0</v>
      </c>
      <c r="Z12" s="11">
        <f>68</f>
        <v>68</v>
      </c>
      <c r="AA12" s="11">
        <f t="shared" si="13"/>
        <v>1671986.53776</v>
      </c>
      <c r="AB12" s="11">
        <v>0</v>
      </c>
      <c r="AC12" s="11">
        <f t="shared" si="14"/>
        <v>0</v>
      </c>
      <c r="AD12" s="11">
        <v>0</v>
      </c>
      <c r="AE12" s="11">
        <f t="shared" si="15"/>
        <v>0</v>
      </c>
      <c r="AF12" s="11">
        <v>0</v>
      </c>
      <c r="AG12" s="11">
        <f t="shared" si="16"/>
        <v>0</v>
      </c>
      <c r="AH12" s="11"/>
      <c r="AI12" s="11">
        <f t="shared" si="17"/>
        <v>0</v>
      </c>
      <c r="AJ12" s="11">
        <v>100</v>
      </c>
      <c r="AK12" s="11">
        <f t="shared" si="18"/>
        <v>2291158.0229999996</v>
      </c>
      <c r="AL12" s="11">
        <v>47</v>
      </c>
      <c r="AM12" s="11">
        <f t="shared" si="19"/>
        <v>1013809.484226</v>
      </c>
      <c r="AN12" s="11"/>
      <c r="AO12" s="11">
        <f t="shared" si="20"/>
        <v>0</v>
      </c>
      <c r="AP12" s="11">
        <v>100</v>
      </c>
      <c r="AQ12" s="11">
        <f t="shared" si="21"/>
        <v>2157041.4557999996</v>
      </c>
      <c r="AR12" s="11">
        <v>40</v>
      </c>
      <c r="AS12" s="11">
        <f t="shared" si="22"/>
        <v>862816.58231999981</v>
      </c>
      <c r="AT12" s="11"/>
      <c r="AU12" s="11">
        <f t="shared" si="23"/>
        <v>0</v>
      </c>
      <c r="AV12" s="11">
        <v>0</v>
      </c>
      <c r="AW12" s="11">
        <f t="shared" si="24"/>
        <v>0</v>
      </c>
      <c r="AX12" s="11"/>
      <c r="AY12" s="11">
        <f t="shared" si="25"/>
        <v>0</v>
      </c>
      <c r="AZ12" s="11">
        <v>55</v>
      </c>
      <c r="BA12" s="11">
        <f t="shared" si="26"/>
        <v>1260136.9126499998</v>
      </c>
      <c r="BB12" s="11">
        <v>0</v>
      </c>
      <c r="BC12" s="11">
        <f t="shared" si="27"/>
        <v>0</v>
      </c>
      <c r="BD12" s="11">
        <v>0</v>
      </c>
      <c r="BE12" s="11">
        <f t="shared" si="28"/>
        <v>0</v>
      </c>
      <c r="BF12" s="11">
        <v>25</v>
      </c>
      <c r="BG12" s="11">
        <f t="shared" si="29"/>
        <v>599333.40967499989</v>
      </c>
      <c r="BH12" s="11">
        <v>343</v>
      </c>
      <c r="BI12" s="11">
        <f t="shared" si="30"/>
        <v>8222854.3807410002</v>
      </c>
      <c r="BJ12" s="11">
        <v>700</v>
      </c>
      <c r="BK12" s="11">
        <f t="shared" si="31"/>
        <v>14512530.209100001</v>
      </c>
      <c r="BL12" s="11">
        <v>140</v>
      </c>
      <c r="BM12" s="11">
        <f t="shared" si="32"/>
        <v>2902506.0418199999</v>
      </c>
      <c r="BN12" s="11">
        <v>19</v>
      </c>
      <c r="BO12" s="11">
        <f t="shared" si="33"/>
        <v>393911.534247</v>
      </c>
      <c r="BP12" s="11">
        <v>0</v>
      </c>
      <c r="BQ12" s="11">
        <f t="shared" si="34"/>
        <v>0</v>
      </c>
      <c r="BR12" s="11">
        <v>0</v>
      </c>
      <c r="BS12" s="11">
        <f t="shared" si="35"/>
        <v>0</v>
      </c>
      <c r="BT12" s="11"/>
      <c r="BU12" s="11">
        <f t="shared" si="36"/>
        <v>0</v>
      </c>
      <c r="BV12" s="11">
        <v>0</v>
      </c>
      <c r="BW12" s="11">
        <f t="shared" si="37"/>
        <v>0</v>
      </c>
      <c r="BX12" s="11">
        <v>0</v>
      </c>
      <c r="BY12" s="11">
        <f t="shared" si="38"/>
        <v>0</v>
      </c>
      <c r="BZ12" s="11">
        <v>20</v>
      </c>
      <c r="CA12" s="11">
        <f t="shared" si="39"/>
        <v>744346.94796000002</v>
      </c>
      <c r="CB12" s="11">
        <v>10</v>
      </c>
      <c r="CC12" s="11">
        <f t="shared" si="40"/>
        <v>422467.18667999998</v>
      </c>
      <c r="CD12" s="11">
        <v>108</v>
      </c>
      <c r="CE12" s="11">
        <f t="shared" si="41"/>
        <v>2969340.7978079999</v>
      </c>
      <c r="CF12" s="11">
        <v>90</v>
      </c>
      <c r="CG12" s="11">
        <f t="shared" si="42"/>
        <v>2329604.772264</v>
      </c>
      <c r="CH12" s="11">
        <v>8</v>
      </c>
      <c r="CI12" s="11">
        <f t="shared" si="43"/>
        <v>210294.77736959999</v>
      </c>
      <c r="CJ12" s="11">
        <v>30</v>
      </c>
      <c r="CK12" s="11">
        <f t="shared" ref="CK12:CK29" si="66">SUM(CJ12*C12*E12*F12*M12*$CK$9)</f>
        <v>1086344.19432</v>
      </c>
      <c r="CL12" s="11">
        <v>90</v>
      </c>
      <c r="CM12" s="11">
        <f t="shared" si="44"/>
        <v>2329604.772264</v>
      </c>
      <c r="CN12" s="11">
        <v>0</v>
      </c>
      <c r="CO12" s="11">
        <f t="shared" si="45"/>
        <v>0</v>
      </c>
      <c r="CP12" s="11">
        <v>271</v>
      </c>
      <c r="CQ12" s="11">
        <f t="shared" si="46"/>
        <v>7014698.8142615994</v>
      </c>
      <c r="CR12" s="11">
        <v>0</v>
      </c>
      <c r="CS12" s="11">
        <f t="shared" si="47"/>
        <v>0</v>
      </c>
      <c r="CT12" s="11">
        <v>90</v>
      </c>
      <c r="CU12" s="11">
        <f t="shared" si="48"/>
        <v>2474450.6648399998</v>
      </c>
      <c r="CV12" s="11">
        <v>7</v>
      </c>
      <c r="CW12" s="11">
        <f t="shared" si="49"/>
        <v>184007.93019839996</v>
      </c>
      <c r="CX12" s="11">
        <v>103</v>
      </c>
      <c r="CY12" s="11">
        <f t="shared" si="50"/>
        <v>2606242.5448751999</v>
      </c>
      <c r="CZ12" s="11">
        <v>4</v>
      </c>
      <c r="DA12" s="11">
        <f t="shared" si="51"/>
        <v>105147.3886848</v>
      </c>
      <c r="DB12" s="11">
        <v>0</v>
      </c>
      <c r="DC12" s="11">
        <f t="shared" si="52"/>
        <v>0</v>
      </c>
      <c r="DD12" s="11">
        <v>0</v>
      </c>
      <c r="DE12" s="11">
        <f t="shared" si="53"/>
        <v>0</v>
      </c>
      <c r="DF12" s="11">
        <v>0</v>
      </c>
      <c r="DG12" s="11">
        <f t="shared" si="54"/>
        <v>0</v>
      </c>
      <c r="DH12" s="11">
        <v>0</v>
      </c>
      <c r="DI12" s="11">
        <f t="shared" si="55"/>
        <v>0</v>
      </c>
      <c r="DJ12" s="11">
        <v>854</v>
      </c>
      <c r="DK12" s="11">
        <f t="shared" si="56"/>
        <v>24567875.129397601</v>
      </c>
      <c r="DL12" s="11">
        <v>662</v>
      </c>
      <c r="DM12" s="11">
        <f t="shared" si="57"/>
        <v>16469648.568727199</v>
      </c>
      <c r="DN12" s="11">
        <v>0</v>
      </c>
      <c r="DO12" s="11">
        <f t="shared" si="58"/>
        <v>0</v>
      </c>
      <c r="DP12" s="11">
        <v>0</v>
      </c>
      <c r="DQ12" s="11">
        <f t="shared" si="59"/>
        <v>0</v>
      </c>
      <c r="DR12" s="11">
        <v>0</v>
      </c>
      <c r="DS12" s="11">
        <f t="shared" si="60"/>
        <v>0</v>
      </c>
      <c r="DT12" s="11">
        <v>5</v>
      </c>
      <c r="DU12" s="11">
        <f t="shared" si="61"/>
        <v>124393.11607799999</v>
      </c>
      <c r="DV12" s="11"/>
      <c r="DW12" s="11">
        <f t="shared" si="62"/>
        <v>0</v>
      </c>
      <c r="DX12" s="11">
        <v>10</v>
      </c>
      <c r="DY12" s="11">
        <f t="shared" si="63"/>
        <v>560774.89660500002</v>
      </c>
      <c r="DZ12" s="11">
        <v>38</v>
      </c>
      <c r="EA12" s="11">
        <f t="shared" si="64"/>
        <v>2011952.0777895004</v>
      </c>
      <c r="EB12" s="64">
        <f t="shared" si="65"/>
        <v>5005</v>
      </c>
      <c r="EC12" s="64">
        <f t="shared" si="7"/>
        <v>130227993.84554189</v>
      </c>
    </row>
    <row r="13" spans="1:133" ht="45" x14ac:dyDescent="0.25">
      <c r="A13" s="45">
        <v>3</v>
      </c>
      <c r="B13" s="8" t="s">
        <v>80</v>
      </c>
      <c r="C13" s="5">
        <v>19007.45</v>
      </c>
      <c r="D13" s="5">
        <f t="shared" si="0"/>
        <v>16916.630499999999</v>
      </c>
      <c r="E13" s="9">
        <v>0.97</v>
      </c>
      <c r="F13" s="10">
        <v>1</v>
      </c>
      <c r="G13" s="10"/>
      <c r="H13" s="7">
        <v>0.76</v>
      </c>
      <c r="I13" s="7">
        <v>0.1</v>
      </c>
      <c r="J13" s="7">
        <v>0.03</v>
      </c>
      <c r="K13" s="7">
        <v>0.11</v>
      </c>
      <c r="L13" s="5">
        <v>1.4</v>
      </c>
      <c r="M13" s="5">
        <v>1.68</v>
      </c>
      <c r="N13" s="5">
        <v>2.23</v>
      </c>
      <c r="O13" s="5">
        <v>2.39</v>
      </c>
      <c r="P13" s="11"/>
      <c r="Q13" s="11">
        <f t="shared" si="8"/>
        <v>0</v>
      </c>
      <c r="R13" s="11">
        <v>0</v>
      </c>
      <c r="S13" s="11">
        <f t="shared" si="9"/>
        <v>0</v>
      </c>
      <c r="T13" s="11">
        <v>1348</v>
      </c>
      <c r="U13" s="11">
        <f t="shared" si="10"/>
        <v>45233154.006039999</v>
      </c>
      <c r="V13" s="11">
        <v>0</v>
      </c>
      <c r="W13" s="11">
        <f t="shared" si="11"/>
        <v>0</v>
      </c>
      <c r="X13" s="11">
        <v>0</v>
      </c>
      <c r="Y13" s="11">
        <f t="shared" si="12"/>
        <v>0</v>
      </c>
      <c r="Z13" s="11"/>
      <c r="AA13" s="11">
        <f t="shared" si="13"/>
        <v>0</v>
      </c>
      <c r="AB13" s="11">
        <v>0</v>
      </c>
      <c r="AC13" s="11">
        <f t="shared" si="14"/>
        <v>0</v>
      </c>
      <c r="AD13" s="11">
        <v>0</v>
      </c>
      <c r="AE13" s="11">
        <f t="shared" si="15"/>
        <v>0</v>
      </c>
      <c r="AF13" s="11">
        <v>0</v>
      </c>
      <c r="AG13" s="11">
        <f t="shared" si="16"/>
        <v>0</v>
      </c>
      <c r="AH13" s="11">
        <v>7</v>
      </c>
      <c r="AI13" s="11">
        <f t="shared" si="17"/>
        <v>174360.85101049999</v>
      </c>
      <c r="AJ13" s="11">
        <v>36</v>
      </c>
      <c r="AK13" s="11">
        <f t="shared" si="18"/>
        <v>952467.12098999997</v>
      </c>
      <c r="AL13" s="11">
        <v>59</v>
      </c>
      <c r="AM13" s="11">
        <f t="shared" si="19"/>
        <v>1469612.8870884997</v>
      </c>
      <c r="AN13" s="11"/>
      <c r="AO13" s="11">
        <f t="shared" si="20"/>
        <v>0</v>
      </c>
      <c r="AP13" s="11">
        <v>8</v>
      </c>
      <c r="AQ13" s="11">
        <f t="shared" si="21"/>
        <v>199269.54401200003</v>
      </c>
      <c r="AR13" s="11">
        <v>123</v>
      </c>
      <c r="AS13" s="11">
        <f t="shared" si="22"/>
        <v>3063769.2391844997</v>
      </c>
      <c r="AT13" s="11"/>
      <c r="AU13" s="11">
        <f t="shared" si="23"/>
        <v>0</v>
      </c>
      <c r="AV13" s="11">
        <v>0</v>
      </c>
      <c r="AW13" s="11">
        <f t="shared" si="24"/>
        <v>0</v>
      </c>
      <c r="AX13" s="11"/>
      <c r="AY13" s="11">
        <f t="shared" si="25"/>
        <v>0</v>
      </c>
      <c r="AZ13" s="11">
        <v>26</v>
      </c>
      <c r="BA13" s="11">
        <f t="shared" si="26"/>
        <v>687892.92071500001</v>
      </c>
      <c r="BB13" s="11">
        <v>0</v>
      </c>
      <c r="BC13" s="11">
        <f t="shared" si="27"/>
        <v>0</v>
      </c>
      <c r="BD13" s="11">
        <v>0</v>
      </c>
      <c r="BE13" s="11">
        <f t="shared" si="28"/>
        <v>0</v>
      </c>
      <c r="BF13" s="11">
        <v>0</v>
      </c>
      <c r="BG13" s="11">
        <f t="shared" si="29"/>
        <v>0</v>
      </c>
      <c r="BH13" s="11">
        <v>388</v>
      </c>
      <c r="BI13" s="11">
        <f t="shared" si="30"/>
        <v>10741196.288823001</v>
      </c>
      <c r="BJ13" s="11">
        <v>636</v>
      </c>
      <c r="BK13" s="11">
        <f t="shared" si="31"/>
        <v>15226309.756119</v>
      </c>
      <c r="BL13" s="11">
        <v>170</v>
      </c>
      <c r="BM13" s="11">
        <f t="shared" si="32"/>
        <v>4069925.5637424998</v>
      </c>
      <c r="BN13" s="11">
        <v>526</v>
      </c>
      <c r="BO13" s="11">
        <f t="shared" si="33"/>
        <v>12592828.5089915</v>
      </c>
      <c r="BP13" s="11">
        <v>0</v>
      </c>
      <c r="BQ13" s="11">
        <f t="shared" si="34"/>
        <v>0</v>
      </c>
      <c r="BR13" s="11">
        <v>0</v>
      </c>
      <c r="BS13" s="11">
        <f t="shared" si="35"/>
        <v>0</v>
      </c>
      <c r="BT13" s="11">
        <v>0</v>
      </c>
      <c r="BU13" s="11">
        <f t="shared" si="36"/>
        <v>0</v>
      </c>
      <c r="BV13" s="11">
        <v>0</v>
      </c>
      <c r="BW13" s="11">
        <f t="shared" si="37"/>
        <v>0</v>
      </c>
      <c r="BX13" s="11">
        <v>0</v>
      </c>
      <c r="BY13" s="11">
        <f t="shared" si="38"/>
        <v>0</v>
      </c>
      <c r="BZ13" s="11">
        <v>4</v>
      </c>
      <c r="CA13" s="11">
        <f t="shared" si="39"/>
        <v>171908.69988600002</v>
      </c>
      <c r="CB13" s="11"/>
      <c r="CC13" s="11">
        <f t="shared" si="40"/>
        <v>0</v>
      </c>
      <c r="CD13" s="11">
        <v>192</v>
      </c>
      <c r="CE13" s="11">
        <f t="shared" si="41"/>
        <v>6095789.5743360016</v>
      </c>
      <c r="CF13" s="11">
        <v>60</v>
      </c>
      <c r="CG13" s="11">
        <f t="shared" si="42"/>
        <v>1793425.8961080001</v>
      </c>
      <c r="CH13" s="11">
        <v>1</v>
      </c>
      <c r="CI13" s="11">
        <f t="shared" si="43"/>
        <v>30355.0497096</v>
      </c>
      <c r="CJ13" s="11">
        <v>10</v>
      </c>
      <c r="CK13" s="11">
        <f t="shared" si="66"/>
        <v>418156.29702</v>
      </c>
      <c r="CL13" s="11">
        <v>50</v>
      </c>
      <c r="CM13" s="11">
        <f t="shared" si="44"/>
        <v>1494521.5800899998</v>
      </c>
      <c r="CN13" s="11">
        <v>0</v>
      </c>
      <c r="CO13" s="11">
        <f t="shared" si="45"/>
        <v>0</v>
      </c>
      <c r="CP13" s="11">
        <v>35</v>
      </c>
      <c r="CQ13" s="11">
        <f t="shared" si="46"/>
        <v>1046165.1060629998</v>
      </c>
      <c r="CR13" s="11">
        <v>0</v>
      </c>
      <c r="CS13" s="11">
        <f t="shared" si="47"/>
        <v>0</v>
      </c>
      <c r="CT13" s="11">
        <v>80</v>
      </c>
      <c r="CU13" s="11">
        <f t="shared" si="48"/>
        <v>2539912.3226399999</v>
      </c>
      <c r="CV13" s="11">
        <v>3</v>
      </c>
      <c r="CW13" s="11">
        <f t="shared" si="49"/>
        <v>91065.149128799982</v>
      </c>
      <c r="CX13" s="11">
        <v>53</v>
      </c>
      <c r="CY13" s="11">
        <f t="shared" si="50"/>
        <v>1548623.7775316001</v>
      </c>
      <c r="CZ13" s="11">
        <v>1</v>
      </c>
      <c r="DA13" s="11">
        <f t="shared" si="51"/>
        <v>30355.0497096</v>
      </c>
      <c r="DB13" s="11">
        <v>0</v>
      </c>
      <c r="DC13" s="11">
        <f t="shared" si="52"/>
        <v>0</v>
      </c>
      <c r="DD13" s="11">
        <v>0</v>
      </c>
      <c r="DE13" s="11">
        <f t="shared" si="53"/>
        <v>0</v>
      </c>
      <c r="DF13" s="11">
        <v>0</v>
      </c>
      <c r="DG13" s="11">
        <f t="shared" si="54"/>
        <v>0</v>
      </c>
      <c r="DH13" s="11">
        <v>0</v>
      </c>
      <c r="DI13" s="11">
        <f t="shared" si="55"/>
        <v>0</v>
      </c>
      <c r="DJ13" s="11">
        <v>779</v>
      </c>
      <c r="DK13" s="11">
        <f t="shared" si="56"/>
        <v>25878531.6772983</v>
      </c>
      <c r="DL13" s="11">
        <v>477</v>
      </c>
      <c r="DM13" s="11">
        <f t="shared" si="57"/>
        <v>13703678.780507101</v>
      </c>
      <c r="DN13" s="11">
        <v>0</v>
      </c>
      <c r="DO13" s="11">
        <f t="shared" si="58"/>
        <v>0</v>
      </c>
      <c r="DP13" s="11">
        <v>0</v>
      </c>
      <c r="DQ13" s="11">
        <f t="shared" si="59"/>
        <v>0</v>
      </c>
      <c r="DR13" s="11">
        <v>0</v>
      </c>
      <c r="DS13" s="11">
        <f t="shared" si="60"/>
        <v>0</v>
      </c>
      <c r="DT13" s="11">
        <v>2</v>
      </c>
      <c r="DU13" s="11">
        <f t="shared" si="61"/>
        <v>57457.772664600001</v>
      </c>
      <c r="DV13" s="11">
        <v>0</v>
      </c>
      <c r="DW13" s="11">
        <f t="shared" si="62"/>
        <v>0</v>
      </c>
      <c r="DX13" s="11"/>
      <c r="DY13" s="11">
        <f t="shared" si="63"/>
        <v>0</v>
      </c>
      <c r="DZ13" s="11"/>
      <c r="EA13" s="11">
        <f t="shared" si="64"/>
        <v>0</v>
      </c>
      <c r="EB13" s="64">
        <f t="shared" si="65"/>
        <v>5074</v>
      </c>
      <c r="EC13" s="64">
        <f t="shared" si="7"/>
        <v>149310733.4194091</v>
      </c>
    </row>
    <row r="14" spans="1:133" s="54" customFormat="1" ht="32.25" customHeight="1" x14ac:dyDescent="0.25">
      <c r="A14" s="45">
        <v>4</v>
      </c>
      <c r="B14" s="8" t="s">
        <v>81</v>
      </c>
      <c r="C14" s="5">
        <v>19007.45</v>
      </c>
      <c r="D14" s="5">
        <f t="shared" si="0"/>
        <v>16916.630499999999</v>
      </c>
      <c r="E14" s="9">
        <v>0.8</v>
      </c>
      <c r="F14" s="10">
        <v>1</v>
      </c>
      <c r="G14" s="10"/>
      <c r="H14" s="7">
        <v>0.78</v>
      </c>
      <c r="I14" s="7">
        <v>0.08</v>
      </c>
      <c r="J14" s="7">
        <v>0.03</v>
      </c>
      <c r="K14" s="7">
        <v>0.12</v>
      </c>
      <c r="L14" s="5">
        <v>1.4</v>
      </c>
      <c r="M14" s="5">
        <v>1.68</v>
      </c>
      <c r="N14" s="5">
        <v>2.23</v>
      </c>
      <c r="O14" s="5">
        <v>2.39</v>
      </c>
      <c r="P14" s="11"/>
      <c r="Q14" s="11">
        <f t="shared" si="8"/>
        <v>0</v>
      </c>
      <c r="R14" s="11">
        <v>0</v>
      </c>
      <c r="S14" s="11">
        <f t="shared" si="9"/>
        <v>0</v>
      </c>
      <c r="T14" s="11">
        <f>600+842+190</f>
        <v>1632</v>
      </c>
      <c r="U14" s="11">
        <f t="shared" si="10"/>
        <v>45165350.630400002</v>
      </c>
      <c r="V14" s="11">
        <v>0</v>
      </c>
      <c r="W14" s="11">
        <f t="shared" si="11"/>
        <v>0</v>
      </c>
      <c r="X14" s="11">
        <v>0</v>
      </c>
      <c r="Y14" s="11">
        <f t="shared" si="12"/>
        <v>0</v>
      </c>
      <c r="Z14" s="11">
        <v>0</v>
      </c>
      <c r="AA14" s="11">
        <f t="shared" si="13"/>
        <v>0</v>
      </c>
      <c r="AB14" s="11">
        <v>0</v>
      </c>
      <c r="AC14" s="11">
        <f t="shared" si="14"/>
        <v>0</v>
      </c>
      <c r="AD14" s="11">
        <v>0</v>
      </c>
      <c r="AE14" s="11">
        <f t="shared" si="15"/>
        <v>0</v>
      </c>
      <c r="AF14" s="11">
        <v>0</v>
      </c>
      <c r="AG14" s="11">
        <f t="shared" si="16"/>
        <v>0</v>
      </c>
      <c r="AH14" s="11">
        <v>0</v>
      </c>
      <c r="AI14" s="11">
        <f t="shared" si="17"/>
        <v>0</v>
      </c>
      <c r="AJ14" s="11">
        <f>100+10+7</f>
        <v>117</v>
      </c>
      <c r="AK14" s="11">
        <f t="shared" si="18"/>
        <v>2553004.6542000002</v>
      </c>
      <c r="AL14" s="11">
        <f>53+32+12</f>
        <v>97</v>
      </c>
      <c r="AM14" s="11">
        <f t="shared" si="19"/>
        <v>1992695.4401199999</v>
      </c>
      <c r="AN14" s="11"/>
      <c r="AO14" s="11">
        <f t="shared" si="20"/>
        <v>0</v>
      </c>
      <c r="AP14" s="11">
        <v>219</v>
      </c>
      <c r="AQ14" s="11">
        <f t="shared" si="21"/>
        <v>4498972.1792399995</v>
      </c>
      <c r="AR14" s="11">
        <v>0</v>
      </c>
      <c r="AS14" s="11">
        <f t="shared" si="22"/>
        <v>0</v>
      </c>
      <c r="AT14" s="11"/>
      <c r="AU14" s="11">
        <f t="shared" si="23"/>
        <v>0</v>
      </c>
      <c r="AV14" s="11">
        <v>0</v>
      </c>
      <c r="AW14" s="11">
        <f t="shared" si="24"/>
        <v>0</v>
      </c>
      <c r="AX14" s="11"/>
      <c r="AY14" s="11">
        <f t="shared" si="25"/>
        <v>0</v>
      </c>
      <c r="AZ14" s="11">
        <v>332</v>
      </c>
      <c r="BA14" s="11">
        <f t="shared" si="26"/>
        <v>7244423.4632000001</v>
      </c>
      <c r="BB14" s="11">
        <v>0</v>
      </c>
      <c r="BC14" s="11">
        <f t="shared" si="27"/>
        <v>0</v>
      </c>
      <c r="BD14" s="11">
        <v>0</v>
      </c>
      <c r="BE14" s="11">
        <f t="shared" si="28"/>
        <v>0</v>
      </c>
      <c r="BF14" s="11">
        <v>0</v>
      </c>
      <c r="BG14" s="11">
        <f t="shared" si="29"/>
        <v>0</v>
      </c>
      <c r="BH14" s="11">
        <f>1053+30+136</f>
        <v>1219</v>
      </c>
      <c r="BI14" s="11">
        <f t="shared" si="30"/>
        <v>27831901.957860004</v>
      </c>
      <c r="BJ14" s="11">
        <f>1440+5+40</f>
        <v>1485</v>
      </c>
      <c r="BK14" s="11">
        <f t="shared" si="31"/>
        <v>29321234.504100002</v>
      </c>
      <c r="BL14" s="11">
        <v>1185</v>
      </c>
      <c r="BM14" s="11">
        <f t="shared" si="32"/>
        <v>23397752.7861</v>
      </c>
      <c r="BN14" s="11">
        <f>690+554+40</f>
        <v>1284</v>
      </c>
      <c r="BO14" s="11">
        <f t="shared" si="33"/>
        <v>25352501.753040001</v>
      </c>
      <c r="BP14" s="11">
        <v>0</v>
      </c>
      <c r="BQ14" s="11">
        <f t="shared" si="34"/>
        <v>0</v>
      </c>
      <c r="BR14" s="11">
        <v>0</v>
      </c>
      <c r="BS14" s="11">
        <f t="shared" si="35"/>
        <v>0</v>
      </c>
      <c r="BT14" s="11">
        <v>0</v>
      </c>
      <c r="BU14" s="11">
        <f t="shared" si="36"/>
        <v>0</v>
      </c>
      <c r="BV14" s="11">
        <v>0</v>
      </c>
      <c r="BW14" s="11">
        <f t="shared" si="37"/>
        <v>0</v>
      </c>
      <c r="BX14" s="11">
        <v>0</v>
      </c>
      <c r="BY14" s="11">
        <f t="shared" si="38"/>
        <v>0</v>
      </c>
      <c r="BZ14" s="11">
        <v>12</v>
      </c>
      <c r="CA14" s="11">
        <f t="shared" si="39"/>
        <v>425341.11312000005</v>
      </c>
      <c r="CB14" s="11">
        <f>10+1</f>
        <v>11</v>
      </c>
      <c r="CC14" s="11">
        <f t="shared" si="40"/>
        <v>442584.67176</v>
      </c>
      <c r="CD14" s="11">
        <v>230</v>
      </c>
      <c r="CE14" s="11">
        <f t="shared" si="41"/>
        <v>6022472.5175999999</v>
      </c>
      <c r="CF14" s="11">
        <v>239</v>
      </c>
      <c r="CG14" s="11">
        <f t="shared" si="42"/>
        <v>5891804.6621280005</v>
      </c>
      <c r="CH14" s="11">
        <v>9</v>
      </c>
      <c r="CI14" s="11">
        <f t="shared" si="43"/>
        <v>225315.83289600004</v>
      </c>
      <c r="CJ14" s="11">
        <v>97</v>
      </c>
      <c r="CK14" s="11">
        <f t="shared" si="66"/>
        <v>3345250.3761600005</v>
      </c>
      <c r="CL14" s="11">
        <f>350+10</f>
        <v>360</v>
      </c>
      <c r="CM14" s="11">
        <f t="shared" si="44"/>
        <v>8874684.8467200007</v>
      </c>
      <c r="CN14" s="11">
        <v>0</v>
      </c>
      <c r="CO14" s="11">
        <f t="shared" si="45"/>
        <v>0</v>
      </c>
      <c r="CP14" s="11">
        <f>431+7+9</f>
        <v>447</v>
      </c>
      <c r="CQ14" s="11">
        <f t="shared" si="46"/>
        <v>11019400.351343999</v>
      </c>
      <c r="CR14" s="11">
        <v>0</v>
      </c>
      <c r="CS14" s="11">
        <f t="shared" si="47"/>
        <v>0</v>
      </c>
      <c r="CT14" s="11">
        <f>172+3+3</f>
        <v>178</v>
      </c>
      <c r="CU14" s="11">
        <f t="shared" si="48"/>
        <v>4660870.0353600001</v>
      </c>
      <c r="CV14" s="11">
        <v>1</v>
      </c>
      <c r="CW14" s="11">
        <f t="shared" si="49"/>
        <v>25035.092543999999</v>
      </c>
      <c r="CX14" s="11">
        <v>100</v>
      </c>
      <c r="CY14" s="11">
        <f t="shared" si="50"/>
        <v>2409840.5408000001</v>
      </c>
      <c r="CZ14" s="11">
        <v>1</v>
      </c>
      <c r="DA14" s="11">
        <f t="shared" si="51"/>
        <v>25035.092543999999</v>
      </c>
      <c r="DB14" s="11">
        <v>0</v>
      </c>
      <c r="DC14" s="11">
        <f t="shared" si="52"/>
        <v>0</v>
      </c>
      <c r="DD14" s="11">
        <v>0</v>
      </c>
      <c r="DE14" s="11">
        <f t="shared" si="53"/>
        <v>0</v>
      </c>
      <c r="DF14" s="11">
        <v>0</v>
      </c>
      <c r="DG14" s="11">
        <f t="shared" si="54"/>
        <v>0</v>
      </c>
      <c r="DH14" s="11">
        <v>0</v>
      </c>
      <c r="DI14" s="11">
        <f t="shared" si="55"/>
        <v>0</v>
      </c>
      <c r="DJ14" s="11">
        <f>756+329+137</f>
        <v>1222</v>
      </c>
      <c r="DK14" s="11">
        <f t="shared" si="56"/>
        <v>33480476.645616002</v>
      </c>
      <c r="DL14" s="11">
        <f>1085+218+50</f>
        <v>1353</v>
      </c>
      <c r="DM14" s="11">
        <f t="shared" si="57"/>
        <v>32057883.057816003</v>
      </c>
      <c r="DN14" s="11">
        <v>0</v>
      </c>
      <c r="DO14" s="11">
        <f t="shared" si="58"/>
        <v>0</v>
      </c>
      <c r="DP14" s="11">
        <v>0</v>
      </c>
      <c r="DQ14" s="11">
        <f t="shared" si="59"/>
        <v>0</v>
      </c>
      <c r="DR14" s="11">
        <v>0</v>
      </c>
      <c r="DS14" s="11">
        <f t="shared" si="60"/>
        <v>0</v>
      </c>
      <c r="DT14" s="11">
        <v>0</v>
      </c>
      <c r="DU14" s="11">
        <f t="shared" si="61"/>
        <v>0</v>
      </c>
      <c r="DV14" s="11">
        <v>0</v>
      </c>
      <c r="DW14" s="11">
        <f t="shared" si="62"/>
        <v>0</v>
      </c>
      <c r="DX14" s="11">
        <v>10</v>
      </c>
      <c r="DY14" s="11">
        <f t="shared" si="63"/>
        <v>534071.33010000002</v>
      </c>
      <c r="DZ14" s="11">
        <f>53+2</f>
        <v>55</v>
      </c>
      <c r="EA14" s="11">
        <f t="shared" si="64"/>
        <v>2773367.5257750005</v>
      </c>
      <c r="EB14" s="64">
        <f t="shared" si="65"/>
        <v>11895</v>
      </c>
      <c r="EC14" s="64">
        <f t="shared" si="7"/>
        <v>279571271.060543</v>
      </c>
    </row>
    <row r="15" spans="1:133" x14ac:dyDescent="0.25">
      <c r="A15" s="45">
        <v>6</v>
      </c>
      <c r="B15" s="8" t="s">
        <v>82</v>
      </c>
      <c r="C15" s="5">
        <v>19007.45</v>
      </c>
      <c r="D15" s="5">
        <f t="shared" si="0"/>
        <v>16156.332500000002</v>
      </c>
      <c r="E15" s="9">
        <v>0.77</v>
      </c>
      <c r="F15" s="10">
        <v>1</v>
      </c>
      <c r="G15" s="10"/>
      <c r="H15" s="7">
        <v>0.67</v>
      </c>
      <c r="I15" s="7">
        <v>0.15</v>
      </c>
      <c r="J15" s="7">
        <v>0.03</v>
      </c>
      <c r="K15" s="7">
        <v>0.15</v>
      </c>
      <c r="L15" s="5">
        <v>1.4</v>
      </c>
      <c r="M15" s="5">
        <v>1.68</v>
      </c>
      <c r="N15" s="5">
        <v>2.23</v>
      </c>
      <c r="O15" s="5">
        <v>2.39</v>
      </c>
      <c r="P15" s="11"/>
      <c r="Q15" s="11">
        <f t="shared" si="8"/>
        <v>0</v>
      </c>
      <c r="R15" s="11">
        <v>0</v>
      </c>
      <c r="S15" s="11">
        <f t="shared" si="9"/>
        <v>0</v>
      </c>
      <c r="T15" s="11">
        <v>23</v>
      </c>
      <c r="U15" s="11">
        <f t="shared" si="10"/>
        <v>612651.92989000003</v>
      </c>
      <c r="V15" s="11">
        <v>0</v>
      </c>
      <c r="W15" s="11">
        <f t="shared" si="11"/>
        <v>0</v>
      </c>
      <c r="X15" s="11">
        <v>0</v>
      </c>
      <c r="Y15" s="11">
        <f t="shared" si="12"/>
        <v>0</v>
      </c>
      <c r="Z15" s="11">
        <f>87+24</f>
        <v>111</v>
      </c>
      <c r="AA15" s="11">
        <f t="shared" si="13"/>
        <v>2501832.7973100008</v>
      </c>
      <c r="AB15" s="11">
        <v>0</v>
      </c>
      <c r="AC15" s="11">
        <f t="shared" si="14"/>
        <v>0</v>
      </c>
      <c r="AD15" s="11">
        <v>0</v>
      </c>
      <c r="AE15" s="11">
        <f t="shared" si="15"/>
        <v>0</v>
      </c>
      <c r="AF15" s="11">
        <v>0</v>
      </c>
      <c r="AG15" s="11">
        <f t="shared" si="16"/>
        <v>0</v>
      </c>
      <c r="AH15" s="11">
        <v>40</v>
      </c>
      <c r="AI15" s="11">
        <f t="shared" si="17"/>
        <v>790915.20045999996</v>
      </c>
      <c r="AJ15" s="11">
        <v>18</v>
      </c>
      <c r="AK15" s="11">
        <f t="shared" si="18"/>
        <v>378041.07379500003</v>
      </c>
      <c r="AL15" s="11">
        <v>32</v>
      </c>
      <c r="AM15" s="11">
        <f t="shared" si="19"/>
        <v>632732.16036800004</v>
      </c>
      <c r="AN15" s="11"/>
      <c r="AO15" s="11">
        <f t="shared" si="20"/>
        <v>0</v>
      </c>
      <c r="AP15" s="11">
        <v>38</v>
      </c>
      <c r="AQ15" s="11">
        <f t="shared" si="21"/>
        <v>751369.44043700001</v>
      </c>
      <c r="AR15" s="11">
        <v>125</v>
      </c>
      <c r="AS15" s="11">
        <f t="shared" si="22"/>
        <v>2471610.0014374997</v>
      </c>
      <c r="AT15" s="11"/>
      <c r="AU15" s="11">
        <f t="shared" si="23"/>
        <v>0</v>
      </c>
      <c r="AV15" s="11">
        <v>0</v>
      </c>
      <c r="AW15" s="11">
        <f t="shared" si="24"/>
        <v>0</v>
      </c>
      <c r="AX15" s="11"/>
      <c r="AY15" s="11">
        <f t="shared" si="25"/>
        <v>0</v>
      </c>
      <c r="AZ15" s="11">
        <v>32</v>
      </c>
      <c r="BA15" s="11">
        <f t="shared" si="26"/>
        <v>672073.02008000005</v>
      </c>
      <c r="BB15" s="11">
        <v>0</v>
      </c>
      <c r="BC15" s="11">
        <f t="shared" si="27"/>
        <v>0</v>
      </c>
      <c r="BD15" s="11">
        <v>0</v>
      </c>
      <c r="BE15" s="11">
        <f t="shared" si="28"/>
        <v>0</v>
      </c>
      <c r="BF15" s="11">
        <v>128</v>
      </c>
      <c r="BG15" s="11">
        <f t="shared" si="29"/>
        <v>2812871.4694080004</v>
      </c>
      <c r="BH15" s="11">
        <v>240</v>
      </c>
      <c r="BI15" s="11">
        <f t="shared" si="30"/>
        <v>5274134.0051399991</v>
      </c>
      <c r="BJ15" s="11"/>
      <c r="BK15" s="11">
        <f t="shared" si="31"/>
        <v>0</v>
      </c>
      <c r="BL15" s="11">
        <v>0</v>
      </c>
      <c r="BM15" s="11">
        <f t="shared" si="32"/>
        <v>0</v>
      </c>
      <c r="BN15" s="11">
        <v>0</v>
      </c>
      <c r="BO15" s="11">
        <f t="shared" si="33"/>
        <v>0</v>
      </c>
      <c r="BP15" s="11">
        <v>0</v>
      </c>
      <c r="BQ15" s="11">
        <f t="shared" si="34"/>
        <v>0</v>
      </c>
      <c r="BR15" s="11">
        <v>0</v>
      </c>
      <c r="BS15" s="11">
        <f t="shared" si="35"/>
        <v>0</v>
      </c>
      <c r="BT15" s="11">
        <v>32</v>
      </c>
      <c r="BU15" s="11">
        <f t="shared" si="36"/>
        <v>721249.09472000005</v>
      </c>
      <c r="BV15" s="11">
        <v>0</v>
      </c>
      <c r="BW15" s="11">
        <f t="shared" si="37"/>
        <v>0</v>
      </c>
      <c r="BX15" s="11">
        <v>3</v>
      </c>
      <c r="BY15" s="11">
        <f t="shared" si="38"/>
        <v>57013.511535750011</v>
      </c>
      <c r="BZ15" s="11">
        <v>26</v>
      </c>
      <c r="CA15" s="11">
        <f t="shared" si="39"/>
        <v>887013.4463190001</v>
      </c>
      <c r="CB15" s="11">
        <v>29</v>
      </c>
      <c r="CC15" s="11">
        <f t="shared" si="40"/>
        <v>1123058.6045910001</v>
      </c>
      <c r="CD15" s="29">
        <v>72</v>
      </c>
      <c r="CE15" s="11">
        <f t="shared" si="41"/>
        <v>1814597.1542160003</v>
      </c>
      <c r="CF15" s="11">
        <v>70</v>
      </c>
      <c r="CG15" s="11">
        <f t="shared" si="42"/>
        <v>1660921.9209659998</v>
      </c>
      <c r="CH15" s="11">
        <v>6</v>
      </c>
      <c r="CI15" s="11">
        <f t="shared" si="43"/>
        <v>144577.6594416</v>
      </c>
      <c r="CJ15" s="11">
        <v>60</v>
      </c>
      <c r="CK15" s="11">
        <f t="shared" si="66"/>
        <v>1991631.0229200001</v>
      </c>
      <c r="CL15" s="11">
        <v>40</v>
      </c>
      <c r="CM15" s="11">
        <f t="shared" si="44"/>
        <v>949098.240552</v>
      </c>
      <c r="CN15" s="11">
        <v>0</v>
      </c>
      <c r="CO15" s="11">
        <f t="shared" si="45"/>
        <v>0</v>
      </c>
      <c r="CP15" s="11">
        <v>55</v>
      </c>
      <c r="CQ15" s="11">
        <f t="shared" si="46"/>
        <v>1305010.080759</v>
      </c>
      <c r="CR15" s="11">
        <v>0</v>
      </c>
      <c r="CS15" s="11">
        <f t="shared" si="47"/>
        <v>0</v>
      </c>
      <c r="CT15" s="11">
        <v>40</v>
      </c>
      <c r="CU15" s="11">
        <f t="shared" si="48"/>
        <v>1008109.53012</v>
      </c>
      <c r="CV15" s="11"/>
      <c r="CW15" s="11">
        <f t="shared" si="49"/>
        <v>0</v>
      </c>
      <c r="CX15" s="11">
        <v>87</v>
      </c>
      <c r="CY15" s="11">
        <f t="shared" si="50"/>
        <v>2017940.2228524</v>
      </c>
      <c r="CZ15" s="11">
        <v>9</v>
      </c>
      <c r="DA15" s="11">
        <f t="shared" si="51"/>
        <v>216866.48916240002</v>
      </c>
      <c r="DB15" s="11">
        <v>0</v>
      </c>
      <c r="DC15" s="11">
        <f t="shared" si="52"/>
        <v>0</v>
      </c>
      <c r="DD15" s="11">
        <v>0</v>
      </c>
      <c r="DE15" s="11">
        <f t="shared" si="53"/>
        <v>0</v>
      </c>
      <c r="DF15" s="11">
        <v>0</v>
      </c>
      <c r="DG15" s="11">
        <f t="shared" si="54"/>
        <v>0</v>
      </c>
      <c r="DH15" s="11">
        <v>0</v>
      </c>
      <c r="DI15" s="11">
        <f t="shared" si="55"/>
        <v>0</v>
      </c>
      <c r="DJ15" s="11">
        <v>0</v>
      </c>
      <c r="DK15" s="11">
        <f t="shared" si="56"/>
        <v>0</v>
      </c>
      <c r="DL15" s="11">
        <v>200</v>
      </c>
      <c r="DM15" s="11">
        <f t="shared" si="57"/>
        <v>4561080.9228600003</v>
      </c>
      <c r="DN15" s="11">
        <v>0</v>
      </c>
      <c r="DO15" s="11">
        <f t="shared" si="58"/>
        <v>0</v>
      </c>
      <c r="DP15" s="11">
        <v>0</v>
      </c>
      <c r="DQ15" s="11">
        <f t="shared" si="59"/>
        <v>0</v>
      </c>
      <c r="DR15" s="11">
        <v>0</v>
      </c>
      <c r="DS15" s="11">
        <f t="shared" si="60"/>
        <v>0</v>
      </c>
      <c r="DT15" s="11">
        <v>40</v>
      </c>
      <c r="DU15" s="11">
        <f t="shared" si="61"/>
        <v>912216.18457200006</v>
      </c>
      <c r="DV15" s="11"/>
      <c r="DW15" s="11">
        <f t="shared" si="62"/>
        <v>0</v>
      </c>
      <c r="DX15" s="11">
        <v>33</v>
      </c>
      <c r="DY15" s="11">
        <f t="shared" si="63"/>
        <v>1696344.0622301251</v>
      </c>
      <c r="DZ15" s="11">
        <v>31</v>
      </c>
      <c r="EA15" s="11">
        <f t="shared" si="64"/>
        <v>1504551.8827329378</v>
      </c>
      <c r="EB15" s="64">
        <f t="shared" si="65"/>
        <v>1620</v>
      </c>
      <c r="EC15" s="64">
        <f t="shared" si="7"/>
        <v>39469511.12887571</v>
      </c>
    </row>
    <row r="16" spans="1:133" ht="45" x14ac:dyDescent="0.25">
      <c r="A16" s="45">
        <v>7</v>
      </c>
      <c r="B16" s="8" t="s">
        <v>83</v>
      </c>
      <c r="C16" s="5">
        <v>19007.45</v>
      </c>
      <c r="D16" s="5">
        <f t="shared" si="0"/>
        <v>15396.034500000002</v>
      </c>
      <c r="E16" s="9">
        <v>0.96</v>
      </c>
      <c r="F16" s="10">
        <v>1</v>
      </c>
      <c r="G16" s="10"/>
      <c r="H16" s="7">
        <v>0.65</v>
      </c>
      <c r="I16" s="7">
        <v>0.12</v>
      </c>
      <c r="J16" s="7">
        <v>0.04</v>
      </c>
      <c r="K16" s="7">
        <v>0.19</v>
      </c>
      <c r="L16" s="5">
        <v>1.4</v>
      </c>
      <c r="M16" s="5">
        <v>1.68</v>
      </c>
      <c r="N16" s="5">
        <v>2.23</v>
      </c>
      <c r="O16" s="5">
        <v>2.39</v>
      </c>
      <c r="P16" s="11"/>
      <c r="Q16" s="11">
        <f t="shared" si="8"/>
        <v>0</v>
      </c>
      <c r="R16" s="11">
        <v>6</v>
      </c>
      <c r="S16" s="11">
        <f t="shared" si="9"/>
        <v>199258.89984000003</v>
      </c>
      <c r="T16" s="11">
        <v>27</v>
      </c>
      <c r="U16" s="11">
        <f t="shared" si="10"/>
        <v>896665.04928000004</v>
      </c>
      <c r="V16" s="11">
        <v>0</v>
      </c>
      <c r="W16" s="11">
        <f t="shared" si="11"/>
        <v>0</v>
      </c>
      <c r="X16" s="11">
        <v>3</v>
      </c>
      <c r="Y16" s="11">
        <f t="shared" si="12"/>
        <v>84301.842240000013</v>
      </c>
      <c r="Z16" s="11">
        <f>59+88</f>
        <v>147</v>
      </c>
      <c r="AA16" s="11">
        <f t="shared" si="13"/>
        <v>4130790.2697600005</v>
      </c>
      <c r="AB16" s="11">
        <v>0</v>
      </c>
      <c r="AC16" s="11">
        <f t="shared" si="14"/>
        <v>0</v>
      </c>
      <c r="AD16" s="11">
        <v>0</v>
      </c>
      <c r="AE16" s="11">
        <f t="shared" si="15"/>
        <v>0</v>
      </c>
      <c r="AF16" s="11">
        <v>0</v>
      </c>
      <c r="AG16" s="11">
        <f t="shared" si="16"/>
        <v>0</v>
      </c>
      <c r="AH16" s="11">
        <v>5</v>
      </c>
      <c r="AI16" s="11">
        <f t="shared" si="17"/>
        <v>123259.51175999996</v>
      </c>
      <c r="AJ16" s="11">
        <v>16</v>
      </c>
      <c r="AK16" s="11">
        <f t="shared" si="18"/>
        <v>418954.60992000002</v>
      </c>
      <c r="AL16" s="11">
        <v>12</v>
      </c>
      <c r="AM16" s="11">
        <f t="shared" si="19"/>
        <v>295822.828224</v>
      </c>
      <c r="AN16" s="11"/>
      <c r="AO16" s="11">
        <f t="shared" si="20"/>
        <v>0</v>
      </c>
      <c r="AP16" s="11">
        <v>15</v>
      </c>
      <c r="AQ16" s="11">
        <f t="shared" si="21"/>
        <v>369778.53527999995</v>
      </c>
      <c r="AR16" s="11">
        <v>8</v>
      </c>
      <c r="AS16" s="11">
        <f t="shared" si="22"/>
        <v>197215.21881600001</v>
      </c>
      <c r="AT16" s="11"/>
      <c r="AU16" s="11">
        <f t="shared" si="23"/>
        <v>0</v>
      </c>
      <c r="AV16" s="11">
        <v>0</v>
      </c>
      <c r="AW16" s="11">
        <f t="shared" si="24"/>
        <v>0</v>
      </c>
      <c r="AX16" s="11"/>
      <c r="AY16" s="11">
        <f t="shared" si="25"/>
        <v>0</v>
      </c>
      <c r="AZ16" s="11">
        <v>10</v>
      </c>
      <c r="BA16" s="11">
        <f t="shared" si="26"/>
        <v>261846.63119999995</v>
      </c>
      <c r="BB16" s="11">
        <v>0</v>
      </c>
      <c r="BC16" s="11">
        <f t="shared" si="27"/>
        <v>0</v>
      </c>
      <c r="BD16" s="11">
        <v>0</v>
      </c>
      <c r="BE16" s="11">
        <f t="shared" si="28"/>
        <v>0</v>
      </c>
      <c r="BF16" s="11">
        <v>197</v>
      </c>
      <c r="BG16" s="11">
        <f t="shared" si="29"/>
        <v>5397425.4494160004</v>
      </c>
      <c r="BH16" s="11">
        <v>480</v>
      </c>
      <c r="BI16" s="11">
        <f t="shared" si="30"/>
        <v>13151087.38944</v>
      </c>
      <c r="BJ16" s="11"/>
      <c r="BK16" s="11">
        <f t="shared" si="31"/>
        <v>0</v>
      </c>
      <c r="BL16" s="11">
        <v>0</v>
      </c>
      <c r="BM16" s="11">
        <f t="shared" si="32"/>
        <v>0</v>
      </c>
      <c r="BN16" s="11">
        <v>0</v>
      </c>
      <c r="BO16" s="11">
        <f t="shared" si="33"/>
        <v>0</v>
      </c>
      <c r="BP16" s="11">
        <v>0</v>
      </c>
      <c r="BQ16" s="11">
        <f t="shared" si="34"/>
        <v>0</v>
      </c>
      <c r="BR16" s="11">
        <v>0</v>
      </c>
      <c r="BS16" s="11">
        <f t="shared" si="35"/>
        <v>0</v>
      </c>
      <c r="BT16" s="11">
        <v>15</v>
      </c>
      <c r="BU16" s="11">
        <f t="shared" si="36"/>
        <v>421509.21119999996</v>
      </c>
      <c r="BV16" s="11">
        <v>1</v>
      </c>
      <c r="BW16" s="11">
        <f t="shared" si="37"/>
        <v>27398.098728000004</v>
      </c>
      <c r="BX16" s="11">
        <v>3</v>
      </c>
      <c r="BY16" s="11">
        <f t="shared" si="38"/>
        <v>71081.780616000004</v>
      </c>
      <c r="BZ16" s="11">
        <v>0</v>
      </c>
      <c r="CA16" s="11">
        <f t="shared" si="39"/>
        <v>0</v>
      </c>
      <c r="CB16" s="11">
        <v>0</v>
      </c>
      <c r="CC16" s="11">
        <f t="shared" si="40"/>
        <v>0</v>
      </c>
      <c r="CD16" s="29">
        <v>6</v>
      </c>
      <c r="CE16" s="11">
        <f t="shared" si="41"/>
        <v>188529.574464</v>
      </c>
      <c r="CF16" s="11">
        <v>22</v>
      </c>
      <c r="CG16" s="11">
        <f t="shared" si="42"/>
        <v>650810.22209279984</v>
      </c>
      <c r="CH16" s="11">
        <v>2</v>
      </c>
      <c r="CI16" s="11">
        <f t="shared" si="43"/>
        <v>60084.222105599998</v>
      </c>
      <c r="CJ16" s="11">
        <v>9</v>
      </c>
      <c r="CK16" s="11">
        <f t="shared" si="66"/>
        <v>372460.86662400007</v>
      </c>
      <c r="CL16" s="11">
        <v>20</v>
      </c>
      <c r="CM16" s="11">
        <f t="shared" si="44"/>
        <v>591645.65644799988</v>
      </c>
      <c r="CN16" s="11">
        <v>0</v>
      </c>
      <c r="CO16" s="11">
        <f t="shared" si="45"/>
        <v>0</v>
      </c>
      <c r="CP16" s="11">
        <v>65</v>
      </c>
      <c r="CQ16" s="11">
        <f t="shared" si="46"/>
        <v>1922848.3834559997</v>
      </c>
      <c r="CR16" s="11">
        <v>0</v>
      </c>
      <c r="CS16" s="11">
        <f t="shared" si="47"/>
        <v>0</v>
      </c>
      <c r="CT16" s="11">
        <v>24</v>
      </c>
      <c r="CU16" s="11">
        <f t="shared" si="48"/>
        <v>754118.29785600002</v>
      </c>
      <c r="CV16" s="11">
        <v>5</v>
      </c>
      <c r="CW16" s="11">
        <f t="shared" si="49"/>
        <v>150210.555264</v>
      </c>
      <c r="CX16" s="11">
        <v>15</v>
      </c>
      <c r="CY16" s="11">
        <f t="shared" si="50"/>
        <v>433771.29734400002</v>
      </c>
      <c r="CZ16" s="11">
        <v>1</v>
      </c>
      <c r="DA16" s="11">
        <f t="shared" si="51"/>
        <v>30042.111052799995</v>
      </c>
      <c r="DB16" s="11">
        <v>0</v>
      </c>
      <c r="DC16" s="11">
        <f t="shared" si="52"/>
        <v>0</v>
      </c>
      <c r="DD16" s="11">
        <v>0</v>
      </c>
      <c r="DE16" s="11">
        <f t="shared" si="53"/>
        <v>0</v>
      </c>
      <c r="DF16" s="11">
        <v>0</v>
      </c>
      <c r="DG16" s="11">
        <f t="shared" si="54"/>
        <v>0</v>
      </c>
      <c r="DH16" s="11">
        <v>0</v>
      </c>
      <c r="DI16" s="11">
        <f t="shared" si="55"/>
        <v>0</v>
      </c>
      <c r="DJ16" s="11">
        <v>0</v>
      </c>
      <c r="DK16" s="11">
        <f t="shared" si="56"/>
        <v>0</v>
      </c>
      <c r="DL16" s="11">
        <v>454</v>
      </c>
      <c r="DM16" s="11">
        <f t="shared" si="57"/>
        <v>12908451.3598656</v>
      </c>
      <c r="DN16" s="11">
        <v>6</v>
      </c>
      <c r="DO16" s="11">
        <f t="shared" si="58"/>
        <v>197266.31084160003</v>
      </c>
      <c r="DP16" s="11">
        <v>0</v>
      </c>
      <c r="DQ16" s="11">
        <f t="shared" si="59"/>
        <v>0</v>
      </c>
      <c r="DR16" s="11">
        <v>0</v>
      </c>
      <c r="DS16" s="11">
        <f t="shared" si="60"/>
        <v>0</v>
      </c>
      <c r="DT16" s="11">
        <v>36</v>
      </c>
      <c r="DU16" s="11">
        <f t="shared" si="61"/>
        <v>1023577.6408704</v>
      </c>
      <c r="DV16" s="11">
        <v>0</v>
      </c>
      <c r="DW16" s="11">
        <f t="shared" si="62"/>
        <v>0</v>
      </c>
      <c r="DX16" s="11"/>
      <c r="DY16" s="11">
        <f t="shared" si="63"/>
        <v>0</v>
      </c>
      <c r="DZ16" s="11">
        <v>19</v>
      </c>
      <c r="EA16" s="11">
        <f t="shared" si="64"/>
        <v>1149686.9015940002</v>
      </c>
      <c r="EB16" s="64">
        <f t="shared" si="65"/>
        <v>1629</v>
      </c>
      <c r="EC16" s="64">
        <f t="shared" si="7"/>
        <v>46479898.725598797</v>
      </c>
    </row>
    <row r="17" spans="1:133" ht="30" x14ac:dyDescent="0.25">
      <c r="A17" s="45">
        <v>8</v>
      </c>
      <c r="B17" s="8" t="s">
        <v>84</v>
      </c>
      <c r="C17" s="5">
        <v>19007.45</v>
      </c>
      <c r="D17" s="5">
        <f t="shared" si="0"/>
        <v>15396.034500000002</v>
      </c>
      <c r="E17" s="9">
        <v>0.52</v>
      </c>
      <c r="F17" s="10">
        <v>1</v>
      </c>
      <c r="G17" s="10"/>
      <c r="H17" s="7">
        <v>0.68</v>
      </c>
      <c r="I17" s="7">
        <v>0.09</v>
      </c>
      <c r="J17" s="7">
        <v>0.04</v>
      </c>
      <c r="K17" s="7">
        <v>0.19</v>
      </c>
      <c r="L17" s="5">
        <v>1.4</v>
      </c>
      <c r="M17" s="5">
        <v>1.68</v>
      </c>
      <c r="N17" s="5">
        <v>2.23</v>
      </c>
      <c r="O17" s="5">
        <v>2.39</v>
      </c>
      <c r="P17" s="11"/>
      <c r="Q17" s="11">
        <f t="shared" si="8"/>
        <v>0</v>
      </c>
      <c r="R17" s="11">
        <v>2</v>
      </c>
      <c r="S17" s="11">
        <f t="shared" si="9"/>
        <v>35977.301360000005</v>
      </c>
      <c r="T17" s="11">
        <v>164</v>
      </c>
      <c r="U17" s="11">
        <f t="shared" si="10"/>
        <v>2950138.7115199999</v>
      </c>
      <c r="V17" s="11">
        <v>0</v>
      </c>
      <c r="W17" s="11">
        <f t="shared" si="11"/>
        <v>0</v>
      </c>
      <c r="X17" s="11">
        <v>0</v>
      </c>
      <c r="Y17" s="11">
        <f t="shared" si="12"/>
        <v>0</v>
      </c>
      <c r="Z17" s="11">
        <f>209+88</f>
        <v>297</v>
      </c>
      <c r="AA17" s="11">
        <f t="shared" si="13"/>
        <v>4520686.29012</v>
      </c>
      <c r="AB17" s="11">
        <v>0</v>
      </c>
      <c r="AC17" s="11">
        <f t="shared" si="14"/>
        <v>0</v>
      </c>
      <c r="AD17" s="11">
        <v>0</v>
      </c>
      <c r="AE17" s="11">
        <f t="shared" si="15"/>
        <v>0</v>
      </c>
      <c r="AF17" s="11">
        <v>0</v>
      </c>
      <c r="AG17" s="11">
        <f t="shared" si="16"/>
        <v>0</v>
      </c>
      <c r="AH17" s="11">
        <v>17</v>
      </c>
      <c r="AI17" s="11">
        <f t="shared" si="17"/>
        <v>227002.93415800002</v>
      </c>
      <c r="AJ17" s="11">
        <v>30</v>
      </c>
      <c r="AK17" s="11">
        <f t="shared" si="18"/>
        <v>425500.7757</v>
      </c>
      <c r="AL17" s="11">
        <v>44</v>
      </c>
      <c r="AM17" s="11">
        <f t="shared" si="19"/>
        <v>587537.00605600001</v>
      </c>
      <c r="AN17" s="11"/>
      <c r="AO17" s="11">
        <f t="shared" si="20"/>
        <v>0</v>
      </c>
      <c r="AP17" s="11">
        <v>24</v>
      </c>
      <c r="AQ17" s="11">
        <f t="shared" si="21"/>
        <v>320474.730576</v>
      </c>
      <c r="AR17" s="11"/>
      <c r="AS17" s="11">
        <f t="shared" si="22"/>
        <v>0</v>
      </c>
      <c r="AT17" s="11"/>
      <c r="AU17" s="11">
        <f t="shared" si="23"/>
        <v>0</v>
      </c>
      <c r="AV17" s="11">
        <v>0</v>
      </c>
      <c r="AW17" s="11">
        <f t="shared" si="24"/>
        <v>0</v>
      </c>
      <c r="AX17" s="11"/>
      <c r="AY17" s="11">
        <f t="shared" si="25"/>
        <v>0</v>
      </c>
      <c r="AZ17" s="11">
        <v>86</v>
      </c>
      <c r="BA17" s="11">
        <f t="shared" si="26"/>
        <v>1219768.8903400002</v>
      </c>
      <c r="BB17" s="11">
        <v>0</v>
      </c>
      <c r="BC17" s="11">
        <f t="shared" si="27"/>
        <v>0</v>
      </c>
      <c r="BD17" s="11">
        <v>0</v>
      </c>
      <c r="BE17" s="11">
        <f t="shared" si="28"/>
        <v>0</v>
      </c>
      <c r="BF17" s="11">
        <v>195</v>
      </c>
      <c r="BG17" s="11">
        <f t="shared" si="29"/>
        <v>2893924.1781449998</v>
      </c>
      <c r="BH17" s="11">
        <v>360</v>
      </c>
      <c r="BI17" s="11">
        <f t="shared" si="30"/>
        <v>5342629.25196</v>
      </c>
      <c r="BJ17" s="11"/>
      <c r="BK17" s="11">
        <f t="shared" si="31"/>
        <v>0</v>
      </c>
      <c r="BL17" s="11">
        <v>0</v>
      </c>
      <c r="BM17" s="11">
        <f t="shared" si="32"/>
        <v>0</v>
      </c>
      <c r="BN17" s="11">
        <v>0</v>
      </c>
      <c r="BO17" s="11">
        <f t="shared" si="33"/>
        <v>0</v>
      </c>
      <c r="BP17" s="11">
        <v>0</v>
      </c>
      <c r="BQ17" s="11">
        <f t="shared" si="34"/>
        <v>0</v>
      </c>
      <c r="BR17" s="11">
        <v>0</v>
      </c>
      <c r="BS17" s="11">
        <f t="shared" si="35"/>
        <v>0</v>
      </c>
      <c r="BT17" s="11"/>
      <c r="BU17" s="11">
        <f t="shared" si="36"/>
        <v>0</v>
      </c>
      <c r="BV17" s="11">
        <v>1</v>
      </c>
      <c r="BW17" s="11">
        <f t="shared" si="37"/>
        <v>14840.636811</v>
      </c>
      <c r="BX17" s="11">
        <v>0</v>
      </c>
      <c r="BY17" s="11">
        <f t="shared" si="38"/>
        <v>0</v>
      </c>
      <c r="BZ17" s="11">
        <v>3</v>
      </c>
      <c r="CA17" s="11">
        <f t="shared" si="39"/>
        <v>69117.930882000015</v>
      </c>
      <c r="CB17" s="11"/>
      <c r="CC17" s="11">
        <f t="shared" si="40"/>
        <v>0</v>
      </c>
      <c r="CD17" s="29">
        <v>73</v>
      </c>
      <c r="CE17" s="11">
        <f t="shared" si="41"/>
        <v>1242462.265044</v>
      </c>
      <c r="CF17" s="11">
        <v>57</v>
      </c>
      <c r="CG17" s="11">
        <f t="shared" si="42"/>
        <v>913352.98214159999</v>
      </c>
      <c r="CH17" s="11">
        <v>5</v>
      </c>
      <c r="CI17" s="11">
        <f t="shared" si="43"/>
        <v>81364.050768000001</v>
      </c>
      <c r="CJ17" s="11">
        <v>3</v>
      </c>
      <c r="CK17" s="11">
        <f t="shared" si="66"/>
        <v>67249.878696000014</v>
      </c>
      <c r="CL17" s="11">
        <v>40</v>
      </c>
      <c r="CM17" s="11">
        <f t="shared" si="44"/>
        <v>640949.461152</v>
      </c>
      <c r="CN17" s="11">
        <v>0</v>
      </c>
      <c r="CO17" s="11">
        <f t="shared" si="45"/>
        <v>0</v>
      </c>
      <c r="CP17" s="11">
        <v>100</v>
      </c>
      <c r="CQ17" s="11">
        <f t="shared" si="46"/>
        <v>1602373.65288</v>
      </c>
      <c r="CR17" s="11">
        <v>1</v>
      </c>
      <c r="CS17" s="11">
        <f t="shared" si="47"/>
        <v>16272.810153600001</v>
      </c>
      <c r="CT17" s="11">
        <v>40</v>
      </c>
      <c r="CU17" s="11">
        <f t="shared" si="48"/>
        <v>680801.24112000002</v>
      </c>
      <c r="CV17" s="11"/>
      <c r="CW17" s="11">
        <f t="shared" si="49"/>
        <v>0</v>
      </c>
      <c r="CX17" s="11">
        <v>19</v>
      </c>
      <c r="CY17" s="11">
        <f t="shared" si="50"/>
        <v>297615.30678879999</v>
      </c>
      <c r="CZ17" s="11">
        <v>5</v>
      </c>
      <c r="DA17" s="11">
        <f t="shared" si="51"/>
        <v>81364.050768000001</v>
      </c>
      <c r="DB17" s="11">
        <v>0</v>
      </c>
      <c r="DC17" s="11">
        <f t="shared" si="52"/>
        <v>0</v>
      </c>
      <c r="DD17" s="11">
        <v>0</v>
      </c>
      <c r="DE17" s="11">
        <f t="shared" si="53"/>
        <v>0</v>
      </c>
      <c r="DF17" s="11">
        <v>0</v>
      </c>
      <c r="DG17" s="11">
        <f t="shared" si="54"/>
        <v>0</v>
      </c>
      <c r="DH17" s="11">
        <v>0</v>
      </c>
      <c r="DI17" s="11">
        <f t="shared" si="55"/>
        <v>0</v>
      </c>
      <c r="DJ17" s="11">
        <v>0</v>
      </c>
      <c r="DK17" s="11">
        <f t="shared" si="56"/>
        <v>0</v>
      </c>
      <c r="DL17" s="11">
        <v>30</v>
      </c>
      <c r="DM17" s="11">
        <f t="shared" si="57"/>
        <v>462031.57400399999</v>
      </c>
      <c r="DN17" s="11">
        <v>0</v>
      </c>
      <c r="DO17" s="11">
        <f t="shared" si="58"/>
        <v>0</v>
      </c>
      <c r="DP17" s="11">
        <v>0</v>
      </c>
      <c r="DQ17" s="11">
        <f t="shared" si="59"/>
        <v>0</v>
      </c>
      <c r="DR17" s="11">
        <v>0</v>
      </c>
      <c r="DS17" s="11">
        <f t="shared" si="60"/>
        <v>0</v>
      </c>
      <c r="DT17" s="11"/>
      <c r="DU17" s="11">
        <f t="shared" si="61"/>
        <v>0</v>
      </c>
      <c r="DV17" s="11">
        <v>0</v>
      </c>
      <c r="DW17" s="11">
        <f t="shared" si="62"/>
        <v>0</v>
      </c>
      <c r="DX17" s="11"/>
      <c r="DY17" s="11">
        <f t="shared" si="63"/>
        <v>0</v>
      </c>
      <c r="DZ17" s="11">
        <v>7</v>
      </c>
      <c r="EA17" s="11">
        <f t="shared" si="64"/>
        <v>229433.13167775003</v>
      </c>
      <c r="EB17" s="64">
        <f t="shared" si="65"/>
        <v>1603</v>
      </c>
      <c r="EC17" s="64">
        <f t="shared" si="7"/>
        <v>24922869.042821743</v>
      </c>
    </row>
    <row r="18" spans="1:133" ht="38.25" customHeight="1" x14ac:dyDescent="0.25">
      <c r="A18" s="45">
        <v>9</v>
      </c>
      <c r="B18" s="8" t="s">
        <v>85</v>
      </c>
      <c r="C18" s="5">
        <v>19007.45</v>
      </c>
      <c r="D18" s="5">
        <f t="shared" si="0"/>
        <v>16916.630499999999</v>
      </c>
      <c r="E18" s="9">
        <v>0.46</v>
      </c>
      <c r="F18" s="10">
        <v>1</v>
      </c>
      <c r="G18" s="10"/>
      <c r="H18" s="7">
        <v>0.82</v>
      </c>
      <c r="I18" s="7">
        <v>0.05</v>
      </c>
      <c r="J18" s="7">
        <v>0.02</v>
      </c>
      <c r="K18" s="7">
        <v>0.11</v>
      </c>
      <c r="L18" s="5">
        <v>1.4</v>
      </c>
      <c r="M18" s="5">
        <v>1.68</v>
      </c>
      <c r="N18" s="5">
        <v>2.23</v>
      </c>
      <c r="O18" s="5">
        <v>2.39</v>
      </c>
      <c r="P18" s="11"/>
      <c r="Q18" s="11">
        <f t="shared" si="8"/>
        <v>0</v>
      </c>
      <c r="R18" s="11">
        <v>0</v>
      </c>
      <c r="S18" s="11">
        <f t="shared" si="9"/>
        <v>0</v>
      </c>
      <c r="T18" s="11">
        <v>18</v>
      </c>
      <c r="U18" s="11">
        <f t="shared" si="10"/>
        <v>286434.66852000001</v>
      </c>
      <c r="V18" s="11">
        <v>0</v>
      </c>
      <c r="W18" s="11">
        <f t="shared" si="11"/>
        <v>0</v>
      </c>
      <c r="X18" s="11">
        <v>0</v>
      </c>
      <c r="Y18" s="11">
        <f t="shared" si="12"/>
        <v>0</v>
      </c>
      <c r="Z18" s="11">
        <f>366+100</f>
        <v>466</v>
      </c>
      <c r="AA18" s="11">
        <f t="shared" si="13"/>
        <v>6274632.9522800017</v>
      </c>
      <c r="AB18" s="11">
        <v>0</v>
      </c>
      <c r="AC18" s="11">
        <f t="shared" si="14"/>
        <v>0</v>
      </c>
      <c r="AD18" s="11">
        <v>0</v>
      </c>
      <c r="AE18" s="11">
        <f t="shared" si="15"/>
        <v>0</v>
      </c>
      <c r="AF18" s="11">
        <v>0</v>
      </c>
      <c r="AG18" s="11">
        <f t="shared" si="16"/>
        <v>0</v>
      </c>
      <c r="AH18" s="11">
        <v>38</v>
      </c>
      <c r="AI18" s="11">
        <f t="shared" si="17"/>
        <v>448870.05532599997</v>
      </c>
      <c r="AJ18" s="11">
        <v>51</v>
      </c>
      <c r="AK18" s="11">
        <f t="shared" si="18"/>
        <v>639887.70499500004</v>
      </c>
      <c r="AL18" s="11">
        <v>54</v>
      </c>
      <c r="AM18" s="11">
        <f t="shared" si="19"/>
        <v>637867.97335799993</v>
      </c>
      <c r="AN18" s="11"/>
      <c r="AO18" s="11">
        <f t="shared" si="20"/>
        <v>0</v>
      </c>
      <c r="AP18" s="11">
        <v>48</v>
      </c>
      <c r="AQ18" s="11">
        <f t="shared" si="21"/>
        <v>566993.75409599999</v>
      </c>
      <c r="AR18" s="11">
        <v>15</v>
      </c>
      <c r="AS18" s="11">
        <f t="shared" si="22"/>
        <v>177185.54815499997</v>
      </c>
      <c r="AT18" s="11"/>
      <c r="AU18" s="11">
        <f t="shared" si="23"/>
        <v>0</v>
      </c>
      <c r="AV18" s="11">
        <v>0</v>
      </c>
      <c r="AW18" s="11">
        <f t="shared" si="24"/>
        <v>0</v>
      </c>
      <c r="AX18" s="11"/>
      <c r="AY18" s="11">
        <f t="shared" si="25"/>
        <v>0</v>
      </c>
      <c r="AZ18" s="11">
        <v>96</v>
      </c>
      <c r="BA18" s="11">
        <f t="shared" si="26"/>
        <v>1204494.50352</v>
      </c>
      <c r="BB18" s="11">
        <v>0</v>
      </c>
      <c r="BC18" s="11">
        <f t="shared" si="27"/>
        <v>0</v>
      </c>
      <c r="BD18" s="11">
        <v>0</v>
      </c>
      <c r="BE18" s="11">
        <f t="shared" si="28"/>
        <v>0</v>
      </c>
      <c r="BF18" s="11">
        <v>486</v>
      </c>
      <c r="BG18" s="11">
        <f t="shared" si="29"/>
        <v>6380332.2412830004</v>
      </c>
      <c r="BH18" s="11">
        <v>100</v>
      </c>
      <c r="BI18" s="11">
        <f t="shared" si="30"/>
        <v>1312825.5640499999</v>
      </c>
      <c r="BJ18" s="11"/>
      <c r="BK18" s="11">
        <f t="shared" si="31"/>
        <v>0</v>
      </c>
      <c r="BL18" s="11">
        <v>0</v>
      </c>
      <c r="BM18" s="11">
        <f t="shared" si="32"/>
        <v>0</v>
      </c>
      <c r="BN18" s="11">
        <v>0</v>
      </c>
      <c r="BO18" s="11">
        <f t="shared" si="33"/>
        <v>0</v>
      </c>
      <c r="BP18" s="11">
        <v>0</v>
      </c>
      <c r="BQ18" s="11">
        <f t="shared" si="34"/>
        <v>0</v>
      </c>
      <c r="BR18" s="11">
        <v>0</v>
      </c>
      <c r="BS18" s="11">
        <f t="shared" si="35"/>
        <v>0</v>
      </c>
      <c r="BT18" s="11">
        <v>8</v>
      </c>
      <c r="BU18" s="11">
        <f t="shared" si="36"/>
        <v>107719.02064000003</v>
      </c>
      <c r="BV18" s="11">
        <v>1</v>
      </c>
      <c r="BW18" s="11">
        <f t="shared" si="37"/>
        <v>13128.255640500001</v>
      </c>
      <c r="BX18" s="11">
        <v>0</v>
      </c>
      <c r="BY18" s="11">
        <f t="shared" si="38"/>
        <v>0</v>
      </c>
      <c r="BZ18" s="11">
        <v>4</v>
      </c>
      <c r="CA18" s="11">
        <f t="shared" si="39"/>
        <v>81523.713348000005</v>
      </c>
      <c r="CB18" s="11"/>
      <c r="CC18" s="11">
        <f t="shared" si="40"/>
        <v>0</v>
      </c>
      <c r="CD18" s="29">
        <v>34</v>
      </c>
      <c r="CE18" s="11">
        <f t="shared" si="41"/>
        <v>511910.16399600002</v>
      </c>
      <c r="CF18" s="11">
        <v>40</v>
      </c>
      <c r="CG18" s="11">
        <f t="shared" si="42"/>
        <v>566993.75409599999</v>
      </c>
      <c r="CH18" s="11">
        <v>8</v>
      </c>
      <c r="CI18" s="11">
        <f t="shared" si="43"/>
        <v>115161.4257024</v>
      </c>
      <c r="CJ18" s="11">
        <v>35</v>
      </c>
      <c r="CK18" s="11">
        <f t="shared" si="66"/>
        <v>694053.2352600001</v>
      </c>
      <c r="CL18" s="11">
        <v>85</v>
      </c>
      <c r="CM18" s="11">
        <f t="shared" si="44"/>
        <v>1204861.7274539999</v>
      </c>
      <c r="CN18" s="11">
        <v>0</v>
      </c>
      <c r="CO18" s="11">
        <f t="shared" si="45"/>
        <v>0</v>
      </c>
      <c r="CP18" s="11">
        <v>174</v>
      </c>
      <c r="CQ18" s="11">
        <f t="shared" si="46"/>
        <v>2466422.8303176002</v>
      </c>
      <c r="CR18" s="11">
        <v>0</v>
      </c>
      <c r="CS18" s="11">
        <f t="shared" si="47"/>
        <v>0</v>
      </c>
      <c r="CT18" s="11">
        <v>64</v>
      </c>
      <c r="CU18" s="11">
        <f t="shared" si="48"/>
        <v>963595.60281600012</v>
      </c>
      <c r="CV18" s="11">
        <v>4</v>
      </c>
      <c r="CW18" s="11">
        <f t="shared" si="49"/>
        <v>57580.712851199998</v>
      </c>
      <c r="CX18" s="11">
        <v>54</v>
      </c>
      <c r="CY18" s="11">
        <f t="shared" si="50"/>
        <v>748255.48791840009</v>
      </c>
      <c r="CZ18" s="11">
        <v>6</v>
      </c>
      <c r="DA18" s="11">
        <f t="shared" si="51"/>
        <v>86371.069276800001</v>
      </c>
      <c r="DB18" s="11">
        <v>0</v>
      </c>
      <c r="DC18" s="11">
        <f t="shared" si="52"/>
        <v>0</v>
      </c>
      <c r="DD18" s="11">
        <v>0</v>
      </c>
      <c r="DE18" s="11">
        <f t="shared" si="53"/>
        <v>0</v>
      </c>
      <c r="DF18" s="11">
        <v>0</v>
      </c>
      <c r="DG18" s="11">
        <f t="shared" si="54"/>
        <v>0</v>
      </c>
      <c r="DH18" s="11">
        <v>0</v>
      </c>
      <c r="DI18" s="11">
        <f t="shared" si="55"/>
        <v>0</v>
      </c>
      <c r="DJ18" s="11">
        <v>0</v>
      </c>
      <c r="DK18" s="11">
        <f t="shared" si="56"/>
        <v>0</v>
      </c>
      <c r="DL18" s="11">
        <v>800</v>
      </c>
      <c r="DM18" s="11">
        <f t="shared" si="57"/>
        <v>10899206.36112</v>
      </c>
      <c r="DN18" s="11">
        <v>0</v>
      </c>
      <c r="DO18" s="11">
        <f t="shared" si="58"/>
        <v>0</v>
      </c>
      <c r="DP18" s="11">
        <v>0</v>
      </c>
      <c r="DQ18" s="11">
        <f t="shared" si="59"/>
        <v>0</v>
      </c>
      <c r="DR18" s="11">
        <v>0</v>
      </c>
      <c r="DS18" s="11">
        <f t="shared" si="60"/>
        <v>0</v>
      </c>
      <c r="DT18" s="11">
        <v>3</v>
      </c>
      <c r="DU18" s="11">
        <f t="shared" si="61"/>
        <v>40872.023854200001</v>
      </c>
      <c r="DV18" s="11"/>
      <c r="DW18" s="11">
        <f t="shared" si="62"/>
        <v>0</v>
      </c>
      <c r="DX18" s="11">
        <v>10</v>
      </c>
      <c r="DY18" s="11">
        <f t="shared" si="63"/>
        <v>307091.01480750006</v>
      </c>
      <c r="DZ18" s="11">
        <v>2</v>
      </c>
      <c r="EA18" s="11">
        <f t="shared" si="64"/>
        <v>57988.593720750017</v>
      </c>
      <c r="EB18" s="64">
        <f t="shared" si="65"/>
        <v>2704</v>
      </c>
      <c r="EC18" s="64">
        <f t="shared" si="7"/>
        <v>36852259.958402358</v>
      </c>
    </row>
    <row r="19" spans="1:133" ht="36.75" customHeight="1" x14ac:dyDescent="0.25">
      <c r="A19" s="45">
        <v>10</v>
      </c>
      <c r="B19" s="8" t="s">
        <v>86</v>
      </c>
      <c r="C19" s="5">
        <v>19007.45</v>
      </c>
      <c r="D19" s="5">
        <f t="shared" si="0"/>
        <v>16156.332500000002</v>
      </c>
      <c r="E19" s="9">
        <v>0.93</v>
      </c>
      <c r="F19" s="10">
        <v>1</v>
      </c>
      <c r="G19" s="10"/>
      <c r="H19" s="7">
        <v>0.66</v>
      </c>
      <c r="I19" s="7">
        <v>0.15</v>
      </c>
      <c r="J19" s="7">
        <v>0.04</v>
      </c>
      <c r="K19" s="7">
        <v>0.15</v>
      </c>
      <c r="L19" s="5">
        <v>1.4</v>
      </c>
      <c r="M19" s="5">
        <v>1.68</v>
      </c>
      <c r="N19" s="5">
        <v>2.23</v>
      </c>
      <c r="O19" s="5">
        <v>2.39</v>
      </c>
      <c r="P19" s="11"/>
      <c r="Q19" s="11">
        <f t="shared" si="8"/>
        <v>0</v>
      </c>
      <c r="R19" s="11">
        <v>0</v>
      </c>
      <c r="S19" s="11">
        <f t="shared" si="9"/>
        <v>0</v>
      </c>
      <c r="T19" s="11">
        <v>400</v>
      </c>
      <c r="U19" s="11">
        <f t="shared" si="10"/>
        <v>12868803.947999999</v>
      </c>
      <c r="V19" s="11">
        <v>0</v>
      </c>
      <c r="W19" s="11">
        <f t="shared" si="11"/>
        <v>0</v>
      </c>
      <c r="X19" s="11">
        <v>0</v>
      </c>
      <c r="Y19" s="11">
        <f t="shared" si="12"/>
        <v>0</v>
      </c>
      <c r="Z19" s="11">
        <f>200+360</f>
        <v>560</v>
      </c>
      <c r="AA19" s="11">
        <f t="shared" si="13"/>
        <v>15244583.138400001</v>
      </c>
      <c r="AB19" s="11">
        <v>0</v>
      </c>
      <c r="AC19" s="11">
        <f t="shared" si="14"/>
        <v>0</v>
      </c>
      <c r="AD19" s="11">
        <v>0</v>
      </c>
      <c r="AE19" s="11">
        <f t="shared" si="15"/>
        <v>0</v>
      </c>
      <c r="AF19" s="11">
        <v>0</v>
      </c>
      <c r="AG19" s="11">
        <f t="shared" si="16"/>
        <v>0</v>
      </c>
      <c r="AH19" s="11">
        <v>72</v>
      </c>
      <c r="AI19" s="11">
        <f t="shared" si="17"/>
        <v>1719470.1890520002</v>
      </c>
      <c r="AJ19" s="11"/>
      <c r="AK19" s="11">
        <f t="shared" si="18"/>
        <v>0</v>
      </c>
      <c r="AL19" s="11">
        <v>120</v>
      </c>
      <c r="AM19" s="11">
        <f t="shared" si="19"/>
        <v>2865783.6484199995</v>
      </c>
      <c r="AN19" s="11"/>
      <c r="AO19" s="11">
        <f t="shared" si="20"/>
        <v>0</v>
      </c>
      <c r="AP19" s="11">
        <v>50</v>
      </c>
      <c r="AQ19" s="11">
        <f t="shared" si="21"/>
        <v>1194076.5201749997</v>
      </c>
      <c r="AR19" s="11">
        <v>82</v>
      </c>
      <c r="AS19" s="11">
        <f t="shared" si="22"/>
        <v>1958285.4930869997</v>
      </c>
      <c r="AT19" s="11"/>
      <c r="AU19" s="11">
        <f t="shared" si="23"/>
        <v>0</v>
      </c>
      <c r="AV19" s="11">
        <v>0</v>
      </c>
      <c r="AW19" s="11">
        <f t="shared" si="24"/>
        <v>0</v>
      </c>
      <c r="AX19" s="11"/>
      <c r="AY19" s="11">
        <f t="shared" si="25"/>
        <v>0</v>
      </c>
      <c r="AZ19" s="11">
        <v>93</v>
      </c>
      <c r="BA19" s="11">
        <f t="shared" si="26"/>
        <v>2359074.4929674999</v>
      </c>
      <c r="BB19" s="11">
        <v>0</v>
      </c>
      <c r="BC19" s="11">
        <f t="shared" si="27"/>
        <v>0</v>
      </c>
      <c r="BD19" s="11">
        <v>0</v>
      </c>
      <c r="BE19" s="11">
        <f t="shared" si="28"/>
        <v>0</v>
      </c>
      <c r="BF19" s="11">
        <v>512</v>
      </c>
      <c r="BG19" s="11">
        <f t="shared" si="29"/>
        <v>13589456.969088003</v>
      </c>
      <c r="BH19" s="11">
        <f>412+200</f>
        <v>612</v>
      </c>
      <c r="BI19" s="11">
        <f t="shared" si="30"/>
        <v>16243647.783363001</v>
      </c>
      <c r="BJ19" s="11"/>
      <c r="BK19" s="11">
        <f t="shared" si="31"/>
        <v>0</v>
      </c>
      <c r="BL19" s="11">
        <v>0</v>
      </c>
      <c r="BM19" s="11">
        <f t="shared" si="32"/>
        <v>0</v>
      </c>
      <c r="BN19" s="11">
        <v>0</v>
      </c>
      <c r="BO19" s="11">
        <f t="shared" si="33"/>
        <v>0</v>
      </c>
      <c r="BP19" s="11">
        <v>0</v>
      </c>
      <c r="BQ19" s="11">
        <f t="shared" si="34"/>
        <v>0</v>
      </c>
      <c r="BR19" s="11">
        <v>0</v>
      </c>
      <c r="BS19" s="11">
        <f t="shared" si="35"/>
        <v>0</v>
      </c>
      <c r="BT19" s="11">
        <v>25</v>
      </c>
      <c r="BU19" s="11">
        <f t="shared" si="36"/>
        <v>680561.74725000001</v>
      </c>
      <c r="BV19" s="11">
        <v>1</v>
      </c>
      <c r="BW19" s="11">
        <f t="shared" si="37"/>
        <v>26541.908142750006</v>
      </c>
      <c r="BX19" s="11">
        <v>0</v>
      </c>
      <c r="BY19" s="11">
        <f t="shared" si="38"/>
        <v>0</v>
      </c>
      <c r="BZ19" s="11">
        <v>6</v>
      </c>
      <c r="CA19" s="11">
        <f t="shared" si="39"/>
        <v>247229.522001</v>
      </c>
      <c r="CB19" s="11">
        <v>10</v>
      </c>
      <c r="CC19" s="11">
        <f t="shared" si="40"/>
        <v>467731.52810999996</v>
      </c>
      <c r="CD19" s="29">
        <v>224</v>
      </c>
      <c r="CE19" s="11">
        <f t="shared" si="41"/>
        <v>6818486.2764480012</v>
      </c>
      <c r="CF19" s="11">
        <v>92</v>
      </c>
      <c r="CG19" s="11">
        <f t="shared" si="42"/>
        <v>2636520.9565464002</v>
      </c>
      <c r="CH19" s="11">
        <v>6</v>
      </c>
      <c r="CI19" s="11">
        <f t="shared" si="43"/>
        <v>174619.7704944</v>
      </c>
      <c r="CJ19" s="11">
        <v>20</v>
      </c>
      <c r="CK19" s="11">
        <f t="shared" si="66"/>
        <v>801825.47675999999</v>
      </c>
      <c r="CL19" s="11">
        <v>98</v>
      </c>
      <c r="CM19" s="11">
        <f t="shared" si="44"/>
        <v>2808467.9754515998</v>
      </c>
      <c r="CN19" s="11">
        <v>0</v>
      </c>
      <c r="CO19" s="11">
        <f t="shared" si="45"/>
        <v>0</v>
      </c>
      <c r="CP19" s="11">
        <v>315</v>
      </c>
      <c r="CQ19" s="11">
        <f t="shared" si="46"/>
        <v>9027218.4925229996</v>
      </c>
      <c r="CR19" s="11">
        <v>0</v>
      </c>
      <c r="CS19" s="11">
        <f t="shared" si="47"/>
        <v>0</v>
      </c>
      <c r="CT19" s="11">
        <v>69</v>
      </c>
      <c r="CU19" s="11">
        <f t="shared" si="48"/>
        <v>2100337.2905130005</v>
      </c>
      <c r="CV19" s="11">
        <v>4</v>
      </c>
      <c r="CW19" s="11">
        <f t="shared" si="49"/>
        <v>116413.1803296</v>
      </c>
      <c r="CX19" s="11">
        <v>116</v>
      </c>
      <c r="CY19" s="11">
        <f t="shared" si="50"/>
        <v>3249669.9692688002</v>
      </c>
      <c r="CZ19" s="11">
        <v>2</v>
      </c>
      <c r="DA19" s="11">
        <f t="shared" si="51"/>
        <v>58206.5901648</v>
      </c>
      <c r="DB19" s="11">
        <v>0</v>
      </c>
      <c r="DC19" s="11">
        <f t="shared" si="52"/>
        <v>0</v>
      </c>
      <c r="DD19" s="11">
        <v>0</v>
      </c>
      <c r="DE19" s="11">
        <f t="shared" si="53"/>
        <v>0</v>
      </c>
      <c r="DF19" s="11">
        <v>0</v>
      </c>
      <c r="DG19" s="11">
        <f t="shared" si="54"/>
        <v>0</v>
      </c>
      <c r="DH19" s="11">
        <v>0</v>
      </c>
      <c r="DI19" s="11">
        <f t="shared" si="55"/>
        <v>0</v>
      </c>
      <c r="DJ19" s="11"/>
      <c r="DK19" s="11">
        <f t="shared" si="56"/>
        <v>0</v>
      </c>
      <c r="DL19" s="11">
        <v>1500</v>
      </c>
      <c r="DM19" s="11">
        <f t="shared" si="57"/>
        <v>41316284.983049996</v>
      </c>
      <c r="DN19" s="11">
        <v>0</v>
      </c>
      <c r="DO19" s="11">
        <f t="shared" si="58"/>
        <v>0</v>
      </c>
      <c r="DP19" s="11">
        <v>0</v>
      </c>
      <c r="DQ19" s="11">
        <f t="shared" si="59"/>
        <v>0</v>
      </c>
      <c r="DR19" s="11">
        <v>0</v>
      </c>
      <c r="DS19" s="11">
        <f t="shared" si="60"/>
        <v>0</v>
      </c>
      <c r="DT19" s="11">
        <v>50</v>
      </c>
      <c r="DU19" s="11">
        <f t="shared" si="61"/>
        <v>1377209.4994349999</v>
      </c>
      <c r="DV19" s="11"/>
      <c r="DW19" s="11">
        <f t="shared" si="62"/>
        <v>0</v>
      </c>
      <c r="DX19" s="11">
        <v>10</v>
      </c>
      <c r="DY19" s="11">
        <f t="shared" si="63"/>
        <v>620857.92124125001</v>
      </c>
      <c r="DZ19" s="11">
        <v>24</v>
      </c>
      <c r="EA19" s="11">
        <f t="shared" si="64"/>
        <v>1406853.7085295003</v>
      </c>
      <c r="EB19" s="64">
        <f t="shared" si="65"/>
        <v>5073</v>
      </c>
      <c r="EC19" s="64">
        <f t="shared" si="7"/>
        <v>141978218.97881162</v>
      </c>
    </row>
    <row r="20" spans="1:133" ht="33" customHeight="1" x14ac:dyDescent="0.25">
      <c r="A20" s="45">
        <v>11</v>
      </c>
      <c r="B20" s="8" t="s">
        <v>87</v>
      </c>
      <c r="C20" s="5">
        <v>19007.45</v>
      </c>
      <c r="D20" s="5">
        <f t="shared" si="0"/>
        <v>15015.885500000002</v>
      </c>
      <c r="E20" s="5">
        <v>0.18</v>
      </c>
      <c r="F20" s="10">
        <v>1</v>
      </c>
      <c r="G20" s="10"/>
      <c r="H20" s="7">
        <v>0.71</v>
      </c>
      <c r="I20" s="7">
        <v>0.03</v>
      </c>
      <c r="J20" s="7">
        <v>0.05</v>
      </c>
      <c r="K20" s="7">
        <v>0.21</v>
      </c>
      <c r="L20" s="5">
        <v>1.4</v>
      </c>
      <c r="M20" s="5">
        <v>1.68</v>
      </c>
      <c r="N20" s="5">
        <v>2.23</v>
      </c>
      <c r="O20" s="5">
        <v>2.39</v>
      </c>
      <c r="P20" s="11"/>
      <c r="Q20" s="11">
        <f t="shared" si="8"/>
        <v>0</v>
      </c>
      <c r="R20" s="11">
        <v>0</v>
      </c>
      <c r="S20" s="11">
        <f t="shared" si="9"/>
        <v>0</v>
      </c>
      <c r="T20" s="11">
        <v>100</v>
      </c>
      <c r="U20" s="11">
        <f t="shared" si="10"/>
        <v>622684.06199999992</v>
      </c>
      <c r="V20" s="11">
        <v>0</v>
      </c>
      <c r="W20" s="11">
        <f t="shared" si="11"/>
        <v>0</v>
      </c>
      <c r="X20" s="11">
        <v>0</v>
      </c>
      <c r="Y20" s="11">
        <f t="shared" si="12"/>
        <v>0</v>
      </c>
      <c r="Z20" s="11">
        <v>189</v>
      </c>
      <c r="AA20" s="11">
        <f t="shared" si="13"/>
        <v>995815.51146000007</v>
      </c>
      <c r="AB20" s="11">
        <v>0</v>
      </c>
      <c r="AC20" s="11">
        <f t="shared" si="14"/>
        <v>0</v>
      </c>
      <c r="AD20" s="11">
        <v>0</v>
      </c>
      <c r="AE20" s="11">
        <f t="shared" si="15"/>
        <v>0</v>
      </c>
      <c r="AF20" s="11">
        <v>0</v>
      </c>
      <c r="AG20" s="11">
        <f t="shared" si="16"/>
        <v>0</v>
      </c>
      <c r="AH20" s="11"/>
      <c r="AI20" s="11">
        <f t="shared" si="17"/>
        <v>0</v>
      </c>
      <c r="AJ20" s="11">
        <v>130</v>
      </c>
      <c r="AK20" s="11">
        <f t="shared" si="18"/>
        <v>638251.16354999994</v>
      </c>
      <c r="AL20" s="11">
        <v>68</v>
      </c>
      <c r="AM20" s="11">
        <f t="shared" si="19"/>
        <v>314311.75498799997</v>
      </c>
      <c r="AN20" s="11"/>
      <c r="AO20" s="11">
        <f t="shared" si="20"/>
        <v>0</v>
      </c>
      <c r="AP20" s="11">
        <v>100</v>
      </c>
      <c r="AQ20" s="11">
        <f t="shared" si="21"/>
        <v>462223.16909999994</v>
      </c>
      <c r="AR20" s="11">
        <v>64</v>
      </c>
      <c r="AS20" s="11">
        <f t="shared" si="22"/>
        <v>295822.82822399994</v>
      </c>
      <c r="AT20" s="11"/>
      <c r="AU20" s="11">
        <f t="shared" si="23"/>
        <v>0</v>
      </c>
      <c r="AV20" s="11">
        <v>0</v>
      </c>
      <c r="AW20" s="11">
        <f t="shared" si="24"/>
        <v>0</v>
      </c>
      <c r="AX20" s="11"/>
      <c r="AY20" s="11">
        <f t="shared" si="25"/>
        <v>0</v>
      </c>
      <c r="AZ20" s="11">
        <v>373</v>
      </c>
      <c r="BA20" s="11">
        <f t="shared" si="26"/>
        <v>1831289.8769549998</v>
      </c>
      <c r="BB20" s="11"/>
      <c r="BC20" s="11">
        <f t="shared" si="27"/>
        <v>0</v>
      </c>
      <c r="BD20" s="11">
        <v>0</v>
      </c>
      <c r="BE20" s="11">
        <f t="shared" si="28"/>
        <v>0</v>
      </c>
      <c r="BF20" s="11">
        <v>278</v>
      </c>
      <c r="BG20" s="11">
        <f t="shared" si="29"/>
        <v>1428125.8961970001</v>
      </c>
      <c r="BH20" s="11">
        <f>1441+176</f>
        <v>1617</v>
      </c>
      <c r="BI20" s="11">
        <f t="shared" si="30"/>
        <v>8306761.0580954999</v>
      </c>
      <c r="BJ20" s="11"/>
      <c r="BK20" s="11">
        <f t="shared" si="31"/>
        <v>0</v>
      </c>
      <c r="BL20" s="11">
        <v>0</v>
      </c>
      <c r="BM20" s="11">
        <f t="shared" si="32"/>
        <v>0</v>
      </c>
      <c r="BN20" s="11"/>
      <c r="BO20" s="11">
        <f t="shared" si="33"/>
        <v>0</v>
      </c>
      <c r="BP20" s="11">
        <v>0</v>
      </c>
      <c r="BQ20" s="11">
        <f t="shared" si="34"/>
        <v>0</v>
      </c>
      <c r="BR20" s="11">
        <v>0</v>
      </c>
      <c r="BS20" s="11">
        <f t="shared" si="35"/>
        <v>0</v>
      </c>
      <c r="BT20" s="11">
        <v>10</v>
      </c>
      <c r="BU20" s="11">
        <f t="shared" si="36"/>
        <v>52688.651399999995</v>
      </c>
      <c r="BV20" s="11"/>
      <c r="BW20" s="11">
        <f t="shared" si="37"/>
        <v>0</v>
      </c>
      <c r="BX20" s="11">
        <v>0</v>
      </c>
      <c r="BY20" s="11">
        <f t="shared" si="38"/>
        <v>0</v>
      </c>
      <c r="BZ20" s="11">
        <v>16</v>
      </c>
      <c r="CA20" s="11">
        <f t="shared" si="39"/>
        <v>127602.33393600001</v>
      </c>
      <c r="CB20" s="11">
        <v>0</v>
      </c>
      <c r="CC20" s="11">
        <f t="shared" si="40"/>
        <v>0</v>
      </c>
      <c r="CD20" s="11">
        <v>34</v>
      </c>
      <c r="CE20" s="11">
        <f t="shared" si="41"/>
        <v>200312.67286799999</v>
      </c>
      <c r="CF20" s="11">
        <v>198</v>
      </c>
      <c r="CG20" s="11">
        <f t="shared" si="42"/>
        <v>1098242.2497816</v>
      </c>
      <c r="CH20" s="11">
        <v>12</v>
      </c>
      <c r="CI20" s="11">
        <f t="shared" si="43"/>
        <v>67594.749868799991</v>
      </c>
      <c r="CJ20" s="11">
        <v>116</v>
      </c>
      <c r="CK20" s="11">
        <f t="shared" si="66"/>
        <v>900113.76100800012</v>
      </c>
      <c r="CL20" s="11">
        <v>200</v>
      </c>
      <c r="CM20" s="11">
        <f t="shared" si="44"/>
        <v>1109335.6058399999</v>
      </c>
      <c r="CN20" s="11">
        <v>0</v>
      </c>
      <c r="CO20" s="11">
        <f t="shared" si="45"/>
        <v>0</v>
      </c>
      <c r="CP20" s="11">
        <v>150</v>
      </c>
      <c r="CQ20" s="11">
        <f t="shared" si="46"/>
        <v>832001.70437999978</v>
      </c>
      <c r="CR20" s="11">
        <v>0</v>
      </c>
      <c r="CS20" s="11">
        <f t="shared" si="47"/>
        <v>0</v>
      </c>
      <c r="CT20" s="11">
        <v>43</v>
      </c>
      <c r="CU20" s="11">
        <f t="shared" si="48"/>
        <v>253336.61568600003</v>
      </c>
      <c r="CV20" s="11">
        <v>6</v>
      </c>
      <c r="CW20" s="11">
        <f t="shared" si="49"/>
        <v>33797.374934399995</v>
      </c>
      <c r="CX20" s="11">
        <v>150</v>
      </c>
      <c r="CY20" s="11">
        <f t="shared" si="50"/>
        <v>813321.18251999991</v>
      </c>
      <c r="CZ20" s="11">
        <v>26</v>
      </c>
      <c r="DA20" s="11">
        <f t="shared" si="51"/>
        <v>146455.29138239997</v>
      </c>
      <c r="DB20" s="11">
        <v>0</v>
      </c>
      <c r="DC20" s="11">
        <f t="shared" si="52"/>
        <v>0</v>
      </c>
      <c r="DD20" s="11">
        <v>0</v>
      </c>
      <c r="DE20" s="11">
        <f t="shared" si="53"/>
        <v>0</v>
      </c>
      <c r="DF20" s="11">
        <v>0</v>
      </c>
      <c r="DG20" s="11">
        <f t="shared" si="54"/>
        <v>0</v>
      </c>
      <c r="DH20" s="11">
        <v>0</v>
      </c>
      <c r="DI20" s="11">
        <f t="shared" si="55"/>
        <v>0</v>
      </c>
      <c r="DJ20" s="11"/>
      <c r="DK20" s="11">
        <f t="shared" si="56"/>
        <v>0</v>
      </c>
      <c r="DL20" s="11">
        <v>1400</v>
      </c>
      <c r="DM20" s="11">
        <f t="shared" si="57"/>
        <v>7463586.9646799993</v>
      </c>
      <c r="DN20" s="11">
        <v>0</v>
      </c>
      <c r="DO20" s="11">
        <f t="shared" si="58"/>
        <v>0</v>
      </c>
      <c r="DP20" s="11">
        <v>0</v>
      </c>
      <c r="DQ20" s="11">
        <f t="shared" si="59"/>
        <v>0</v>
      </c>
      <c r="DR20" s="11">
        <v>0</v>
      </c>
      <c r="DS20" s="11">
        <f t="shared" si="60"/>
        <v>0</v>
      </c>
      <c r="DT20" s="11"/>
      <c r="DU20" s="11">
        <f t="shared" si="61"/>
        <v>0</v>
      </c>
      <c r="DV20" s="11">
        <v>0</v>
      </c>
      <c r="DW20" s="11">
        <f t="shared" si="62"/>
        <v>0</v>
      </c>
      <c r="DX20" s="11">
        <v>24</v>
      </c>
      <c r="DY20" s="11">
        <f t="shared" si="63"/>
        <v>288398.51825400005</v>
      </c>
      <c r="DZ20" s="11">
        <v>55</v>
      </c>
      <c r="EA20" s="11">
        <f t="shared" si="64"/>
        <v>624007.69329937513</v>
      </c>
      <c r="EB20" s="64">
        <f t="shared" si="65"/>
        <v>5359</v>
      </c>
      <c r="EC20" s="64">
        <f t="shared" si="7"/>
        <v>28906080.690408077</v>
      </c>
    </row>
    <row r="21" spans="1:133" ht="33" customHeight="1" x14ac:dyDescent="0.25">
      <c r="A21" s="46">
        <v>102</v>
      </c>
      <c r="B21" s="8" t="s">
        <v>88</v>
      </c>
      <c r="C21" s="5">
        <v>19007.45</v>
      </c>
      <c r="D21" s="5"/>
      <c r="E21" s="5">
        <v>2.06</v>
      </c>
      <c r="F21" s="10">
        <v>1</v>
      </c>
      <c r="G21" s="10"/>
      <c r="H21" s="7">
        <v>0.67</v>
      </c>
      <c r="I21" s="7">
        <v>0.1</v>
      </c>
      <c r="J21" s="7">
        <v>0.04</v>
      </c>
      <c r="K21" s="7">
        <v>0.19</v>
      </c>
      <c r="L21" s="5">
        <v>1.4</v>
      </c>
      <c r="M21" s="5">
        <v>1.68</v>
      </c>
      <c r="N21" s="5">
        <v>2.23</v>
      </c>
      <c r="O21" s="5">
        <v>2.39</v>
      </c>
      <c r="P21" s="11"/>
      <c r="Q21" s="11">
        <f t="shared" si="8"/>
        <v>0</v>
      </c>
      <c r="R21" s="11"/>
      <c r="S21" s="11">
        <f t="shared" si="9"/>
        <v>0</v>
      </c>
      <c r="T21" s="11"/>
      <c r="U21" s="11">
        <f t="shared" si="10"/>
        <v>0</v>
      </c>
      <c r="V21" s="11"/>
      <c r="W21" s="11">
        <f t="shared" si="11"/>
        <v>0</v>
      </c>
      <c r="X21" s="11">
        <v>152</v>
      </c>
      <c r="Y21" s="11">
        <f t="shared" si="12"/>
        <v>9165483.6257600002</v>
      </c>
      <c r="Z21" s="11">
        <v>20</v>
      </c>
      <c r="AA21" s="11">
        <f t="shared" si="13"/>
        <v>1205984.6876000001</v>
      </c>
      <c r="AB21" s="11"/>
      <c r="AC21" s="11">
        <f t="shared" si="14"/>
        <v>0</v>
      </c>
      <c r="AD21" s="11"/>
      <c r="AE21" s="11">
        <f t="shared" si="15"/>
        <v>0</v>
      </c>
      <c r="AF21" s="11"/>
      <c r="AG21" s="11">
        <f t="shared" si="16"/>
        <v>0</v>
      </c>
      <c r="AH21" s="11"/>
      <c r="AI21" s="11">
        <f t="shared" si="17"/>
        <v>0</v>
      </c>
      <c r="AJ21" s="11"/>
      <c r="AK21" s="11">
        <f t="shared" si="18"/>
        <v>0</v>
      </c>
      <c r="AL21" s="11"/>
      <c r="AM21" s="11">
        <f t="shared" si="19"/>
        <v>0</v>
      </c>
      <c r="AN21" s="11"/>
      <c r="AO21" s="11">
        <f t="shared" si="20"/>
        <v>0</v>
      </c>
      <c r="AP21" s="11">
        <v>2</v>
      </c>
      <c r="AQ21" s="11">
        <f t="shared" si="21"/>
        <v>105797.747594</v>
      </c>
      <c r="AR21" s="11"/>
      <c r="AS21" s="11">
        <f t="shared" si="22"/>
        <v>0</v>
      </c>
      <c r="AT21" s="11"/>
      <c r="AU21" s="11">
        <f t="shared" si="23"/>
        <v>0</v>
      </c>
      <c r="AV21" s="11"/>
      <c r="AW21" s="11">
        <f t="shared" si="24"/>
        <v>0</v>
      </c>
      <c r="AX21" s="11"/>
      <c r="AY21" s="11">
        <f t="shared" si="25"/>
        <v>0</v>
      </c>
      <c r="AZ21" s="11"/>
      <c r="BA21" s="11">
        <f t="shared" si="26"/>
        <v>0</v>
      </c>
      <c r="BB21" s="11"/>
      <c r="BC21" s="11">
        <f t="shared" si="27"/>
        <v>0</v>
      </c>
      <c r="BD21" s="11"/>
      <c r="BE21" s="11">
        <f t="shared" si="28"/>
        <v>0</v>
      </c>
      <c r="BF21" s="11">
        <v>10</v>
      </c>
      <c r="BG21" s="11">
        <f t="shared" si="29"/>
        <v>587917.53520499996</v>
      </c>
      <c r="BH21" s="11"/>
      <c r="BI21" s="11">
        <f t="shared" si="30"/>
        <v>0</v>
      </c>
      <c r="BJ21" s="11"/>
      <c r="BK21" s="11">
        <f t="shared" si="31"/>
        <v>0</v>
      </c>
      <c r="BL21" s="11"/>
      <c r="BM21" s="11">
        <f t="shared" si="32"/>
        <v>0</v>
      </c>
      <c r="BN21" s="11"/>
      <c r="BO21" s="11">
        <f t="shared" si="33"/>
        <v>0</v>
      </c>
      <c r="BP21" s="11"/>
      <c r="BQ21" s="11">
        <f t="shared" si="34"/>
        <v>0</v>
      </c>
      <c r="BR21" s="11"/>
      <c r="BS21" s="11">
        <f t="shared" si="35"/>
        <v>0</v>
      </c>
      <c r="BT21" s="11">
        <v>1</v>
      </c>
      <c r="BU21" s="11">
        <f t="shared" si="36"/>
        <v>60299.234380000009</v>
      </c>
      <c r="BV21" s="11"/>
      <c r="BW21" s="11">
        <f t="shared" si="37"/>
        <v>0</v>
      </c>
      <c r="BX21" s="11"/>
      <c r="BY21" s="11">
        <f t="shared" si="38"/>
        <v>0</v>
      </c>
      <c r="BZ21" s="11"/>
      <c r="CA21" s="11">
        <f t="shared" si="39"/>
        <v>0</v>
      </c>
      <c r="CB21" s="11"/>
      <c r="CC21" s="11">
        <f t="shared" si="40"/>
        <v>0</v>
      </c>
      <c r="CD21" s="11"/>
      <c r="CE21" s="11">
        <f t="shared" si="41"/>
        <v>0</v>
      </c>
      <c r="CF21" s="11"/>
      <c r="CG21" s="11">
        <f t="shared" si="42"/>
        <v>0</v>
      </c>
      <c r="CH21" s="11">
        <v>0</v>
      </c>
      <c r="CI21" s="11">
        <f t="shared" si="43"/>
        <v>0</v>
      </c>
      <c r="CJ21" s="11"/>
      <c r="CK21" s="11">
        <f t="shared" si="66"/>
        <v>0</v>
      </c>
      <c r="CL21" s="11">
        <v>8</v>
      </c>
      <c r="CM21" s="11">
        <f t="shared" si="44"/>
        <v>507829.18845120003</v>
      </c>
      <c r="CN21" s="11"/>
      <c r="CO21" s="11">
        <f t="shared" si="45"/>
        <v>0</v>
      </c>
      <c r="CP21" s="11">
        <v>1</v>
      </c>
      <c r="CQ21" s="11">
        <f t="shared" si="46"/>
        <v>63478.648556400003</v>
      </c>
      <c r="CR21" s="11"/>
      <c r="CS21" s="11">
        <f t="shared" si="47"/>
        <v>0</v>
      </c>
      <c r="CT21" s="11"/>
      <c r="CU21" s="11">
        <f t="shared" si="48"/>
        <v>0</v>
      </c>
      <c r="CV21" s="11">
        <v>13</v>
      </c>
      <c r="CW21" s="11">
        <f t="shared" si="49"/>
        <v>838049.72291040001</v>
      </c>
      <c r="CX21" s="11"/>
      <c r="CY21" s="11">
        <f t="shared" si="50"/>
        <v>0</v>
      </c>
      <c r="CZ21" s="11">
        <v>0</v>
      </c>
      <c r="DA21" s="11">
        <f t="shared" si="51"/>
        <v>0</v>
      </c>
      <c r="DB21" s="11"/>
      <c r="DC21" s="11">
        <f t="shared" si="52"/>
        <v>0</v>
      </c>
      <c r="DD21" s="11"/>
      <c r="DE21" s="11">
        <f t="shared" si="53"/>
        <v>0</v>
      </c>
      <c r="DF21" s="11"/>
      <c r="DG21" s="11">
        <f t="shared" si="54"/>
        <v>0</v>
      </c>
      <c r="DH21" s="11"/>
      <c r="DI21" s="11">
        <f t="shared" si="55"/>
        <v>0</v>
      </c>
      <c r="DJ21" s="11"/>
      <c r="DK21" s="11">
        <f t="shared" si="56"/>
        <v>0</v>
      </c>
      <c r="DL21" s="11"/>
      <c r="DM21" s="11">
        <f t="shared" si="57"/>
        <v>0</v>
      </c>
      <c r="DN21" s="11"/>
      <c r="DO21" s="11">
        <f t="shared" si="58"/>
        <v>0</v>
      </c>
      <c r="DP21" s="11"/>
      <c r="DQ21" s="11">
        <f t="shared" si="59"/>
        <v>0</v>
      </c>
      <c r="DR21" s="11"/>
      <c r="DS21" s="11">
        <f t="shared" si="60"/>
        <v>0</v>
      </c>
      <c r="DT21" s="11"/>
      <c r="DU21" s="11">
        <f t="shared" si="61"/>
        <v>0</v>
      </c>
      <c r="DV21" s="11"/>
      <c r="DW21" s="11">
        <f t="shared" si="62"/>
        <v>0</v>
      </c>
      <c r="DX21" s="11"/>
      <c r="DY21" s="11">
        <f t="shared" si="63"/>
        <v>0</v>
      </c>
      <c r="DZ21" s="11"/>
      <c r="EA21" s="11">
        <f t="shared" si="64"/>
        <v>0</v>
      </c>
      <c r="EB21" s="64">
        <f t="shared" si="65"/>
        <v>207</v>
      </c>
      <c r="EC21" s="64">
        <f t="shared" si="7"/>
        <v>12534840.390457001</v>
      </c>
    </row>
    <row r="22" spans="1:133" ht="27.75" customHeight="1" x14ac:dyDescent="0.25">
      <c r="A22" s="46">
        <v>103</v>
      </c>
      <c r="B22" s="8" t="s">
        <v>89</v>
      </c>
      <c r="C22" s="5">
        <v>19007.45</v>
      </c>
      <c r="D22" s="5"/>
      <c r="E22" s="5">
        <v>3.66</v>
      </c>
      <c r="F22" s="10">
        <v>1</v>
      </c>
      <c r="G22" s="10"/>
      <c r="H22" s="7">
        <v>0.67</v>
      </c>
      <c r="I22" s="7">
        <v>0.11</v>
      </c>
      <c r="J22" s="7">
        <v>0.04</v>
      </c>
      <c r="K22" s="7">
        <v>0.18</v>
      </c>
      <c r="L22" s="5">
        <v>1.4</v>
      </c>
      <c r="M22" s="5">
        <v>1.68</v>
      </c>
      <c r="N22" s="5">
        <v>2.23</v>
      </c>
      <c r="O22" s="5">
        <v>2.39</v>
      </c>
      <c r="P22" s="11"/>
      <c r="Q22" s="11">
        <f t="shared" si="8"/>
        <v>0</v>
      </c>
      <c r="R22" s="11"/>
      <c r="S22" s="11">
        <f t="shared" si="9"/>
        <v>0</v>
      </c>
      <c r="T22" s="11"/>
      <c r="U22" s="11">
        <f t="shared" si="10"/>
        <v>0</v>
      </c>
      <c r="V22" s="11"/>
      <c r="W22" s="11">
        <f t="shared" si="11"/>
        <v>0</v>
      </c>
      <c r="X22" s="11">
        <v>100</v>
      </c>
      <c r="Y22" s="11">
        <f t="shared" si="12"/>
        <v>10713359.117999999</v>
      </c>
      <c r="Z22" s="11"/>
      <c r="AA22" s="11">
        <f t="shared" si="13"/>
        <v>0</v>
      </c>
      <c r="AB22" s="11"/>
      <c r="AC22" s="11">
        <f t="shared" si="14"/>
        <v>0</v>
      </c>
      <c r="AD22" s="11"/>
      <c r="AE22" s="11">
        <f t="shared" si="15"/>
        <v>0</v>
      </c>
      <c r="AF22" s="11"/>
      <c r="AG22" s="11">
        <f t="shared" si="16"/>
        <v>0</v>
      </c>
      <c r="AH22" s="11"/>
      <c r="AI22" s="11">
        <f t="shared" si="17"/>
        <v>0</v>
      </c>
      <c r="AJ22" s="11"/>
      <c r="AK22" s="11">
        <f t="shared" si="18"/>
        <v>0</v>
      </c>
      <c r="AL22" s="11"/>
      <c r="AM22" s="11">
        <f t="shared" si="19"/>
        <v>0</v>
      </c>
      <c r="AN22" s="11"/>
      <c r="AO22" s="11">
        <f t="shared" si="20"/>
        <v>0</v>
      </c>
      <c r="AP22" s="11"/>
      <c r="AQ22" s="11">
        <f t="shared" si="21"/>
        <v>0</v>
      </c>
      <c r="AR22" s="11"/>
      <c r="AS22" s="11">
        <f t="shared" si="22"/>
        <v>0</v>
      </c>
      <c r="AT22" s="11"/>
      <c r="AU22" s="11">
        <f t="shared" si="23"/>
        <v>0</v>
      </c>
      <c r="AV22" s="11"/>
      <c r="AW22" s="11">
        <f t="shared" si="24"/>
        <v>0</v>
      </c>
      <c r="AX22" s="11"/>
      <c r="AY22" s="11">
        <f t="shared" si="25"/>
        <v>0</v>
      </c>
      <c r="AZ22" s="11"/>
      <c r="BA22" s="11">
        <f t="shared" si="26"/>
        <v>0</v>
      </c>
      <c r="BB22" s="11"/>
      <c r="BC22" s="11">
        <f t="shared" si="27"/>
        <v>0</v>
      </c>
      <c r="BD22" s="11"/>
      <c r="BE22" s="11">
        <f t="shared" si="28"/>
        <v>0</v>
      </c>
      <c r="BF22" s="11"/>
      <c r="BG22" s="11">
        <f t="shared" si="29"/>
        <v>0</v>
      </c>
      <c r="BH22" s="11"/>
      <c r="BI22" s="11">
        <f t="shared" si="30"/>
        <v>0</v>
      </c>
      <c r="BJ22" s="11"/>
      <c r="BK22" s="11">
        <f t="shared" si="31"/>
        <v>0</v>
      </c>
      <c r="BL22" s="11"/>
      <c r="BM22" s="11">
        <f t="shared" si="32"/>
        <v>0</v>
      </c>
      <c r="BN22" s="11"/>
      <c r="BO22" s="11">
        <f t="shared" si="33"/>
        <v>0</v>
      </c>
      <c r="BP22" s="11"/>
      <c r="BQ22" s="11">
        <f t="shared" si="34"/>
        <v>0</v>
      </c>
      <c r="BR22" s="11"/>
      <c r="BS22" s="11">
        <f t="shared" si="35"/>
        <v>0</v>
      </c>
      <c r="BT22" s="11"/>
      <c r="BU22" s="11">
        <f t="shared" si="36"/>
        <v>0</v>
      </c>
      <c r="BV22" s="11"/>
      <c r="BW22" s="11">
        <f t="shared" si="37"/>
        <v>0</v>
      </c>
      <c r="BX22" s="11"/>
      <c r="BY22" s="11">
        <f t="shared" si="38"/>
        <v>0</v>
      </c>
      <c r="BZ22" s="11"/>
      <c r="CA22" s="11">
        <f t="shared" si="39"/>
        <v>0</v>
      </c>
      <c r="CB22" s="11"/>
      <c r="CC22" s="11">
        <f t="shared" si="40"/>
        <v>0</v>
      </c>
      <c r="CD22" s="11"/>
      <c r="CE22" s="11">
        <f t="shared" si="41"/>
        <v>0</v>
      </c>
      <c r="CF22" s="11"/>
      <c r="CG22" s="11">
        <f t="shared" si="42"/>
        <v>0</v>
      </c>
      <c r="CH22" s="11">
        <v>0</v>
      </c>
      <c r="CI22" s="11">
        <f t="shared" si="43"/>
        <v>0</v>
      </c>
      <c r="CJ22" s="11"/>
      <c r="CK22" s="11">
        <f t="shared" si="66"/>
        <v>0</v>
      </c>
      <c r="CL22" s="11"/>
      <c r="CM22" s="11">
        <f t="shared" si="44"/>
        <v>0</v>
      </c>
      <c r="CN22" s="11"/>
      <c r="CO22" s="11">
        <f t="shared" si="45"/>
        <v>0</v>
      </c>
      <c r="CP22" s="11"/>
      <c r="CQ22" s="11">
        <f t="shared" si="46"/>
        <v>0</v>
      </c>
      <c r="CR22" s="11"/>
      <c r="CS22" s="11">
        <f t="shared" si="47"/>
        <v>0</v>
      </c>
      <c r="CT22" s="11"/>
      <c r="CU22" s="11">
        <f t="shared" si="48"/>
        <v>0</v>
      </c>
      <c r="CV22" s="11">
        <v>1</v>
      </c>
      <c r="CW22" s="11">
        <f t="shared" si="49"/>
        <v>114535.5483888</v>
      </c>
      <c r="CX22" s="11"/>
      <c r="CY22" s="11">
        <f t="shared" si="50"/>
        <v>0</v>
      </c>
      <c r="CZ22" s="11">
        <v>0</v>
      </c>
      <c r="DA22" s="11">
        <f t="shared" si="51"/>
        <v>0</v>
      </c>
      <c r="DB22" s="11"/>
      <c r="DC22" s="11">
        <f t="shared" si="52"/>
        <v>0</v>
      </c>
      <c r="DD22" s="11"/>
      <c r="DE22" s="11">
        <f t="shared" si="53"/>
        <v>0</v>
      </c>
      <c r="DF22" s="11"/>
      <c r="DG22" s="11">
        <f t="shared" si="54"/>
        <v>0</v>
      </c>
      <c r="DH22" s="11"/>
      <c r="DI22" s="11">
        <f t="shared" si="55"/>
        <v>0</v>
      </c>
      <c r="DJ22" s="11"/>
      <c r="DK22" s="11">
        <f t="shared" si="56"/>
        <v>0</v>
      </c>
      <c r="DL22" s="11"/>
      <c r="DM22" s="11">
        <f t="shared" si="57"/>
        <v>0</v>
      </c>
      <c r="DN22" s="11"/>
      <c r="DO22" s="11">
        <f t="shared" si="58"/>
        <v>0</v>
      </c>
      <c r="DP22" s="11"/>
      <c r="DQ22" s="11">
        <f t="shared" si="59"/>
        <v>0</v>
      </c>
      <c r="DR22" s="11"/>
      <c r="DS22" s="11">
        <f t="shared" si="60"/>
        <v>0</v>
      </c>
      <c r="DT22" s="11"/>
      <c r="DU22" s="11">
        <f t="shared" si="61"/>
        <v>0</v>
      </c>
      <c r="DV22" s="11"/>
      <c r="DW22" s="11">
        <f t="shared" si="62"/>
        <v>0</v>
      </c>
      <c r="DX22" s="11"/>
      <c r="DY22" s="11">
        <f t="shared" si="63"/>
        <v>0</v>
      </c>
      <c r="DZ22" s="11"/>
      <c r="EA22" s="11">
        <f t="shared" si="64"/>
        <v>0</v>
      </c>
      <c r="EB22" s="64">
        <f t="shared" si="65"/>
        <v>101</v>
      </c>
      <c r="EC22" s="64">
        <f t="shared" si="7"/>
        <v>10827894.666388799</v>
      </c>
    </row>
    <row r="23" spans="1:133" x14ac:dyDescent="0.25">
      <c r="A23" s="45">
        <v>13</v>
      </c>
      <c r="B23" s="8" t="s">
        <v>90</v>
      </c>
      <c r="C23" s="5">
        <v>19007.45</v>
      </c>
      <c r="D23" s="5">
        <f t="shared" ref="D23:D35" si="67">C23*(H23+I23+J23)</f>
        <v>15396.034500000002</v>
      </c>
      <c r="E23" s="5">
        <v>0.48</v>
      </c>
      <c r="F23" s="10">
        <v>1</v>
      </c>
      <c r="G23" s="10"/>
      <c r="H23" s="7">
        <v>0.67</v>
      </c>
      <c r="I23" s="7">
        <v>0.1</v>
      </c>
      <c r="J23" s="7">
        <v>0.04</v>
      </c>
      <c r="K23" s="7">
        <v>0.19</v>
      </c>
      <c r="L23" s="5">
        <v>1.4</v>
      </c>
      <c r="M23" s="5">
        <v>1.68</v>
      </c>
      <c r="N23" s="5">
        <v>2.23</v>
      </c>
      <c r="O23" s="5">
        <v>2.39</v>
      </c>
      <c r="P23" s="11"/>
      <c r="Q23" s="11">
        <f t="shared" si="8"/>
        <v>0</v>
      </c>
      <c r="R23" s="11">
        <v>0</v>
      </c>
      <c r="S23" s="11">
        <f t="shared" si="9"/>
        <v>0</v>
      </c>
      <c r="T23" s="11"/>
      <c r="U23" s="11">
        <f t="shared" si="10"/>
        <v>0</v>
      </c>
      <c r="V23" s="11">
        <v>0</v>
      </c>
      <c r="W23" s="11">
        <f t="shared" si="11"/>
        <v>0</v>
      </c>
      <c r="X23" s="11">
        <v>0</v>
      </c>
      <c r="Y23" s="11">
        <f t="shared" si="12"/>
        <v>0</v>
      </c>
      <c r="Z23" s="11">
        <f>2+90</f>
        <v>92</v>
      </c>
      <c r="AA23" s="11">
        <f t="shared" si="13"/>
        <v>1292628.24768</v>
      </c>
      <c r="AB23" s="11">
        <v>0</v>
      </c>
      <c r="AC23" s="11">
        <f t="shared" si="14"/>
        <v>0</v>
      </c>
      <c r="AD23" s="11">
        <v>0</v>
      </c>
      <c r="AE23" s="11">
        <f t="shared" si="15"/>
        <v>0</v>
      </c>
      <c r="AF23" s="11">
        <v>0</v>
      </c>
      <c r="AG23" s="11">
        <f t="shared" si="16"/>
        <v>0</v>
      </c>
      <c r="AH23" s="11"/>
      <c r="AI23" s="11">
        <f t="shared" si="17"/>
        <v>0</v>
      </c>
      <c r="AJ23" s="11">
        <v>3</v>
      </c>
      <c r="AK23" s="11">
        <f t="shared" si="18"/>
        <v>39276.994680000003</v>
      </c>
      <c r="AL23" s="11">
        <v>0</v>
      </c>
      <c r="AM23" s="11">
        <f t="shared" si="19"/>
        <v>0</v>
      </c>
      <c r="AN23" s="11"/>
      <c r="AO23" s="11">
        <f t="shared" si="20"/>
        <v>0</v>
      </c>
      <c r="AP23" s="11">
        <v>55</v>
      </c>
      <c r="AQ23" s="11">
        <f t="shared" si="21"/>
        <v>677927.31467999995</v>
      </c>
      <c r="AR23" s="11">
        <v>8</v>
      </c>
      <c r="AS23" s="11">
        <f t="shared" si="22"/>
        <v>98607.609408000004</v>
      </c>
      <c r="AT23" s="11"/>
      <c r="AU23" s="11">
        <f t="shared" si="23"/>
        <v>0</v>
      </c>
      <c r="AV23" s="11">
        <v>0</v>
      </c>
      <c r="AW23" s="11">
        <f t="shared" si="24"/>
        <v>0</v>
      </c>
      <c r="AX23" s="11"/>
      <c r="AY23" s="11">
        <f t="shared" si="25"/>
        <v>0</v>
      </c>
      <c r="AZ23" s="11"/>
      <c r="BA23" s="11">
        <f t="shared" si="26"/>
        <v>0</v>
      </c>
      <c r="BB23" s="11"/>
      <c r="BC23" s="11">
        <f t="shared" si="27"/>
        <v>0</v>
      </c>
      <c r="BD23" s="11">
        <v>0</v>
      </c>
      <c r="BE23" s="11">
        <f t="shared" si="28"/>
        <v>0</v>
      </c>
      <c r="BF23" s="11">
        <v>435</v>
      </c>
      <c r="BG23" s="11">
        <f t="shared" si="29"/>
        <v>5959086.47334</v>
      </c>
      <c r="BH23" s="11">
        <v>508</v>
      </c>
      <c r="BI23" s="11">
        <f t="shared" si="30"/>
        <v>6959117.0769119998</v>
      </c>
      <c r="BJ23" s="11"/>
      <c r="BK23" s="11">
        <f t="shared" si="31"/>
        <v>0</v>
      </c>
      <c r="BL23" s="11">
        <v>0</v>
      </c>
      <c r="BM23" s="11">
        <f t="shared" si="32"/>
        <v>0</v>
      </c>
      <c r="BN23" s="11"/>
      <c r="BO23" s="11">
        <f t="shared" si="33"/>
        <v>0</v>
      </c>
      <c r="BP23" s="11">
        <v>0</v>
      </c>
      <c r="BQ23" s="11">
        <f t="shared" si="34"/>
        <v>0</v>
      </c>
      <c r="BR23" s="11">
        <v>0</v>
      </c>
      <c r="BS23" s="11">
        <f t="shared" si="35"/>
        <v>0</v>
      </c>
      <c r="BT23" s="11">
        <v>20</v>
      </c>
      <c r="BU23" s="11">
        <f t="shared" si="36"/>
        <v>281006.14079999999</v>
      </c>
      <c r="BV23" s="11"/>
      <c r="BW23" s="11">
        <f t="shared" si="37"/>
        <v>0</v>
      </c>
      <c r="BX23" s="11">
        <v>0</v>
      </c>
      <c r="BY23" s="11">
        <f t="shared" si="38"/>
        <v>0</v>
      </c>
      <c r="BZ23" s="11">
        <v>8</v>
      </c>
      <c r="CA23" s="11">
        <f t="shared" si="39"/>
        <v>170136.445248</v>
      </c>
      <c r="CB23" s="11">
        <v>0</v>
      </c>
      <c r="CC23" s="11">
        <f t="shared" si="40"/>
        <v>0</v>
      </c>
      <c r="CD23" s="11">
        <v>50</v>
      </c>
      <c r="CE23" s="11">
        <f t="shared" si="41"/>
        <v>785539.89359999984</v>
      </c>
      <c r="CF23" s="11">
        <v>150</v>
      </c>
      <c r="CG23" s="11">
        <f t="shared" si="42"/>
        <v>2218671.2116799997</v>
      </c>
      <c r="CH23" s="11">
        <v>2</v>
      </c>
      <c r="CI23" s="11">
        <f t="shared" si="43"/>
        <v>30042.111052799999</v>
      </c>
      <c r="CJ23" s="11">
        <v>5</v>
      </c>
      <c r="CK23" s="11">
        <f t="shared" si="66"/>
        <v>103461.35183999999</v>
      </c>
      <c r="CL23" s="11">
        <v>78</v>
      </c>
      <c r="CM23" s="11">
        <f t="shared" si="44"/>
        <v>1153709.0300735999</v>
      </c>
      <c r="CN23" s="11">
        <v>0</v>
      </c>
      <c r="CO23" s="11">
        <f t="shared" si="45"/>
        <v>0</v>
      </c>
      <c r="CP23" s="11">
        <v>180</v>
      </c>
      <c r="CQ23" s="11">
        <f t="shared" si="46"/>
        <v>2662405.454016</v>
      </c>
      <c r="CR23" s="11">
        <v>0</v>
      </c>
      <c r="CS23" s="11">
        <f t="shared" si="47"/>
        <v>0</v>
      </c>
      <c r="CT23" s="11"/>
      <c r="CU23" s="11">
        <f t="shared" si="48"/>
        <v>0</v>
      </c>
      <c r="CV23" s="11"/>
      <c r="CW23" s="11">
        <f t="shared" si="49"/>
        <v>0</v>
      </c>
      <c r="CX23" s="11">
        <v>84</v>
      </c>
      <c r="CY23" s="11">
        <f t="shared" si="50"/>
        <v>1214559.6325632001</v>
      </c>
      <c r="CZ23" s="11">
        <v>0</v>
      </c>
      <c r="DA23" s="11">
        <f t="shared" si="51"/>
        <v>0</v>
      </c>
      <c r="DB23" s="11">
        <v>0</v>
      </c>
      <c r="DC23" s="11">
        <f t="shared" si="52"/>
        <v>0</v>
      </c>
      <c r="DD23" s="11">
        <v>0</v>
      </c>
      <c r="DE23" s="11">
        <f t="shared" si="53"/>
        <v>0</v>
      </c>
      <c r="DF23" s="11">
        <v>0</v>
      </c>
      <c r="DG23" s="11">
        <f t="shared" si="54"/>
        <v>0</v>
      </c>
      <c r="DH23" s="11">
        <v>0</v>
      </c>
      <c r="DI23" s="11">
        <f t="shared" si="55"/>
        <v>0</v>
      </c>
      <c r="DJ23" s="11">
        <v>0</v>
      </c>
      <c r="DK23" s="11">
        <f t="shared" si="56"/>
        <v>0</v>
      </c>
      <c r="DL23" s="11">
        <v>581</v>
      </c>
      <c r="DM23" s="11">
        <f t="shared" si="57"/>
        <v>8259702.9075792003</v>
      </c>
      <c r="DN23" s="11">
        <v>0</v>
      </c>
      <c r="DO23" s="11">
        <f t="shared" si="58"/>
        <v>0</v>
      </c>
      <c r="DP23" s="11">
        <v>0</v>
      </c>
      <c r="DQ23" s="11">
        <f t="shared" si="59"/>
        <v>0</v>
      </c>
      <c r="DR23" s="11">
        <v>0</v>
      </c>
      <c r="DS23" s="11">
        <f t="shared" si="60"/>
        <v>0</v>
      </c>
      <c r="DT23" s="11"/>
      <c r="DU23" s="11">
        <f t="shared" si="61"/>
        <v>0</v>
      </c>
      <c r="DV23" s="11">
        <v>0</v>
      </c>
      <c r="DW23" s="11">
        <f t="shared" si="62"/>
        <v>0</v>
      </c>
      <c r="DX23" s="11">
        <v>2</v>
      </c>
      <c r="DY23" s="11">
        <f t="shared" si="63"/>
        <v>64088.559612000012</v>
      </c>
      <c r="DZ23" s="11">
        <v>17</v>
      </c>
      <c r="EA23" s="11">
        <f t="shared" si="64"/>
        <v>514333.61387100007</v>
      </c>
      <c r="EB23" s="64">
        <f t="shared" si="65"/>
        <v>2278</v>
      </c>
      <c r="EC23" s="64">
        <f t="shared" si="7"/>
        <v>32484300.068635799</v>
      </c>
    </row>
    <row r="24" spans="1:133" x14ac:dyDescent="0.25">
      <c r="A24" s="45">
        <v>14</v>
      </c>
      <c r="B24" s="8" t="s">
        <v>91</v>
      </c>
      <c r="C24" s="5">
        <v>19007.45</v>
      </c>
      <c r="D24" s="5">
        <f t="shared" si="67"/>
        <v>15586.109000000002</v>
      </c>
      <c r="E24" s="5">
        <v>0.65</v>
      </c>
      <c r="F24" s="10">
        <v>1</v>
      </c>
      <c r="G24" s="10"/>
      <c r="H24" s="7">
        <v>0.67</v>
      </c>
      <c r="I24" s="7">
        <v>0.11</v>
      </c>
      <c r="J24" s="7">
        <v>0.04</v>
      </c>
      <c r="K24" s="7">
        <v>0.18</v>
      </c>
      <c r="L24" s="5">
        <v>1.4</v>
      </c>
      <c r="M24" s="5">
        <v>1.68</v>
      </c>
      <c r="N24" s="5">
        <v>2.23</v>
      </c>
      <c r="O24" s="5">
        <v>2.39</v>
      </c>
      <c r="P24" s="11"/>
      <c r="Q24" s="11">
        <f t="shared" si="8"/>
        <v>0</v>
      </c>
      <c r="R24" s="11"/>
      <c r="S24" s="11">
        <f t="shared" si="9"/>
        <v>0</v>
      </c>
      <c r="T24" s="11">
        <v>2</v>
      </c>
      <c r="U24" s="11">
        <f t="shared" si="10"/>
        <v>44971.626700000001</v>
      </c>
      <c r="V24" s="11">
        <v>0</v>
      </c>
      <c r="W24" s="11">
        <f t="shared" si="11"/>
        <v>0</v>
      </c>
      <c r="X24" s="11"/>
      <c r="Y24" s="11">
        <f t="shared" si="12"/>
        <v>0</v>
      </c>
      <c r="Z24" s="11">
        <v>6</v>
      </c>
      <c r="AA24" s="11">
        <f t="shared" si="13"/>
        <v>114158.74470000002</v>
      </c>
      <c r="AB24" s="11">
        <v>0</v>
      </c>
      <c r="AC24" s="11">
        <f t="shared" si="14"/>
        <v>0</v>
      </c>
      <c r="AD24" s="11">
        <v>0</v>
      </c>
      <c r="AE24" s="11">
        <f t="shared" si="15"/>
        <v>0</v>
      </c>
      <c r="AF24" s="11">
        <v>0</v>
      </c>
      <c r="AG24" s="11">
        <f t="shared" si="16"/>
        <v>0</v>
      </c>
      <c r="AH24" s="11">
        <v>26</v>
      </c>
      <c r="AI24" s="11">
        <f t="shared" si="17"/>
        <v>433976.19765499997</v>
      </c>
      <c r="AJ24" s="11">
        <v>6</v>
      </c>
      <c r="AK24" s="11">
        <f t="shared" si="18"/>
        <v>106375.193925</v>
      </c>
      <c r="AL24" s="11">
        <v>0</v>
      </c>
      <c r="AM24" s="11">
        <f t="shared" si="19"/>
        <v>0</v>
      </c>
      <c r="AN24" s="11"/>
      <c r="AO24" s="11">
        <f t="shared" si="20"/>
        <v>0</v>
      </c>
      <c r="AP24" s="11">
        <v>45</v>
      </c>
      <c r="AQ24" s="11">
        <f t="shared" si="21"/>
        <v>751112.64978749992</v>
      </c>
      <c r="AR24" s="11">
        <v>0</v>
      </c>
      <c r="AS24" s="11">
        <f t="shared" si="22"/>
        <v>0</v>
      </c>
      <c r="AT24" s="11"/>
      <c r="AU24" s="11">
        <f t="shared" si="23"/>
        <v>0</v>
      </c>
      <c r="AV24" s="11">
        <v>0</v>
      </c>
      <c r="AW24" s="11">
        <f t="shared" si="24"/>
        <v>0</v>
      </c>
      <c r="AX24" s="11"/>
      <c r="AY24" s="11">
        <f t="shared" si="25"/>
        <v>0</v>
      </c>
      <c r="AZ24" s="11"/>
      <c r="BA24" s="11">
        <f t="shared" si="26"/>
        <v>0</v>
      </c>
      <c r="BB24" s="11">
        <v>260</v>
      </c>
      <c r="BC24" s="11">
        <f t="shared" si="27"/>
        <v>4171118.3764249999</v>
      </c>
      <c r="BD24" s="11">
        <v>0</v>
      </c>
      <c r="BE24" s="11">
        <f t="shared" si="28"/>
        <v>0</v>
      </c>
      <c r="BF24" s="11">
        <v>7</v>
      </c>
      <c r="BG24" s="11">
        <f t="shared" si="29"/>
        <v>129855.57209625001</v>
      </c>
      <c r="BH24" s="11">
        <f>48*2</f>
        <v>96</v>
      </c>
      <c r="BI24" s="11">
        <f t="shared" si="30"/>
        <v>1780876.41732</v>
      </c>
      <c r="BJ24" s="11"/>
      <c r="BK24" s="11">
        <f t="shared" si="31"/>
        <v>0</v>
      </c>
      <c r="BL24" s="11"/>
      <c r="BM24" s="11">
        <f t="shared" si="32"/>
        <v>0</v>
      </c>
      <c r="BN24" s="11"/>
      <c r="BO24" s="11">
        <f t="shared" si="33"/>
        <v>0</v>
      </c>
      <c r="BP24" s="11">
        <v>0</v>
      </c>
      <c r="BQ24" s="11">
        <f t="shared" si="34"/>
        <v>0</v>
      </c>
      <c r="BR24" s="11">
        <v>0</v>
      </c>
      <c r="BS24" s="11">
        <f t="shared" si="35"/>
        <v>0</v>
      </c>
      <c r="BT24" s="11">
        <v>19</v>
      </c>
      <c r="BU24" s="11">
        <f t="shared" si="36"/>
        <v>361502.69154999999</v>
      </c>
      <c r="BV24" s="11"/>
      <c r="BW24" s="11">
        <f t="shared" si="37"/>
        <v>0</v>
      </c>
      <c r="BX24" s="11">
        <v>0</v>
      </c>
      <c r="BY24" s="11">
        <f t="shared" si="38"/>
        <v>0</v>
      </c>
      <c r="BZ24" s="11">
        <v>3</v>
      </c>
      <c r="CA24" s="11">
        <f t="shared" si="39"/>
        <v>86397.413602500019</v>
      </c>
      <c r="CB24" s="11">
        <v>0</v>
      </c>
      <c r="CC24" s="11">
        <f t="shared" si="40"/>
        <v>0</v>
      </c>
      <c r="CD24" s="11"/>
      <c r="CE24" s="11">
        <f t="shared" si="41"/>
        <v>0</v>
      </c>
      <c r="CF24" s="11"/>
      <c r="CG24" s="11">
        <f t="shared" si="42"/>
        <v>0</v>
      </c>
      <c r="CH24" s="11">
        <v>0</v>
      </c>
      <c r="CI24" s="11">
        <f t="shared" si="43"/>
        <v>0</v>
      </c>
      <c r="CJ24" s="11">
        <v>5</v>
      </c>
      <c r="CK24" s="11">
        <f t="shared" si="66"/>
        <v>140103.91395000002</v>
      </c>
      <c r="CL24" s="11">
        <v>5</v>
      </c>
      <c r="CM24" s="11">
        <f t="shared" si="44"/>
        <v>100148.353305</v>
      </c>
      <c r="CN24" s="11">
        <v>0</v>
      </c>
      <c r="CO24" s="11">
        <f t="shared" si="45"/>
        <v>0</v>
      </c>
      <c r="CP24" s="11">
        <v>2</v>
      </c>
      <c r="CQ24" s="11">
        <f t="shared" si="46"/>
        <v>40059.341322</v>
      </c>
      <c r="CR24" s="11">
        <v>0</v>
      </c>
      <c r="CS24" s="11">
        <f t="shared" si="47"/>
        <v>0</v>
      </c>
      <c r="CT24" s="11"/>
      <c r="CU24" s="11">
        <f t="shared" si="48"/>
        <v>0</v>
      </c>
      <c r="CV24" s="11">
        <v>2</v>
      </c>
      <c r="CW24" s="11">
        <f t="shared" si="49"/>
        <v>40682.025384</v>
      </c>
      <c r="CX24" s="11"/>
      <c r="CY24" s="11">
        <f t="shared" si="50"/>
        <v>0</v>
      </c>
      <c r="CZ24" s="11">
        <v>1</v>
      </c>
      <c r="DA24" s="11">
        <f t="shared" si="51"/>
        <v>20341.012692</v>
      </c>
      <c r="DB24" s="11">
        <v>0</v>
      </c>
      <c r="DC24" s="11">
        <f t="shared" si="52"/>
        <v>0</v>
      </c>
      <c r="DD24" s="11">
        <v>0</v>
      </c>
      <c r="DE24" s="11">
        <f t="shared" si="53"/>
        <v>0</v>
      </c>
      <c r="DF24" s="11">
        <v>0</v>
      </c>
      <c r="DG24" s="11">
        <f t="shared" si="54"/>
        <v>0</v>
      </c>
      <c r="DH24" s="11">
        <v>0</v>
      </c>
      <c r="DI24" s="11">
        <f t="shared" si="55"/>
        <v>0</v>
      </c>
      <c r="DJ24" s="11">
        <v>0</v>
      </c>
      <c r="DK24" s="11">
        <f t="shared" si="56"/>
        <v>0</v>
      </c>
      <c r="DL24" s="11">
        <v>210</v>
      </c>
      <c r="DM24" s="11">
        <f t="shared" si="57"/>
        <v>4042776.2725350009</v>
      </c>
      <c r="DN24" s="11">
        <v>0</v>
      </c>
      <c r="DO24" s="11">
        <f t="shared" si="58"/>
        <v>0</v>
      </c>
      <c r="DP24" s="11">
        <v>0</v>
      </c>
      <c r="DQ24" s="11">
        <f t="shared" si="59"/>
        <v>0</v>
      </c>
      <c r="DR24" s="11">
        <v>0</v>
      </c>
      <c r="DS24" s="11">
        <f t="shared" si="60"/>
        <v>0</v>
      </c>
      <c r="DT24" s="11"/>
      <c r="DU24" s="11">
        <f t="shared" si="61"/>
        <v>0</v>
      </c>
      <c r="DV24" s="11">
        <v>0</v>
      </c>
      <c r="DW24" s="11">
        <f t="shared" si="62"/>
        <v>0</v>
      </c>
      <c r="DX24" s="11">
        <v>0</v>
      </c>
      <c r="DY24" s="11">
        <f t="shared" si="63"/>
        <v>0</v>
      </c>
      <c r="DZ24" s="11"/>
      <c r="EA24" s="11">
        <f t="shared" si="64"/>
        <v>0</v>
      </c>
      <c r="EB24" s="64">
        <f t="shared" si="65"/>
        <v>695</v>
      </c>
      <c r="EC24" s="64">
        <f t="shared" si="7"/>
        <v>12364455.80294925</v>
      </c>
    </row>
    <row r="25" spans="1:133" x14ac:dyDescent="0.25">
      <c r="A25" s="45">
        <v>15</v>
      </c>
      <c r="B25" s="8" t="s">
        <v>92</v>
      </c>
      <c r="C25" s="5">
        <v>19007.45</v>
      </c>
      <c r="D25" s="5">
        <f t="shared" si="67"/>
        <v>16156.3325</v>
      </c>
      <c r="E25" s="5">
        <v>1.06</v>
      </c>
      <c r="F25" s="10">
        <v>1</v>
      </c>
      <c r="G25" s="10"/>
      <c r="H25" s="7">
        <v>0.69</v>
      </c>
      <c r="I25" s="7">
        <v>0.13</v>
      </c>
      <c r="J25" s="7">
        <v>0.03</v>
      </c>
      <c r="K25" s="7">
        <v>0.15</v>
      </c>
      <c r="L25" s="5">
        <v>1.4</v>
      </c>
      <c r="M25" s="5">
        <v>1.68</v>
      </c>
      <c r="N25" s="5">
        <v>2.23</v>
      </c>
      <c r="O25" s="5">
        <v>2.39</v>
      </c>
      <c r="P25" s="11"/>
      <c r="Q25" s="11">
        <f t="shared" si="8"/>
        <v>0</v>
      </c>
      <c r="R25" s="11">
        <v>3</v>
      </c>
      <c r="S25" s="11">
        <f t="shared" si="9"/>
        <v>110007.51762000001</v>
      </c>
      <c r="T25" s="11">
        <f>90+50</f>
        <v>140</v>
      </c>
      <c r="U25" s="11">
        <f t="shared" si="10"/>
        <v>5133684.1556000002</v>
      </c>
      <c r="V25" s="11">
        <v>0</v>
      </c>
      <c r="W25" s="11">
        <f t="shared" si="11"/>
        <v>0</v>
      </c>
      <c r="X25" s="11"/>
      <c r="Y25" s="11">
        <f t="shared" si="12"/>
        <v>0</v>
      </c>
      <c r="Z25" s="11">
        <f>245+24</f>
        <v>269</v>
      </c>
      <c r="AA25" s="11">
        <f t="shared" si="13"/>
        <v>8346467.8112200014</v>
      </c>
      <c r="AB25" s="11">
        <v>0</v>
      </c>
      <c r="AC25" s="11">
        <f t="shared" si="14"/>
        <v>0</v>
      </c>
      <c r="AD25" s="11">
        <v>0</v>
      </c>
      <c r="AE25" s="11">
        <f t="shared" si="15"/>
        <v>0</v>
      </c>
      <c r="AF25" s="11">
        <v>0</v>
      </c>
      <c r="AG25" s="11">
        <f t="shared" si="16"/>
        <v>0</v>
      </c>
      <c r="AH25" s="11">
        <v>0</v>
      </c>
      <c r="AI25" s="11">
        <f t="shared" si="17"/>
        <v>0</v>
      </c>
      <c r="AJ25" s="11">
        <v>6</v>
      </c>
      <c r="AK25" s="11">
        <f t="shared" si="18"/>
        <v>173473.39317000002</v>
      </c>
      <c r="AL25" s="11">
        <v>0</v>
      </c>
      <c r="AM25" s="11">
        <f t="shared" si="19"/>
        <v>0</v>
      </c>
      <c r="AN25" s="11"/>
      <c r="AO25" s="11">
        <f t="shared" si="20"/>
        <v>0</v>
      </c>
      <c r="AP25" s="11">
        <v>52</v>
      </c>
      <c r="AQ25" s="11">
        <f t="shared" si="21"/>
        <v>1415430.0600439999</v>
      </c>
      <c r="AR25" s="11">
        <v>0</v>
      </c>
      <c r="AS25" s="11">
        <f t="shared" si="22"/>
        <v>0</v>
      </c>
      <c r="AT25" s="12"/>
      <c r="AU25" s="11">
        <f t="shared" si="23"/>
        <v>0</v>
      </c>
      <c r="AV25" s="11">
        <v>0</v>
      </c>
      <c r="AW25" s="11">
        <f t="shared" si="24"/>
        <v>0</v>
      </c>
      <c r="AX25" s="11"/>
      <c r="AY25" s="11">
        <f t="shared" si="25"/>
        <v>0</v>
      </c>
      <c r="AZ25" s="11">
        <v>13</v>
      </c>
      <c r="BA25" s="11">
        <f t="shared" si="26"/>
        <v>375859.01853500004</v>
      </c>
      <c r="BB25" s="11">
        <v>13</v>
      </c>
      <c r="BC25" s="11">
        <f t="shared" si="27"/>
        <v>340106.57530850003</v>
      </c>
      <c r="BD25" s="11">
        <v>0</v>
      </c>
      <c r="BE25" s="11">
        <f t="shared" si="28"/>
        <v>0</v>
      </c>
      <c r="BF25" s="11">
        <v>145</v>
      </c>
      <c r="BG25" s="11">
        <f t="shared" si="29"/>
        <v>4386549.7650974998</v>
      </c>
      <c r="BH25" s="11">
        <f>273+28</f>
        <v>301</v>
      </c>
      <c r="BI25" s="11">
        <f t="shared" si="30"/>
        <v>9105872.2709955014</v>
      </c>
      <c r="BJ25" s="11"/>
      <c r="BK25" s="11">
        <f t="shared" si="31"/>
        <v>0</v>
      </c>
      <c r="BL25" s="11"/>
      <c r="BM25" s="11">
        <f t="shared" si="32"/>
        <v>0</v>
      </c>
      <c r="BN25" s="11"/>
      <c r="BO25" s="11">
        <f t="shared" si="33"/>
        <v>0</v>
      </c>
      <c r="BP25" s="11">
        <v>0</v>
      </c>
      <c r="BQ25" s="11">
        <f t="shared" si="34"/>
        <v>0</v>
      </c>
      <c r="BR25" s="11">
        <v>0</v>
      </c>
      <c r="BS25" s="11">
        <f t="shared" si="35"/>
        <v>0</v>
      </c>
      <c r="BT25" s="11">
        <v>20</v>
      </c>
      <c r="BU25" s="11">
        <f t="shared" si="36"/>
        <v>620555.22759999998</v>
      </c>
      <c r="BV25" s="11">
        <v>16</v>
      </c>
      <c r="BW25" s="11">
        <f t="shared" si="37"/>
        <v>484033.07752800005</v>
      </c>
      <c r="BX25" s="11">
        <v>0</v>
      </c>
      <c r="BY25" s="11">
        <f t="shared" si="38"/>
        <v>0</v>
      </c>
      <c r="BZ25" s="11">
        <v>2</v>
      </c>
      <c r="CA25" s="11">
        <f t="shared" si="39"/>
        <v>93929.495813999994</v>
      </c>
      <c r="CB25" s="11">
        <v>0</v>
      </c>
      <c r="CC25" s="11">
        <f t="shared" si="40"/>
        <v>0</v>
      </c>
      <c r="CD25" s="11">
        <v>38</v>
      </c>
      <c r="CE25" s="11">
        <f t="shared" si="41"/>
        <v>1318397.7880920002</v>
      </c>
      <c r="CF25" s="11">
        <v>130</v>
      </c>
      <c r="CG25" s="11">
        <f t="shared" si="42"/>
        <v>4246290.1801319998</v>
      </c>
      <c r="CH25" s="11">
        <v>0</v>
      </c>
      <c r="CI25" s="11">
        <f t="shared" si="43"/>
        <v>0</v>
      </c>
      <c r="CJ25" s="11">
        <v>10</v>
      </c>
      <c r="CK25" s="11">
        <f t="shared" si="66"/>
        <v>456954.30395999999</v>
      </c>
      <c r="CL25" s="11">
        <v>28</v>
      </c>
      <c r="CM25" s="11">
        <f t="shared" si="44"/>
        <v>914585.57725919993</v>
      </c>
      <c r="CN25" s="11">
        <v>0</v>
      </c>
      <c r="CO25" s="11">
        <f t="shared" si="45"/>
        <v>0</v>
      </c>
      <c r="CP25" s="11">
        <v>126</v>
      </c>
      <c r="CQ25" s="11">
        <f t="shared" si="46"/>
        <v>4115635.0976664005</v>
      </c>
      <c r="CR25" s="11">
        <v>0</v>
      </c>
      <c r="CS25" s="11">
        <f t="shared" si="47"/>
        <v>0</v>
      </c>
      <c r="CT25" s="11">
        <v>1</v>
      </c>
      <c r="CU25" s="11">
        <f t="shared" si="48"/>
        <v>34694.678633999996</v>
      </c>
      <c r="CV25" s="11">
        <v>0</v>
      </c>
      <c r="CW25" s="11">
        <f t="shared" si="49"/>
        <v>0</v>
      </c>
      <c r="CX25" s="11">
        <v>20</v>
      </c>
      <c r="CY25" s="11">
        <f t="shared" si="50"/>
        <v>638607.74331200006</v>
      </c>
      <c r="CZ25" s="11">
        <v>3</v>
      </c>
      <c r="DA25" s="11">
        <f t="shared" si="51"/>
        <v>99514.492862400002</v>
      </c>
      <c r="DB25" s="11">
        <v>0</v>
      </c>
      <c r="DC25" s="11">
        <f t="shared" si="52"/>
        <v>0</v>
      </c>
      <c r="DD25" s="11">
        <v>0</v>
      </c>
      <c r="DE25" s="11">
        <f t="shared" si="53"/>
        <v>0</v>
      </c>
      <c r="DF25" s="11">
        <v>0</v>
      </c>
      <c r="DG25" s="11">
        <f t="shared" si="54"/>
        <v>0</v>
      </c>
      <c r="DH25" s="11">
        <v>0</v>
      </c>
      <c r="DI25" s="11">
        <f t="shared" si="55"/>
        <v>0</v>
      </c>
      <c r="DJ25" s="11">
        <v>2</v>
      </c>
      <c r="DK25" s="11">
        <f t="shared" si="56"/>
        <v>72604.961629199999</v>
      </c>
      <c r="DL25" s="11">
        <v>400</v>
      </c>
      <c r="DM25" s="11">
        <f t="shared" si="57"/>
        <v>12557781.24216</v>
      </c>
      <c r="DN25" s="11">
        <v>50</v>
      </c>
      <c r="DO25" s="11">
        <f t="shared" si="58"/>
        <v>1815124.0407300005</v>
      </c>
      <c r="DP25" s="11">
        <v>0</v>
      </c>
      <c r="DQ25" s="11">
        <f t="shared" si="59"/>
        <v>0</v>
      </c>
      <c r="DR25" s="11">
        <v>0</v>
      </c>
      <c r="DS25" s="11">
        <f t="shared" si="60"/>
        <v>0</v>
      </c>
      <c r="DT25" s="11">
        <v>44</v>
      </c>
      <c r="DU25" s="11">
        <f t="shared" si="61"/>
        <v>1381355.9366376</v>
      </c>
      <c r="DV25" s="11">
        <v>0</v>
      </c>
      <c r="DW25" s="11">
        <f t="shared" si="62"/>
        <v>0</v>
      </c>
      <c r="DX25" s="11">
        <v>0</v>
      </c>
      <c r="DY25" s="11">
        <f t="shared" si="63"/>
        <v>0</v>
      </c>
      <c r="DZ25" s="11">
        <v>10</v>
      </c>
      <c r="EA25" s="11">
        <f t="shared" si="64"/>
        <v>668129.44939125015</v>
      </c>
      <c r="EB25" s="64">
        <f t="shared" si="65"/>
        <v>1842</v>
      </c>
      <c r="EC25" s="64">
        <f t="shared" si="7"/>
        <v>58905643.860998556</v>
      </c>
    </row>
    <row r="26" spans="1:133" x14ac:dyDescent="0.25">
      <c r="A26" s="45">
        <v>16</v>
      </c>
      <c r="B26" s="8" t="s">
        <v>93</v>
      </c>
      <c r="C26" s="5">
        <v>19007.45</v>
      </c>
      <c r="D26" s="5">
        <f t="shared" si="67"/>
        <v>17486.854000000003</v>
      </c>
      <c r="E26" s="5">
        <v>1.32</v>
      </c>
      <c r="F26" s="10">
        <v>1</v>
      </c>
      <c r="G26" s="10"/>
      <c r="H26" s="7">
        <v>0.74</v>
      </c>
      <c r="I26" s="7">
        <v>0.16</v>
      </c>
      <c r="J26" s="7">
        <v>0.02</v>
      </c>
      <c r="K26" s="7">
        <v>0.08</v>
      </c>
      <c r="L26" s="5">
        <v>1.4</v>
      </c>
      <c r="M26" s="5">
        <v>1.68</v>
      </c>
      <c r="N26" s="5">
        <v>2.23</v>
      </c>
      <c r="O26" s="5">
        <v>2.39</v>
      </c>
      <c r="P26" s="11"/>
      <c r="Q26" s="11">
        <f t="shared" si="8"/>
        <v>0</v>
      </c>
      <c r="R26" s="11">
        <v>20</v>
      </c>
      <c r="S26" s="11">
        <f t="shared" si="9"/>
        <v>913269.95760000008</v>
      </c>
      <c r="T26" s="11">
        <f>411+140</f>
        <v>551</v>
      </c>
      <c r="U26" s="11">
        <f t="shared" si="10"/>
        <v>25160587.331879999</v>
      </c>
      <c r="V26" s="11">
        <v>0</v>
      </c>
      <c r="W26" s="11">
        <f t="shared" si="11"/>
        <v>0</v>
      </c>
      <c r="X26" s="11"/>
      <c r="Y26" s="11">
        <f t="shared" si="12"/>
        <v>0</v>
      </c>
      <c r="Z26" s="11">
        <v>252</v>
      </c>
      <c r="AA26" s="11">
        <f t="shared" si="13"/>
        <v>9736862.7787200008</v>
      </c>
      <c r="AB26" s="11">
        <v>0</v>
      </c>
      <c r="AC26" s="11">
        <f t="shared" si="14"/>
        <v>0</v>
      </c>
      <c r="AD26" s="11">
        <v>0</v>
      </c>
      <c r="AE26" s="11">
        <f t="shared" si="15"/>
        <v>0</v>
      </c>
      <c r="AF26" s="11">
        <v>0</v>
      </c>
      <c r="AG26" s="11">
        <f t="shared" si="16"/>
        <v>0</v>
      </c>
      <c r="AH26" s="11">
        <v>0</v>
      </c>
      <c r="AI26" s="11">
        <f t="shared" si="17"/>
        <v>0</v>
      </c>
      <c r="AJ26" s="11"/>
      <c r="AK26" s="11">
        <f t="shared" si="18"/>
        <v>0</v>
      </c>
      <c r="AL26" s="11">
        <v>0</v>
      </c>
      <c r="AM26" s="11">
        <f t="shared" si="19"/>
        <v>0</v>
      </c>
      <c r="AN26" s="11"/>
      <c r="AO26" s="11">
        <f t="shared" si="20"/>
        <v>0</v>
      </c>
      <c r="AP26" s="11">
        <v>21</v>
      </c>
      <c r="AQ26" s="11">
        <f t="shared" si="21"/>
        <v>711823.68041399994</v>
      </c>
      <c r="AR26" s="11">
        <v>0</v>
      </c>
      <c r="AS26" s="11">
        <f t="shared" si="22"/>
        <v>0</v>
      </c>
      <c r="AT26" s="11"/>
      <c r="AU26" s="11">
        <f t="shared" si="23"/>
        <v>0</v>
      </c>
      <c r="AV26" s="11">
        <v>0</v>
      </c>
      <c r="AW26" s="11">
        <f t="shared" si="24"/>
        <v>0</v>
      </c>
      <c r="AX26" s="11"/>
      <c r="AY26" s="11">
        <f t="shared" si="25"/>
        <v>0</v>
      </c>
      <c r="AZ26" s="11"/>
      <c r="BA26" s="11">
        <f t="shared" si="26"/>
        <v>0</v>
      </c>
      <c r="BB26" s="11">
        <v>20</v>
      </c>
      <c r="BC26" s="11">
        <f t="shared" si="27"/>
        <v>651582.98898000002</v>
      </c>
      <c r="BD26" s="11">
        <v>0</v>
      </c>
      <c r="BE26" s="11">
        <f t="shared" si="28"/>
        <v>0</v>
      </c>
      <c r="BF26" s="11">
        <v>308</v>
      </c>
      <c r="BG26" s="11">
        <f t="shared" si="29"/>
        <v>11603094.811308</v>
      </c>
      <c r="BH26" s="11">
        <v>200</v>
      </c>
      <c r="BI26" s="11">
        <f t="shared" si="30"/>
        <v>7534477.1502</v>
      </c>
      <c r="BJ26" s="11"/>
      <c r="BK26" s="11">
        <f t="shared" si="31"/>
        <v>0</v>
      </c>
      <c r="BL26" s="11"/>
      <c r="BM26" s="11">
        <f t="shared" si="32"/>
        <v>0</v>
      </c>
      <c r="BN26" s="11"/>
      <c r="BO26" s="11">
        <f t="shared" si="33"/>
        <v>0</v>
      </c>
      <c r="BP26" s="11">
        <v>0</v>
      </c>
      <c r="BQ26" s="11">
        <f t="shared" si="34"/>
        <v>0</v>
      </c>
      <c r="BR26" s="11">
        <v>0</v>
      </c>
      <c r="BS26" s="11">
        <f t="shared" si="35"/>
        <v>0</v>
      </c>
      <c r="BT26" s="11">
        <v>0</v>
      </c>
      <c r="BU26" s="11">
        <f t="shared" si="36"/>
        <v>0</v>
      </c>
      <c r="BV26" s="11">
        <v>20</v>
      </c>
      <c r="BW26" s="11">
        <f t="shared" si="37"/>
        <v>753447.71502</v>
      </c>
      <c r="BX26" s="11">
        <v>0</v>
      </c>
      <c r="BY26" s="11">
        <f t="shared" si="38"/>
        <v>0</v>
      </c>
      <c r="BZ26" s="11"/>
      <c r="CA26" s="11">
        <f t="shared" si="39"/>
        <v>0</v>
      </c>
      <c r="CB26" s="11">
        <v>0</v>
      </c>
      <c r="CC26" s="11">
        <f t="shared" si="40"/>
        <v>0</v>
      </c>
      <c r="CD26" s="11">
        <v>9</v>
      </c>
      <c r="CE26" s="11">
        <f t="shared" si="41"/>
        <v>388842.24733200006</v>
      </c>
      <c r="CF26" s="11">
        <v>20</v>
      </c>
      <c r="CG26" s="11">
        <f t="shared" si="42"/>
        <v>813512.77761600004</v>
      </c>
      <c r="CH26" s="11">
        <v>0</v>
      </c>
      <c r="CI26" s="11">
        <f t="shared" si="43"/>
        <v>0</v>
      </c>
      <c r="CJ26" s="11"/>
      <c r="CK26" s="11">
        <f t="shared" si="66"/>
        <v>0</v>
      </c>
      <c r="CL26" s="11"/>
      <c r="CM26" s="11">
        <f t="shared" si="44"/>
        <v>0</v>
      </c>
      <c r="CN26" s="11">
        <v>0</v>
      </c>
      <c r="CO26" s="11">
        <f t="shared" si="45"/>
        <v>0</v>
      </c>
      <c r="CP26" s="11"/>
      <c r="CQ26" s="11">
        <f t="shared" si="46"/>
        <v>0</v>
      </c>
      <c r="CR26" s="11">
        <v>0</v>
      </c>
      <c r="CS26" s="11">
        <f t="shared" si="47"/>
        <v>0</v>
      </c>
      <c r="CT26" s="11">
        <v>0</v>
      </c>
      <c r="CU26" s="11">
        <f t="shared" si="48"/>
        <v>0</v>
      </c>
      <c r="CV26" s="11"/>
      <c r="CW26" s="11">
        <f t="shared" si="49"/>
        <v>0</v>
      </c>
      <c r="CX26" s="11">
        <v>0</v>
      </c>
      <c r="CY26" s="11">
        <f t="shared" si="50"/>
        <v>0</v>
      </c>
      <c r="CZ26" s="11">
        <v>0</v>
      </c>
      <c r="DA26" s="11">
        <f t="shared" si="51"/>
        <v>0</v>
      </c>
      <c r="DB26" s="11">
        <v>0</v>
      </c>
      <c r="DC26" s="11">
        <f t="shared" si="52"/>
        <v>0</v>
      </c>
      <c r="DD26" s="11">
        <v>0</v>
      </c>
      <c r="DE26" s="11">
        <f t="shared" si="53"/>
        <v>0</v>
      </c>
      <c r="DF26" s="11">
        <v>0</v>
      </c>
      <c r="DG26" s="11">
        <f t="shared" si="54"/>
        <v>0</v>
      </c>
      <c r="DH26" s="11">
        <v>0</v>
      </c>
      <c r="DI26" s="11">
        <f t="shared" si="55"/>
        <v>0</v>
      </c>
      <c r="DJ26" s="11"/>
      <c r="DK26" s="11">
        <f t="shared" si="56"/>
        <v>0</v>
      </c>
      <c r="DL26" s="11">
        <v>150</v>
      </c>
      <c r="DM26" s="11">
        <f t="shared" si="57"/>
        <v>5864246.9008200001</v>
      </c>
      <c r="DN26" s="11">
        <v>5</v>
      </c>
      <c r="DO26" s="11">
        <f t="shared" si="58"/>
        <v>226034.31450600002</v>
      </c>
      <c r="DP26" s="11">
        <v>0</v>
      </c>
      <c r="DQ26" s="11">
        <f t="shared" si="59"/>
        <v>0</v>
      </c>
      <c r="DR26" s="11">
        <v>0</v>
      </c>
      <c r="DS26" s="11">
        <f t="shared" si="60"/>
        <v>0</v>
      </c>
      <c r="DT26" s="11"/>
      <c r="DU26" s="11">
        <f t="shared" si="61"/>
        <v>0</v>
      </c>
      <c r="DV26" s="11">
        <v>0</v>
      </c>
      <c r="DW26" s="11">
        <f t="shared" si="62"/>
        <v>0</v>
      </c>
      <c r="DX26" s="11">
        <v>0</v>
      </c>
      <c r="DY26" s="11">
        <f t="shared" si="63"/>
        <v>0</v>
      </c>
      <c r="DZ26" s="11"/>
      <c r="EA26" s="11">
        <f t="shared" si="64"/>
        <v>0</v>
      </c>
      <c r="EB26" s="64">
        <f t="shared" si="65"/>
        <v>1576</v>
      </c>
      <c r="EC26" s="64">
        <f t="shared" si="7"/>
        <v>64357782.654396012</v>
      </c>
    </row>
    <row r="27" spans="1:133" x14ac:dyDescent="0.25">
      <c r="A27" s="45">
        <v>5</v>
      </c>
      <c r="B27" s="8" t="s">
        <v>94</v>
      </c>
      <c r="C27" s="5">
        <v>19007.45</v>
      </c>
      <c r="D27" s="5">
        <f t="shared" si="67"/>
        <v>16726.556</v>
      </c>
      <c r="E27" s="5">
        <v>0.89</v>
      </c>
      <c r="F27" s="10">
        <v>1</v>
      </c>
      <c r="G27" s="10"/>
      <c r="H27" s="7">
        <v>0.75</v>
      </c>
      <c r="I27" s="7">
        <v>0.1</v>
      </c>
      <c r="J27" s="7">
        <v>0.03</v>
      </c>
      <c r="K27" s="7">
        <v>0.12</v>
      </c>
      <c r="L27" s="5">
        <v>1.4</v>
      </c>
      <c r="M27" s="5">
        <v>1.68</v>
      </c>
      <c r="N27" s="5">
        <v>2.23</v>
      </c>
      <c r="O27" s="5">
        <v>2.39</v>
      </c>
      <c r="P27" s="11"/>
      <c r="Q27" s="11">
        <f t="shared" si="8"/>
        <v>0</v>
      </c>
      <c r="R27" s="11">
        <v>0</v>
      </c>
      <c r="S27" s="11">
        <f t="shared" si="9"/>
        <v>0</v>
      </c>
      <c r="T27" s="11">
        <v>171</v>
      </c>
      <c r="U27" s="11">
        <f t="shared" si="10"/>
        <v>5264793.7442100001</v>
      </c>
      <c r="V27" s="11">
        <v>0</v>
      </c>
      <c r="W27" s="11">
        <f t="shared" si="11"/>
        <v>0</v>
      </c>
      <c r="X27" s="11">
        <v>0</v>
      </c>
      <c r="Y27" s="11">
        <f t="shared" si="12"/>
        <v>0</v>
      </c>
      <c r="Z27" s="11"/>
      <c r="AA27" s="11">
        <f t="shared" si="13"/>
        <v>0</v>
      </c>
      <c r="AB27" s="11">
        <v>0</v>
      </c>
      <c r="AC27" s="11">
        <f t="shared" si="14"/>
        <v>0</v>
      </c>
      <c r="AD27" s="11">
        <v>0</v>
      </c>
      <c r="AE27" s="11">
        <f t="shared" si="15"/>
        <v>0</v>
      </c>
      <c r="AF27" s="11">
        <v>0</v>
      </c>
      <c r="AG27" s="11">
        <f t="shared" si="16"/>
        <v>0</v>
      </c>
      <c r="AH27" s="11">
        <v>0</v>
      </c>
      <c r="AI27" s="11">
        <f t="shared" si="17"/>
        <v>0</v>
      </c>
      <c r="AJ27" s="11">
        <v>9</v>
      </c>
      <c r="AK27" s="11">
        <f t="shared" si="18"/>
        <v>218478.28290749999</v>
      </c>
      <c r="AL27" s="11">
        <v>18</v>
      </c>
      <c r="AM27" s="11">
        <f t="shared" si="19"/>
        <v>411378.62049899995</v>
      </c>
      <c r="AN27" s="11"/>
      <c r="AO27" s="11">
        <f t="shared" si="20"/>
        <v>0</v>
      </c>
      <c r="AP27" s="11">
        <v>65</v>
      </c>
      <c r="AQ27" s="11">
        <f t="shared" si="21"/>
        <v>1485533.9073574999</v>
      </c>
      <c r="AR27" s="11">
        <v>0</v>
      </c>
      <c r="AS27" s="11">
        <f t="shared" si="22"/>
        <v>0</v>
      </c>
      <c r="AT27" s="11"/>
      <c r="AU27" s="11">
        <f t="shared" si="23"/>
        <v>0</v>
      </c>
      <c r="AV27" s="11">
        <v>0</v>
      </c>
      <c r="AW27" s="11">
        <f t="shared" si="24"/>
        <v>0</v>
      </c>
      <c r="AX27" s="11"/>
      <c r="AY27" s="11">
        <f t="shared" si="25"/>
        <v>0</v>
      </c>
      <c r="AZ27" s="11">
        <v>7</v>
      </c>
      <c r="BA27" s="11">
        <f t="shared" si="26"/>
        <v>169927.5533725</v>
      </c>
      <c r="BB27" s="11">
        <v>0</v>
      </c>
      <c r="BC27" s="11">
        <f t="shared" si="27"/>
        <v>0</v>
      </c>
      <c r="BD27" s="11">
        <v>0</v>
      </c>
      <c r="BE27" s="11">
        <f t="shared" si="28"/>
        <v>0</v>
      </c>
      <c r="BF27" s="11"/>
      <c r="BG27" s="11">
        <f t="shared" si="29"/>
        <v>0</v>
      </c>
      <c r="BH27" s="11">
        <v>587</v>
      </c>
      <c r="BI27" s="11">
        <f t="shared" si="30"/>
        <v>14909988.248405252</v>
      </c>
      <c r="BJ27" s="11">
        <v>695</v>
      </c>
      <c r="BK27" s="11">
        <f t="shared" si="31"/>
        <v>15266540.06945375</v>
      </c>
      <c r="BL27" s="11">
        <v>370</v>
      </c>
      <c r="BM27" s="11">
        <f t="shared" si="32"/>
        <v>8127510.5405724999</v>
      </c>
      <c r="BN27" s="11">
        <v>325</v>
      </c>
      <c r="BO27" s="11">
        <f t="shared" si="33"/>
        <v>7139029.5288812499</v>
      </c>
      <c r="BP27" s="11">
        <v>0</v>
      </c>
      <c r="BQ27" s="11">
        <f t="shared" si="34"/>
        <v>0</v>
      </c>
      <c r="BR27" s="11">
        <v>0</v>
      </c>
      <c r="BS27" s="11">
        <f t="shared" si="35"/>
        <v>0</v>
      </c>
      <c r="BT27" s="11">
        <v>0</v>
      </c>
      <c r="BU27" s="11">
        <f t="shared" si="36"/>
        <v>0</v>
      </c>
      <c r="BV27" s="11">
        <v>0</v>
      </c>
      <c r="BW27" s="11">
        <f t="shared" si="37"/>
        <v>0</v>
      </c>
      <c r="BX27" s="11">
        <v>0</v>
      </c>
      <c r="BY27" s="11">
        <f t="shared" si="38"/>
        <v>0</v>
      </c>
      <c r="BZ27" s="11"/>
      <c r="CA27" s="11">
        <f t="shared" si="39"/>
        <v>0</v>
      </c>
      <c r="CB27" s="11">
        <v>0</v>
      </c>
      <c r="CC27" s="11">
        <f t="shared" si="40"/>
        <v>0</v>
      </c>
      <c r="CD27" s="11">
        <v>67</v>
      </c>
      <c r="CE27" s="11">
        <f t="shared" si="41"/>
        <v>1951739.3273069998</v>
      </c>
      <c r="CF27" s="11">
        <v>72</v>
      </c>
      <c r="CG27" s="11">
        <f t="shared" si="42"/>
        <v>1974617.3783951998</v>
      </c>
      <c r="CH27" s="11">
        <v>2</v>
      </c>
      <c r="CI27" s="11">
        <f t="shared" si="43"/>
        <v>55703.080910399993</v>
      </c>
      <c r="CJ27" s="11">
        <v>10</v>
      </c>
      <c r="CK27" s="11">
        <f t="shared" si="66"/>
        <v>383669.17973999993</v>
      </c>
      <c r="CL27" s="11">
        <v>108</v>
      </c>
      <c r="CM27" s="11">
        <f t="shared" si="44"/>
        <v>2961926.0675927997</v>
      </c>
      <c r="CN27" s="11">
        <v>0</v>
      </c>
      <c r="CO27" s="11">
        <f t="shared" si="45"/>
        <v>0</v>
      </c>
      <c r="CP27" s="11">
        <v>173</v>
      </c>
      <c r="CQ27" s="11">
        <f t="shared" si="46"/>
        <v>4744566.7564218007</v>
      </c>
      <c r="CR27" s="11">
        <v>0</v>
      </c>
      <c r="CS27" s="11">
        <f t="shared" si="47"/>
        <v>0</v>
      </c>
      <c r="CT27" s="11">
        <v>1</v>
      </c>
      <c r="CU27" s="11">
        <f t="shared" si="48"/>
        <v>29130.437721000002</v>
      </c>
      <c r="CV27" s="11">
        <v>0</v>
      </c>
      <c r="CW27" s="11">
        <f t="shared" si="49"/>
        <v>0</v>
      </c>
      <c r="CX27" s="11">
        <v>23</v>
      </c>
      <c r="CY27" s="11">
        <f t="shared" si="50"/>
        <v>616617.94837720005</v>
      </c>
      <c r="CZ27" s="11">
        <v>0</v>
      </c>
      <c r="DA27" s="11">
        <f t="shared" si="51"/>
        <v>0</v>
      </c>
      <c r="DB27" s="11">
        <v>0</v>
      </c>
      <c r="DC27" s="11">
        <f t="shared" si="52"/>
        <v>0</v>
      </c>
      <c r="DD27" s="11">
        <v>0</v>
      </c>
      <c r="DE27" s="11">
        <f t="shared" si="53"/>
        <v>0</v>
      </c>
      <c r="DF27" s="11">
        <v>0</v>
      </c>
      <c r="DG27" s="11">
        <f t="shared" si="54"/>
        <v>0</v>
      </c>
      <c r="DH27" s="11">
        <v>0</v>
      </c>
      <c r="DI27" s="11">
        <f t="shared" si="55"/>
        <v>0</v>
      </c>
      <c r="DJ27" s="11">
        <v>404</v>
      </c>
      <c r="DK27" s="11">
        <f t="shared" si="56"/>
        <v>12314075.4732996</v>
      </c>
      <c r="DL27" s="11">
        <v>437</v>
      </c>
      <c r="DM27" s="11">
        <f t="shared" si="57"/>
        <v>11519098.722908698</v>
      </c>
      <c r="DN27" s="11">
        <v>0</v>
      </c>
      <c r="DO27" s="11">
        <f t="shared" si="58"/>
        <v>0</v>
      </c>
      <c r="DP27" s="11">
        <v>0</v>
      </c>
      <c r="DQ27" s="11">
        <f t="shared" si="59"/>
        <v>0</v>
      </c>
      <c r="DR27" s="11">
        <v>0</v>
      </c>
      <c r="DS27" s="11">
        <f t="shared" si="60"/>
        <v>0</v>
      </c>
      <c r="DT27" s="11">
        <v>0</v>
      </c>
      <c r="DU27" s="11">
        <f t="shared" si="61"/>
        <v>0</v>
      </c>
      <c r="DV27" s="11">
        <v>0</v>
      </c>
      <c r="DW27" s="11">
        <f t="shared" si="62"/>
        <v>0</v>
      </c>
      <c r="DX27" s="11">
        <v>0</v>
      </c>
      <c r="DY27" s="11">
        <f t="shared" si="63"/>
        <v>0</v>
      </c>
      <c r="DZ27" s="11">
        <v>5</v>
      </c>
      <c r="EA27" s="11">
        <f t="shared" si="64"/>
        <v>280488.30658406252</v>
      </c>
      <c r="EB27" s="64">
        <f t="shared" si="65"/>
        <v>3549</v>
      </c>
      <c r="EC27" s="64">
        <f t="shared" si="7"/>
        <v>89824813.174917012</v>
      </c>
    </row>
    <row r="28" spans="1:133" ht="30" x14ac:dyDescent="0.25">
      <c r="A28" s="45">
        <v>17</v>
      </c>
      <c r="B28" s="8" t="s">
        <v>95</v>
      </c>
      <c r="C28" s="5">
        <v>19007.45</v>
      </c>
      <c r="D28" s="5">
        <f t="shared" si="67"/>
        <v>15586.109000000002</v>
      </c>
      <c r="E28" s="9">
        <v>0.91</v>
      </c>
      <c r="F28" s="10">
        <v>1</v>
      </c>
      <c r="G28" s="10"/>
      <c r="H28" s="7">
        <v>0.64</v>
      </c>
      <c r="I28" s="7">
        <v>0.14000000000000001</v>
      </c>
      <c r="J28" s="7">
        <v>0.04</v>
      </c>
      <c r="K28" s="7">
        <v>0.18</v>
      </c>
      <c r="L28" s="5">
        <v>1.4</v>
      </c>
      <c r="M28" s="5">
        <v>1.68</v>
      </c>
      <c r="N28" s="5">
        <v>2.23</v>
      </c>
      <c r="O28" s="5">
        <v>2.39</v>
      </c>
      <c r="P28" s="11"/>
      <c r="Q28" s="11">
        <f t="shared" si="8"/>
        <v>0</v>
      </c>
      <c r="R28" s="11">
        <v>0</v>
      </c>
      <c r="S28" s="11">
        <f t="shared" si="9"/>
        <v>0</v>
      </c>
      <c r="T28" s="11">
        <v>81</v>
      </c>
      <c r="U28" s="11">
        <f t="shared" si="10"/>
        <v>2549891.2338899998</v>
      </c>
      <c r="V28" s="11">
        <v>0</v>
      </c>
      <c r="W28" s="11">
        <f t="shared" si="11"/>
        <v>0</v>
      </c>
      <c r="X28" s="11">
        <v>0</v>
      </c>
      <c r="Y28" s="11">
        <f t="shared" si="12"/>
        <v>0</v>
      </c>
      <c r="Z28" s="11">
        <v>8</v>
      </c>
      <c r="AA28" s="11">
        <f t="shared" si="13"/>
        <v>213096.32344000001</v>
      </c>
      <c r="AB28" s="11">
        <v>0</v>
      </c>
      <c r="AC28" s="11">
        <f t="shared" si="14"/>
        <v>0</v>
      </c>
      <c r="AD28" s="11">
        <v>0</v>
      </c>
      <c r="AE28" s="11">
        <f t="shared" si="15"/>
        <v>0</v>
      </c>
      <c r="AF28" s="11">
        <v>0</v>
      </c>
      <c r="AG28" s="11">
        <f t="shared" si="16"/>
        <v>0</v>
      </c>
      <c r="AH28" s="11">
        <v>0</v>
      </c>
      <c r="AI28" s="11">
        <f t="shared" si="17"/>
        <v>0</v>
      </c>
      <c r="AJ28" s="11">
        <v>0</v>
      </c>
      <c r="AK28" s="11">
        <f t="shared" si="18"/>
        <v>0</v>
      </c>
      <c r="AL28" s="11">
        <v>0</v>
      </c>
      <c r="AM28" s="11">
        <f t="shared" si="19"/>
        <v>0</v>
      </c>
      <c r="AN28" s="11"/>
      <c r="AO28" s="11">
        <f t="shared" si="20"/>
        <v>0</v>
      </c>
      <c r="AP28" s="11">
        <v>6</v>
      </c>
      <c r="AQ28" s="11">
        <f t="shared" si="21"/>
        <v>140207.69462699999</v>
      </c>
      <c r="AR28" s="11">
        <v>0</v>
      </c>
      <c r="AS28" s="11">
        <f t="shared" si="22"/>
        <v>0</v>
      </c>
      <c r="AT28" s="11"/>
      <c r="AU28" s="11">
        <f t="shared" si="23"/>
        <v>0</v>
      </c>
      <c r="AV28" s="11">
        <v>0</v>
      </c>
      <c r="AW28" s="11">
        <f t="shared" si="24"/>
        <v>0</v>
      </c>
      <c r="AX28" s="11"/>
      <c r="AY28" s="11">
        <f t="shared" si="25"/>
        <v>0</v>
      </c>
      <c r="AZ28" s="11">
        <v>5</v>
      </c>
      <c r="BA28" s="11">
        <f t="shared" si="26"/>
        <v>124104.39291249998</v>
      </c>
      <c r="BB28" s="11">
        <v>0</v>
      </c>
      <c r="BC28" s="11">
        <f t="shared" si="27"/>
        <v>0</v>
      </c>
      <c r="BD28" s="11">
        <v>0</v>
      </c>
      <c r="BE28" s="11">
        <f t="shared" si="28"/>
        <v>0</v>
      </c>
      <c r="BF28" s="11">
        <v>14</v>
      </c>
      <c r="BG28" s="11">
        <f t="shared" si="29"/>
        <v>363595.60186950001</v>
      </c>
      <c r="BH28" s="11">
        <v>11</v>
      </c>
      <c r="BI28" s="11">
        <f t="shared" si="30"/>
        <v>285682.25861174997</v>
      </c>
      <c r="BJ28" s="11"/>
      <c r="BK28" s="11">
        <f t="shared" si="31"/>
        <v>0</v>
      </c>
      <c r="BL28" s="11">
        <v>0</v>
      </c>
      <c r="BM28" s="11">
        <f t="shared" si="32"/>
        <v>0</v>
      </c>
      <c r="BN28" s="11">
        <v>0</v>
      </c>
      <c r="BO28" s="11">
        <f t="shared" si="33"/>
        <v>0</v>
      </c>
      <c r="BP28" s="11">
        <v>0</v>
      </c>
      <c r="BQ28" s="11">
        <f t="shared" si="34"/>
        <v>0</v>
      </c>
      <c r="BR28" s="11">
        <v>0</v>
      </c>
      <c r="BS28" s="11">
        <f t="shared" si="35"/>
        <v>0</v>
      </c>
      <c r="BT28" s="11">
        <v>0</v>
      </c>
      <c r="BU28" s="11">
        <f t="shared" si="36"/>
        <v>0</v>
      </c>
      <c r="BV28" s="11">
        <v>0</v>
      </c>
      <c r="BW28" s="11">
        <f t="shared" si="37"/>
        <v>0</v>
      </c>
      <c r="BX28" s="11">
        <v>0</v>
      </c>
      <c r="BY28" s="11">
        <f t="shared" si="38"/>
        <v>0</v>
      </c>
      <c r="BZ28" s="11">
        <v>0</v>
      </c>
      <c r="CA28" s="11">
        <f t="shared" si="39"/>
        <v>0</v>
      </c>
      <c r="CB28" s="11">
        <v>0</v>
      </c>
      <c r="CC28" s="11">
        <f t="shared" si="40"/>
        <v>0</v>
      </c>
      <c r="CD28" s="11"/>
      <c r="CE28" s="11">
        <f t="shared" si="41"/>
        <v>0</v>
      </c>
      <c r="CF28" s="11">
        <v>0</v>
      </c>
      <c r="CG28" s="11">
        <f t="shared" si="42"/>
        <v>0</v>
      </c>
      <c r="CH28" s="11">
        <v>0</v>
      </c>
      <c r="CI28" s="11">
        <f t="shared" si="43"/>
        <v>0</v>
      </c>
      <c r="CJ28" s="11"/>
      <c r="CK28" s="11">
        <f t="shared" si="66"/>
        <v>0</v>
      </c>
      <c r="CL28" s="11">
        <v>4</v>
      </c>
      <c r="CM28" s="11">
        <f t="shared" si="44"/>
        <v>112166.15570160002</v>
      </c>
      <c r="CN28" s="11">
        <v>0</v>
      </c>
      <c r="CO28" s="11">
        <f t="shared" si="45"/>
        <v>0</v>
      </c>
      <c r="CP28" s="11">
        <v>7</v>
      </c>
      <c r="CQ28" s="11">
        <f t="shared" si="46"/>
        <v>196290.7724778</v>
      </c>
      <c r="CR28" s="11">
        <v>0</v>
      </c>
      <c r="CS28" s="11">
        <f t="shared" si="47"/>
        <v>0</v>
      </c>
      <c r="CT28" s="11">
        <v>0</v>
      </c>
      <c r="CU28" s="11">
        <f t="shared" si="48"/>
        <v>0</v>
      </c>
      <c r="CV28" s="11">
        <v>0</v>
      </c>
      <c r="CW28" s="11">
        <f t="shared" si="49"/>
        <v>0</v>
      </c>
      <c r="CX28" s="11">
        <v>2</v>
      </c>
      <c r="CY28" s="11">
        <f t="shared" si="50"/>
        <v>54823.872303200005</v>
      </c>
      <c r="CZ28" s="11">
        <v>0</v>
      </c>
      <c r="DA28" s="11">
        <f t="shared" si="51"/>
        <v>0</v>
      </c>
      <c r="DB28" s="11">
        <v>0</v>
      </c>
      <c r="DC28" s="11">
        <f t="shared" si="52"/>
        <v>0</v>
      </c>
      <c r="DD28" s="11">
        <v>0</v>
      </c>
      <c r="DE28" s="11">
        <f t="shared" si="53"/>
        <v>0</v>
      </c>
      <c r="DF28" s="11">
        <v>0</v>
      </c>
      <c r="DG28" s="11">
        <f t="shared" si="54"/>
        <v>0</v>
      </c>
      <c r="DH28" s="11">
        <v>0</v>
      </c>
      <c r="DI28" s="11">
        <f t="shared" si="55"/>
        <v>0</v>
      </c>
      <c r="DJ28" s="11">
        <v>2</v>
      </c>
      <c r="DK28" s="11">
        <f t="shared" si="56"/>
        <v>62330.674606200009</v>
      </c>
      <c r="DL28" s="11">
        <v>50</v>
      </c>
      <c r="DM28" s="11">
        <f t="shared" si="57"/>
        <v>1347592.090845</v>
      </c>
      <c r="DN28" s="11">
        <v>0</v>
      </c>
      <c r="DO28" s="11">
        <f t="shared" si="58"/>
        <v>0</v>
      </c>
      <c r="DP28" s="11">
        <v>0</v>
      </c>
      <c r="DQ28" s="11">
        <f t="shared" si="59"/>
        <v>0</v>
      </c>
      <c r="DR28" s="11">
        <v>0</v>
      </c>
      <c r="DS28" s="11">
        <f t="shared" si="60"/>
        <v>0</v>
      </c>
      <c r="DT28" s="11">
        <v>0</v>
      </c>
      <c r="DU28" s="11">
        <f t="shared" si="61"/>
        <v>0</v>
      </c>
      <c r="DV28" s="11">
        <v>0</v>
      </c>
      <c r="DW28" s="11">
        <f t="shared" si="62"/>
        <v>0</v>
      </c>
      <c r="DX28" s="11">
        <v>2</v>
      </c>
      <c r="DY28" s="11">
        <f t="shared" si="63"/>
        <v>121501.22759775002</v>
      </c>
      <c r="DZ28" s="11"/>
      <c r="EA28" s="11">
        <f t="shared" si="64"/>
        <v>0</v>
      </c>
      <c r="EB28" s="64">
        <f t="shared" si="65"/>
        <v>192</v>
      </c>
      <c r="EC28" s="64">
        <f t="shared" si="7"/>
        <v>5571282.2988822991</v>
      </c>
    </row>
    <row r="29" spans="1:133" s="65" customFormat="1" ht="18" customHeight="1" x14ac:dyDescent="0.25">
      <c r="A29" s="45">
        <v>18</v>
      </c>
      <c r="B29" s="8" t="s">
        <v>96</v>
      </c>
      <c r="C29" s="5">
        <v>19007.45</v>
      </c>
      <c r="D29" s="5">
        <f t="shared" si="67"/>
        <v>15586.109000000002</v>
      </c>
      <c r="E29" s="9">
        <v>2.6</v>
      </c>
      <c r="F29" s="10">
        <v>1</v>
      </c>
      <c r="G29" s="10"/>
      <c r="H29" s="7">
        <v>0.64</v>
      </c>
      <c r="I29" s="7">
        <v>0.14000000000000001</v>
      </c>
      <c r="J29" s="7">
        <v>0.04</v>
      </c>
      <c r="K29" s="7">
        <v>0.18</v>
      </c>
      <c r="L29" s="5">
        <v>1.4</v>
      </c>
      <c r="M29" s="5">
        <v>1.68</v>
      </c>
      <c r="N29" s="5">
        <v>2.23</v>
      </c>
      <c r="O29" s="5">
        <v>2.39</v>
      </c>
      <c r="P29" s="11"/>
      <c r="Q29" s="11">
        <f t="shared" si="8"/>
        <v>0</v>
      </c>
      <c r="R29" s="11">
        <v>0</v>
      </c>
      <c r="S29" s="11">
        <f t="shared" si="9"/>
        <v>0</v>
      </c>
      <c r="T29" s="11">
        <v>11</v>
      </c>
      <c r="U29" s="11">
        <f t="shared" si="10"/>
        <v>989375.78740000015</v>
      </c>
      <c r="V29" s="11">
        <v>0</v>
      </c>
      <c r="W29" s="11">
        <f t="shared" si="11"/>
        <v>0</v>
      </c>
      <c r="X29" s="11">
        <v>0</v>
      </c>
      <c r="Y29" s="11">
        <f t="shared" si="12"/>
        <v>0</v>
      </c>
      <c r="Z29" s="11">
        <v>0</v>
      </c>
      <c r="AA29" s="11">
        <f t="shared" si="13"/>
        <v>0</v>
      </c>
      <c r="AB29" s="11">
        <v>0</v>
      </c>
      <c r="AC29" s="11">
        <f t="shared" si="14"/>
        <v>0</v>
      </c>
      <c r="AD29" s="11">
        <v>0</v>
      </c>
      <c r="AE29" s="11">
        <f t="shared" si="15"/>
        <v>0</v>
      </c>
      <c r="AF29" s="11">
        <v>0</v>
      </c>
      <c r="AG29" s="11">
        <f t="shared" si="16"/>
        <v>0</v>
      </c>
      <c r="AH29" s="11">
        <v>0</v>
      </c>
      <c r="AI29" s="11">
        <f t="shared" si="17"/>
        <v>0</v>
      </c>
      <c r="AJ29" s="11">
        <v>0</v>
      </c>
      <c r="AK29" s="11">
        <f t="shared" si="18"/>
        <v>0</v>
      </c>
      <c r="AL29" s="11">
        <v>0</v>
      </c>
      <c r="AM29" s="11">
        <f t="shared" si="19"/>
        <v>0</v>
      </c>
      <c r="AN29" s="11"/>
      <c r="AO29" s="11">
        <f t="shared" si="20"/>
        <v>0</v>
      </c>
      <c r="AP29" s="11">
        <v>0</v>
      </c>
      <c r="AQ29" s="11">
        <f t="shared" si="21"/>
        <v>0</v>
      </c>
      <c r="AR29" s="11">
        <v>0</v>
      </c>
      <c r="AS29" s="11">
        <f t="shared" si="22"/>
        <v>0</v>
      </c>
      <c r="AT29" s="11"/>
      <c r="AU29" s="11">
        <f t="shared" si="23"/>
        <v>0</v>
      </c>
      <c r="AV29" s="11">
        <v>0</v>
      </c>
      <c r="AW29" s="11">
        <f t="shared" si="24"/>
        <v>0</v>
      </c>
      <c r="AX29" s="11"/>
      <c r="AY29" s="11">
        <f t="shared" si="25"/>
        <v>0</v>
      </c>
      <c r="AZ29" s="11"/>
      <c r="BA29" s="11">
        <f t="shared" si="26"/>
        <v>0</v>
      </c>
      <c r="BB29" s="11">
        <v>0</v>
      </c>
      <c r="BC29" s="11">
        <f t="shared" si="27"/>
        <v>0</v>
      </c>
      <c r="BD29" s="11">
        <v>0</v>
      </c>
      <c r="BE29" s="11">
        <f t="shared" si="28"/>
        <v>0</v>
      </c>
      <c r="BF29" s="11">
        <v>6</v>
      </c>
      <c r="BG29" s="11">
        <f t="shared" si="29"/>
        <v>445219.10433</v>
      </c>
      <c r="BH29" s="11">
        <v>2</v>
      </c>
      <c r="BI29" s="11">
        <f t="shared" si="30"/>
        <v>148406.36811000004</v>
      </c>
      <c r="BJ29" s="11">
        <v>0</v>
      </c>
      <c r="BK29" s="11">
        <f t="shared" si="31"/>
        <v>0</v>
      </c>
      <c r="BL29" s="11">
        <v>0</v>
      </c>
      <c r="BM29" s="11">
        <f t="shared" si="32"/>
        <v>0</v>
      </c>
      <c r="BN29" s="11">
        <v>0</v>
      </c>
      <c r="BO29" s="11">
        <f t="shared" si="33"/>
        <v>0</v>
      </c>
      <c r="BP29" s="11">
        <v>0</v>
      </c>
      <c r="BQ29" s="11">
        <f t="shared" si="34"/>
        <v>0</v>
      </c>
      <c r="BR29" s="11">
        <v>0</v>
      </c>
      <c r="BS29" s="11">
        <f t="shared" si="35"/>
        <v>0</v>
      </c>
      <c r="BT29" s="11">
        <v>0</v>
      </c>
      <c r="BU29" s="11">
        <f t="shared" si="36"/>
        <v>0</v>
      </c>
      <c r="BV29" s="11">
        <v>0</v>
      </c>
      <c r="BW29" s="11">
        <f t="shared" si="37"/>
        <v>0</v>
      </c>
      <c r="BX29" s="11">
        <v>0</v>
      </c>
      <c r="BY29" s="11">
        <f t="shared" si="38"/>
        <v>0</v>
      </c>
      <c r="BZ29" s="11">
        <v>0</v>
      </c>
      <c r="CA29" s="11">
        <f t="shared" si="39"/>
        <v>0</v>
      </c>
      <c r="CB29" s="11">
        <v>0</v>
      </c>
      <c r="CC29" s="11">
        <f t="shared" si="40"/>
        <v>0</v>
      </c>
      <c r="CD29" s="11">
        <v>0</v>
      </c>
      <c r="CE29" s="11">
        <f t="shared" si="41"/>
        <v>0</v>
      </c>
      <c r="CF29" s="11">
        <v>0</v>
      </c>
      <c r="CG29" s="11">
        <f t="shared" si="42"/>
        <v>0</v>
      </c>
      <c r="CH29" s="11">
        <v>0</v>
      </c>
      <c r="CI29" s="11">
        <f t="shared" si="43"/>
        <v>0</v>
      </c>
      <c r="CJ29" s="11"/>
      <c r="CK29" s="11">
        <f t="shared" si="66"/>
        <v>0</v>
      </c>
      <c r="CL29" s="11">
        <v>0</v>
      </c>
      <c r="CM29" s="11">
        <f t="shared" si="44"/>
        <v>0</v>
      </c>
      <c r="CN29" s="11">
        <v>0</v>
      </c>
      <c r="CO29" s="11">
        <f t="shared" si="45"/>
        <v>0</v>
      </c>
      <c r="CP29" s="11">
        <v>0</v>
      </c>
      <c r="CQ29" s="11">
        <f t="shared" si="46"/>
        <v>0</v>
      </c>
      <c r="CR29" s="11">
        <v>0</v>
      </c>
      <c r="CS29" s="11">
        <f t="shared" si="47"/>
        <v>0</v>
      </c>
      <c r="CT29" s="11">
        <v>0</v>
      </c>
      <c r="CU29" s="11">
        <f t="shared" si="48"/>
        <v>0</v>
      </c>
      <c r="CV29" s="11"/>
      <c r="CW29" s="11">
        <f t="shared" si="49"/>
        <v>0</v>
      </c>
      <c r="CX29" s="11">
        <v>0</v>
      </c>
      <c r="CY29" s="11">
        <f t="shared" si="50"/>
        <v>0</v>
      </c>
      <c r="CZ29" s="11">
        <v>0</v>
      </c>
      <c r="DA29" s="11">
        <f t="shared" si="51"/>
        <v>0</v>
      </c>
      <c r="DB29" s="11">
        <v>0</v>
      </c>
      <c r="DC29" s="11">
        <f t="shared" si="52"/>
        <v>0</v>
      </c>
      <c r="DD29" s="11">
        <v>0</v>
      </c>
      <c r="DE29" s="11">
        <f t="shared" si="53"/>
        <v>0</v>
      </c>
      <c r="DF29" s="11">
        <v>0</v>
      </c>
      <c r="DG29" s="11">
        <f t="shared" si="54"/>
        <v>0</v>
      </c>
      <c r="DH29" s="11">
        <v>0</v>
      </c>
      <c r="DI29" s="11">
        <f t="shared" si="55"/>
        <v>0</v>
      </c>
      <c r="DJ29" s="11">
        <v>0</v>
      </c>
      <c r="DK29" s="11">
        <f t="shared" si="56"/>
        <v>0</v>
      </c>
      <c r="DL29" s="11">
        <v>0</v>
      </c>
      <c r="DM29" s="11">
        <f t="shared" si="57"/>
        <v>0</v>
      </c>
      <c r="DN29" s="11">
        <v>0</v>
      </c>
      <c r="DO29" s="11">
        <f t="shared" si="58"/>
        <v>0</v>
      </c>
      <c r="DP29" s="11">
        <v>0</v>
      </c>
      <c r="DQ29" s="11">
        <f t="shared" si="59"/>
        <v>0</v>
      </c>
      <c r="DR29" s="11">
        <v>0</v>
      </c>
      <c r="DS29" s="11">
        <f t="shared" si="60"/>
        <v>0</v>
      </c>
      <c r="DT29" s="11">
        <v>0</v>
      </c>
      <c r="DU29" s="11">
        <f t="shared" si="61"/>
        <v>0</v>
      </c>
      <c r="DV29" s="11">
        <v>0</v>
      </c>
      <c r="DW29" s="11">
        <f t="shared" si="62"/>
        <v>0</v>
      </c>
      <c r="DX29" s="11">
        <v>0</v>
      </c>
      <c r="DY29" s="11">
        <f t="shared" si="63"/>
        <v>0</v>
      </c>
      <c r="DZ29" s="11">
        <v>0</v>
      </c>
      <c r="EA29" s="11">
        <f t="shared" si="64"/>
        <v>0</v>
      </c>
      <c r="EB29" s="64">
        <f t="shared" si="65"/>
        <v>19</v>
      </c>
      <c r="EC29" s="64">
        <f t="shared" si="7"/>
        <v>1583001.2598400004</v>
      </c>
    </row>
    <row r="30" spans="1:133" s="66" customFormat="1" x14ac:dyDescent="0.2">
      <c r="A30" s="44">
        <v>4</v>
      </c>
      <c r="B30" s="26" t="s">
        <v>97</v>
      </c>
      <c r="C30" s="5">
        <v>19007.45</v>
      </c>
      <c r="D30" s="13">
        <f t="shared" si="67"/>
        <v>0</v>
      </c>
      <c r="E30" s="13">
        <v>1.04</v>
      </c>
      <c r="F30" s="14"/>
      <c r="G30" s="14"/>
      <c r="H30" s="15"/>
      <c r="I30" s="15"/>
      <c r="J30" s="15"/>
      <c r="K30" s="15"/>
      <c r="L30" s="13">
        <v>1.4</v>
      </c>
      <c r="M30" s="13">
        <v>1.68</v>
      </c>
      <c r="N30" s="13">
        <v>2.23</v>
      </c>
      <c r="O30" s="13">
        <v>2.39</v>
      </c>
      <c r="P30" s="12">
        <f t="shared" ref="P30:AJ30" si="68">SUM(P31:P41)</f>
        <v>0</v>
      </c>
      <c r="Q30" s="12">
        <f t="shared" si="68"/>
        <v>0</v>
      </c>
      <c r="R30" s="12">
        <f t="shared" si="68"/>
        <v>455</v>
      </c>
      <c r="S30" s="12">
        <f t="shared" si="68"/>
        <v>12182121.801850002</v>
      </c>
      <c r="T30" s="12">
        <f t="shared" si="68"/>
        <v>0</v>
      </c>
      <c r="U30" s="12">
        <f t="shared" si="68"/>
        <v>0</v>
      </c>
      <c r="V30" s="12">
        <f t="shared" si="68"/>
        <v>725</v>
      </c>
      <c r="W30" s="12">
        <f t="shared" si="68"/>
        <v>17354763.626970001</v>
      </c>
      <c r="X30" s="12">
        <f t="shared" si="68"/>
        <v>0</v>
      </c>
      <c r="Y30" s="12">
        <f t="shared" si="68"/>
        <v>0</v>
      </c>
      <c r="Z30" s="12">
        <f t="shared" si="68"/>
        <v>1046</v>
      </c>
      <c r="AA30" s="12">
        <f t="shared" si="68"/>
        <v>27270475.105720006</v>
      </c>
      <c r="AB30" s="12">
        <f t="shared" si="68"/>
        <v>0</v>
      </c>
      <c r="AC30" s="12">
        <f t="shared" si="68"/>
        <v>0</v>
      </c>
      <c r="AD30" s="12">
        <f t="shared" si="68"/>
        <v>0</v>
      </c>
      <c r="AE30" s="12">
        <f t="shared" si="68"/>
        <v>0</v>
      </c>
      <c r="AF30" s="12">
        <f t="shared" si="68"/>
        <v>0</v>
      </c>
      <c r="AG30" s="12">
        <f t="shared" si="68"/>
        <v>0</v>
      </c>
      <c r="AH30" s="12">
        <f t="shared" si="68"/>
        <v>169</v>
      </c>
      <c r="AI30" s="12">
        <f t="shared" si="68"/>
        <v>3927099.4028034997</v>
      </c>
      <c r="AJ30" s="12">
        <f t="shared" si="68"/>
        <v>183</v>
      </c>
      <c r="AK30" s="12">
        <f t="shared" ref="AK30:BE30" si="69">SUM(AK31:AK41)</f>
        <v>4544675.5927650006</v>
      </c>
      <c r="AL30" s="12">
        <f t="shared" si="69"/>
        <v>254</v>
      </c>
      <c r="AM30" s="12">
        <f t="shared" si="69"/>
        <v>5239042.8310989998</v>
      </c>
      <c r="AN30" s="12">
        <f t="shared" si="69"/>
        <v>0</v>
      </c>
      <c r="AO30" s="12">
        <f t="shared" si="69"/>
        <v>0</v>
      </c>
      <c r="AP30" s="12">
        <f t="shared" si="69"/>
        <v>145</v>
      </c>
      <c r="AQ30" s="12">
        <f t="shared" si="69"/>
        <v>3471295.9999409998</v>
      </c>
      <c r="AR30" s="12">
        <f t="shared" si="69"/>
        <v>20</v>
      </c>
      <c r="AS30" s="12">
        <f t="shared" si="69"/>
        <v>487645.44340049999</v>
      </c>
      <c r="AT30" s="12">
        <f t="shared" si="69"/>
        <v>0</v>
      </c>
      <c r="AU30" s="12">
        <f t="shared" si="69"/>
        <v>0</v>
      </c>
      <c r="AV30" s="12">
        <f t="shared" si="69"/>
        <v>0</v>
      </c>
      <c r="AW30" s="12">
        <f t="shared" si="69"/>
        <v>0</v>
      </c>
      <c r="AX30" s="12">
        <f t="shared" si="69"/>
        <v>0</v>
      </c>
      <c r="AY30" s="12">
        <f t="shared" si="69"/>
        <v>0</v>
      </c>
      <c r="AZ30" s="12">
        <f t="shared" si="69"/>
        <v>309</v>
      </c>
      <c r="BA30" s="12">
        <f t="shared" si="69"/>
        <v>6804193.8144949982</v>
      </c>
      <c r="BB30" s="12">
        <f t="shared" si="69"/>
        <v>0</v>
      </c>
      <c r="BC30" s="12">
        <f t="shared" si="69"/>
        <v>0</v>
      </c>
      <c r="BD30" s="12">
        <f t="shared" si="69"/>
        <v>0</v>
      </c>
      <c r="BE30" s="12">
        <f t="shared" si="69"/>
        <v>0</v>
      </c>
      <c r="BF30" s="12">
        <f t="shared" ref="BF30:CA30" si="70">SUM(BF31:BF41)</f>
        <v>1030</v>
      </c>
      <c r="BG30" s="12">
        <f t="shared" si="70"/>
        <v>22123679.32599825</v>
      </c>
      <c r="BH30" s="12">
        <f t="shared" si="70"/>
        <v>1241</v>
      </c>
      <c r="BI30" s="12">
        <f t="shared" si="70"/>
        <v>28830790.973985001</v>
      </c>
      <c r="BJ30" s="12">
        <f t="shared" si="70"/>
        <v>0</v>
      </c>
      <c r="BK30" s="12">
        <f t="shared" si="70"/>
        <v>0</v>
      </c>
      <c r="BL30" s="12">
        <f t="shared" si="70"/>
        <v>0</v>
      </c>
      <c r="BM30" s="12">
        <f t="shared" si="70"/>
        <v>0</v>
      </c>
      <c r="BN30" s="12">
        <f t="shared" si="70"/>
        <v>0</v>
      </c>
      <c r="BO30" s="12">
        <f t="shared" si="70"/>
        <v>0</v>
      </c>
      <c r="BP30" s="12">
        <f t="shared" si="70"/>
        <v>34</v>
      </c>
      <c r="BQ30" s="12">
        <f t="shared" si="70"/>
        <v>611105.86390699993</v>
      </c>
      <c r="BR30" s="12">
        <f t="shared" si="70"/>
        <v>457</v>
      </c>
      <c r="BS30" s="12">
        <f t="shared" si="70"/>
        <v>9103404.1536129992</v>
      </c>
      <c r="BT30" s="12">
        <f t="shared" si="70"/>
        <v>195</v>
      </c>
      <c r="BU30" s="12">
        <f t="shared" si="70"/>
        <v>5332676.9511399996</v>
      </c>
      <c r="BV30" s="12">
        <f t="shared" si="70"/>
        <v>27</v>
      </c>
      <c r="BW30" s="12">
        <f t="shared" si="70"/>
        <v>768002.95496925013</v>
      </c>
      <c r="BX30" s="12">
        <f t="shared" si="70"/>
        <v>47</v>
      </c>
      <c r="BY30" s="12">
        <f t="shared" si="70"/>
        <v>932454.74710849999</v>
      </c>
      <c r="BZ30" s="12">
        <f t="shared" si="70"/>
        <v>91</v>
      </c>
      <c r="CA30" s="12">
        <f t="shared" si="70"/>
        <v>2952576.2269080007</v>
      </c>
      <c r="CB30" s="12">
        <f t="shared" ref="CB30:CI30" si="71">SUM(CB31:CB41)</f>
        <v>49</v>
      </c>
      <c r="CC30" s="12">
        <f t="shared" si="71"/>
        <v>2397501.2844090001</v>
      </c>
      <c r="CD30" s="12">
        <f t="shared" si="71"/>
        <v>229</v>
      </c>
      <c r="CE30" s="12">
        <f t="shared" si="71"/>
        <v>6293156.4726029998</v>
      </c>
      <c r="CF30" s="12">
        <f t="shared" si="71"/>
        <v>468</v>
      </c>
      <c r="CG30" s="12">
        <f t="shared" si="71"/>
        <v>11845547.228915399</v>
      </c>
      <c r="CH30" s="12">
        <f t="shared" si="71"/>
        <v>12</v>
      </c>
      <c r="CI30" s="12">
        <f t="shared" si="71"/>
        <v>278202.46589519997</v>
      </c>
      <c r="CJ30" s="12">
        <f>SUM(CJ31:CJ41)</f>
        <v>111</v>
      </c>
      <c r="CK30" s="12">
        <f t="shared" ref="CK30:DE30" si="72">SUM(CK31:CK41)</f>
        <v>4163026.1446620002</v>
      </c>
      <c r="CL30" s="12">
        <f t="shared" si="72"/>
        <v>338</v>
      </c>
      <c r="CM30" s="12">
        <f t="shared" si="72"/>
        <v>9152943.1945181973</v>
      </c>
      <c r="CN30" s="12">
        <f t="shared" si="72"/>
        <v>205</v>
      </c>
      <c r="CO30" s="12">
        <f t="shared" si="72"/>
        <v>6585442.7746799998</v>
      </c>
      <c r="CP30" s="12">
        <f t="shared" si="72"/>
        <v>827</v>
      </c>
      <c r="CQ30" s="12">
        <f t="shared" si="72"/>
        <v>20182204.306802999</v>
      </c>
      <c r="CR30" s="12">
        <f t="shared" si="72"/>
        <v>2</v>
      </c>
      <c r="CS30" s="12">
        <f t="shared" si="72"/>
        <v>46314.921206400002</v>
      </c>
      <c r="CT30" s="12">
        <f t="shared" si="72"/>
        <v>88</v>
      </c>
      <c r="CU30" s="12">
        <f t="shared" si="72"/>
        <v>2590972.415724</v>
      </c>
      <c r="CV30" s="12">
        <f t="shared" si="72"/>
        <v>21</v>
      </c>
      <c r="CW30" s="12">
        <f t="shared" si="72"/>
        <v>462523.33475039998</v>
      </c>
      <c r="CX30" s="12">
        <f t="shared" si="72"/>
        <v>218</v>
      </c>
      <c r="CY30" s="12">
        <f t="shared" si="72"/>
        <v>5712225.7718987986</v>
      </c>
      <c r="CZ30" s="12">
        <f t="shared" si="72"/>
        <v>13</v>
      </c>
      <c r="DA30" s="12">
        <f t="shared" si="72"/>
        <v>350804.23427279998</v>
      </c>
      <c r="DB30" s="12">
        <f t="shared" si="72"/>
        <v>7</v>
      </c>
      <c r="DC30" s="12">
        <f t="shared" si="72"/>
        <v>153418.17649619997</v>
      </c>
      <c r="DD30" s="12">
        <f t="shared" si="72"/>
        <v>647</v>
      </c>
      <c r="DE30" s="12">
        <f t="shared" si="72"/>
        <v>20617754.245288201</v>
      </c>
      <c r="DF30" s="12">
        <f t="shared" ref="DF30:EA30" si="73">SUM(DF31:DF41)</f>
        <v>106</v>
      </c>
      <c r="DG30" s="12">
        <f t="shared" si="73"/>
        <v>3601480.0777955996</v>
      </c>
      <c r="DH30" s="12">
        <f t="shared" si="73"/>
        <v>133</v>
      </c>
      <c r="DI30" s="12">
        <f t="shared" si="73"/>
        <v>4425135.4208061006</v>
      </c>
      <c r="DJ30" s="12">
        <f t="shared" si="73"/>
        <v>1233</v>
      </c>
      <c r="DK30" s="12">
        <f t="shared" si="73"/>
        <v>35246284.108635604</v>
      </c>
      <c r="DL30" s="12">
        <f t="shared" si="73"/>
        <v>0</v>
      </c>
      <c r="DM30" s="12">
        <f t="shared" si="73"/>
        <v>0</v>
      </c>
      <c r="DN30" s="12">
        <f t="shared" si="73"/>
        <v>0</v>
      </c>
      <c r="DO30" s="12">
        <f t="shared" si="73"/>
        <v>0</v>
      </c>
      <c r="DP30" s="12">
        <f t="shared" si="73"/>
        <v>290</v>
      </c>
      <c r="DQ30" s="12">
        <f t="shared" si="73"/>
        <v>8226154.6062695999</v>
      </c>
      <c r="DR30" s="12">
        <f t="shared" si="73"/>
        <v>135</v>
      </c>
      <c r="DS30" s="12">
        <f t="shared" si="73"/>
        <v>2955258.5582519998</v>
      </c>
      <c r="DT30" s="12">
        <f t="shared" si="73"/>
        <v>100</v>
      </c>
      <c r="DU30" s="12">
        <f t="shared" si="73"/>
        <v>2957298.2477114997</v>
      </c>
      <c r="DV30" s="12">
        <f t="shared" si="73"/>
        <v>26</v>
      </c>
      <c r="DW30" s="12">
        <f t="shared" si="73"/>
        <v>876531.59794200002</v>
      </c>
      <c r="DX30" s="12">
        <f t="shared" si="73"/>
        <v>34</v>
      </c>
      <c r="DY30" s="12">
        <f t="shared" si="73"/>
        <v>2112919.6997081256</v>
      </c>
      <c r="DZ30" s="12">
        <f t="shared" si="73"/>
        <v>111</v>
      </c>
      <c r="EA30" s="12">
        <f t="shared" si="73"/>
        <v>5756628.5483870637</v>
      </c>
      <c r="EB30" s="12">
        <f t="shared" ref="EB30:EC30" si="74">SUM(EB31:EB41)</f>
        <v>11831</v>
      </c>
      <c r="EC30" s="12">
        <f t="shared" si="74"/>
        <v>308925732.65430319</v>
      </c>
    </row>
    <row r="31" spans="1:133" ht="36" customHeight="1" x14ac:dyDescent="0.25">
      <c r="A31" s="45">
        <v>21</v>
      </c>
      <c r="B31" s="8" t="s">
        <v>98</v>
      </c>
      <c r="C31" s="5">
        <v>19007.45</v>
      </c>
      <c r="D31" s="5">
        <f t="shared" si="67"/>
        <v>15396.034500000002</v>
      </c>
      <c r="E31" s="5">
        <v>0.93</v>
      </c>
      <c r="F31" s="10">
        <v>1</v>
      </c>
      <c r="G31" s="10"/>
      <c r="H31" s="7">
        <v>0.56999999999999995</v>
      </c>
      <c r="I31" s="7">
        <v>0.19</v>
      </c>
      <c r="J31" s="7">
        <v>0.05</v>
      </c>
      <c r="K31" s="7">
        <v>0.19</v>
      </c>
      <c r="L31" s="5">
        <v>1.4</v>
      </c>
      <c r="M31" s="5">
        <v>1.68</v>
      </c>
      <c r="N31" s="5">
        <v>2.23</v>
      </c>
      <c r="O31" s="5">
        <v>2.39</v>
      </c>
      <c r="P31" s="11"/>
      <c r="Q31" s="11">
        <f t="shared" ref="Q31:Q41" si="75">P31/12*9*C31*E31*F31*L31*$Q$9+P31/12*3*C31*E31*F31*L31*$Q$8</f>
        <v>0</v>
      </c>
      <c r="R31" s="11">
        <v>20</v>
      </c>
      <c r="S31" s="11">
        <f t="shared" ref="S31:S41" si="76">R31*C31*E31*F31*L31*$S$9</f>
        <v>643440.19739999995</v>
      </c>
      <c r="T31" s="11">
        <v>0</v>
      </c>
      <c r="U31" s="11">
        <f t="shared" ref="U31:U41" si="77">T31*C31*E31*F31*L31*$U$9</f>
        <v>0</v>
      </c>
      <c r="V31" s="11">
        <v>80</v>
      </c>
      <c r="W31" s="11">
        <f t="shared" ref="W31:W41" si="78">V31*C31*E31*F31*L31*$W$9</f>
        <v>2177797.5912000001</v>
      </c>
      <c r="X31" s="11">
        <v>0</v>
      </c>
      <c r="Y31" s="11">
        <f t="shared" ref="Y31:Y41" si="79">X31*C31*E31*F31*L31*$Y$9</f>
        <v>0</v>
      </c>
      <c r="Z31" s="11">
        <v>134</v>
      </c>
      <c r="AA31" s="11">
        <f t="shared" ref="AA31:AA41" si="80">Z31*C31*E31*F31*L31*$AA$9</f>
        <v>3647810.9652600004</v>
      </c>
      <c r="AB31" s="11">
        <v>0</v>
      </c>
      <c r="AC31" s="11">
        <f t="shared" ref="AC31:AC41" si="81">AB31*C31*E31*F31*L31*$AC$9</f>
        <v>0</v>
      </c>
      <c r="AD31" s="11">
        <v>0</v>
      </c>
      <c r="AE31" s="11">
        <f t="shared" ref="AE31:AE41" si="82">AD31*C31*E31*F31*L31*$AE$9</f>
        <v>0</v>
      </c>
      <c r="AF31" s="11">
        <v>0</v>
      </c>
      <c r="AG31" s="11">
        <f t="shared" ref="AG31:AG41" si="83">AF31*C31*E31*F31*L31*$AG$9</f>
        <v>0</v>
      </c>
      <c r="AH31" s="11">
        <v>19</v>
      </c>
      <c r="AI31" s="11">
        <f t="shared" ref="AI31:AI41" si="84">AH31/12*9*C31*E31*F31*L31*$AI$9+AH31/12*3*C31*E31*F31*L31*$AI$8</f>
        <v>453749.07766650012</v>
      </c>
      <c r="AJ31" s="11">
        <v>31</v>
      </c>
      <c r="AK31" s="11">
        <f t="shared" ref="AK31:AK41" si="85">AJ31/12*9*C31*E31*F31*L31*$AK$9+AJ31/12*3*C31*E31*F31*L31*$AK$8</f>
        <v>786358.16432250012</v>
      </c>
      <c r="AL31" s="11">
        <v>37</v>
      </c>
      <c r="AM31" s="11">
        <f t="shared" ref="AM31:AM41" si="86">AL31/12*9*C31*E31*F31*L31*$AM$9+AL31/12*3*C31*E31*F31*L31*$AM$8</f>
        <v>883616.62492950005</v>
      </c>
      <c r="AN31" s="11"/>
      <c r="AO31" s="11">
        <f t="shared" ref="AO31:AO41" si="87">SUM($AO$9*AN31*C31*E31*F31*L31)</f>
        <v>0</v>
      </c>
      <c r="AP31" s="11">
        <v>12</v>
      </c>
      <c r="AQ31" s="11">
        <f t="shared" ref="AQ31:AQ41" si="88">AP31/12*3*C31*E31*F31*L31*$AQ$8+AP31/12*9*C31*E31*F31*L31*$AQ$9</f>
        <v>286578.36484200001</v>
      </c>
      <c r="AR31" s="11">
        <v>2</v>
      </c>
      <c r="AS31" s="11">
        <f t="shared" ref="AS31:AS41" si="89">AR31/12*9*C31*E31*F31*L31*$AS$9+AR31/12*3*C31*E31*F31*L31*$AS$8</f>
        <v>47763.060807000002</v>
      </c>
      <c r="AT31" s="11"/>
      <c r="AU31" s="11">
        <f t="shared" ref="AU31:AU41" si="90">AT31*C31*E31*F31*L31*$AU$9</f>
        <v>0</v>
      </c>
      <c r="AV31" s="11">
        <v>0</v>
      </c>
      <c r="AW31" s="11">
        <f t="shared" ref="AW31:AW41" si="91">AV31*C31*E31*F31*L31*$AW$9</f>
        <v>0</v>
      </c>
      <c r="AX31" s="11"/>
      <c r="AY31" s="11">
        <f t="shared" ref="AY31:AY41" si="92">SUM(AX31*$AY$9*C31*E31*F31*L31)</f>
        <v>0</v>
      </c>
      <c r="AZ31" s="11">
        <v>25</v>
      </c>
      <c r="BA31" s="11">
        <f t="shared" ref="BA31:BA41" si="93">(AZ31/12*3*C31*E31*F31*L31*$BA$8)+(AZ31/12*9*C31*E31*F31*L31*$BA$9)</f>
        <v>634159.80993749993</v>
      </c>
      <c r="BB31" s="11">
        <v>0</v>
      </c>
      <c r="BC31" s="11">
        <f t="shared" ref="BC31:BC41" si="94">BB31/12*9*C31*E31*F31*L31*$BC$9+BB31/12*3*C31*E31*F31*L31*$BC$8</f>
        <v>0</v>
      </c>
      <c r="BD31" s="11">
        <v>0</v>
      </c>
      <c r="BE31" s="11">
        <f t="shared" ref="BE31:BE41" si="95">BD31/12*9*C31*E31*F31*L31*$BE$9+BD31/12*3*C31*E31*F31*L31*$BE$8</f>
        <v>0</v>
      </c>
      <c r="BF31" s="11">
        <v>73</v>
      </c>
      <c r="BG31" s="11">
        <f t="shared" ref="BG31:BG41" si="96">BF31/12*9*C31*E31*F31*L31*$BG$9+BF31/12*3*C31*E31*F31*L31*$BG$8</f>
        <v>1937559.2944207503</v>
      </c>
      <c r="BH31" s="11">
        <v>127</v>
      </c>
      <c r="BI31" s="11">
        <f t="shared" ref="BI31:BI41" si="97">BH31/12*9*C31*E31*F31*L31*$BI$9+BH31/12*3*C31*E31*F31*L31*$BI$8</f>
        <v>3370822.3341292506</v>
      </c>
      <c r="BJ31" s="11">
        <v>0</v>
      </c>
      <c r="BK31" s="11">
        <f t="shared" ref="BK31:BK41" si="98">BJ31/12*9*C31*E31*F31*L31*$BK$9+BJ31/12*3*C31*E31*F31*L31*$BK$8</f>
        <v>0</v>
      </c>
      <c r="BL31" s="11">
        <v>0</v>
      </c>
      <c r="BM31" s="11">
        <f t="shared" ref="BM31:BM41" si="99">BL31/12*9*C31*E31*F31*L31*$BM$9+BL31/12*3*C31*E31*F31*L31*$BM$8</f>
        <v>0</v>
      </c>
      <c r="BN31" s="11">
        <v>0</v>
      </c>
      <c r="BO31" s="11">
        <f t="shared" ref="BO31:BO41" si="100">BN31/12*9*C31*E31*F31*L31*$BO$9+BN31/12*3*C31*E31*F31*L31*$BO$8</f>
        <v>0</v>
      </c>
      <c r="BP31" s="11"/>
      <c r="BQ31" s="11">
        <f t="shared" ref="BQ31:BQ41" si="101">BP31/12*9*C31*E31*F31*L31*$BQ$9+BP31/12*3*C31*E31*F31*L31*$BQ$8</f>
        <v>0</v>
      </c>
      <c r="BR31" s="11">
        <v>2</v>
      </c>
      <c r="BS31" s="11">
        <f t="shared" ref="BS31:BS41" si="102">BR31/12*9*C31*E31*F31*L31*$BS$9+BR31/12*3*C31*E31*F31*L31*$BS$8</f>
        <v>45906.983314500001</v>
      </c>
      <c r="BT31" s="11">
        <v>40</v>
      </c>
      <c r="BU31" s="11">
        <f t="shared" ref="BU31:BU41" si="103">BT31*C31*E31*F31*L31*$BU$9</f>
        <v>1088898.7956000001</v>
      </c>
      <c r="BV31" s="11">
        <v>5</v>
      </c>
      <c r="BW31" s="11">
        <f t="shared" ref="BW31:BW41" si="104">BV31/12*9*C31*E31*F31*L31*$BW$9+BV31/12*3*C31*E31*F31*L31*$BW$8</f>
        <v>132709.54071375</v>
      </c>
      <c r="BX31" s="11">
        <v>5</v>
      </c>
      <c r="BY31" s="11">
        <f t="shared" ref="BY31:BY41" si="105">BX31/12*9*C31*E31*F31*L31*$BY$9+BX31/12*3*C31*E31*F31*L31*$BY$8</f>
        <v>114767.45828625</v>
      </c>
      <c r="BZ31" s="11">
        <v>2</v>
      </c>
      <c r="CA31" s="11">
        <f t="shared" ref="CA31:CA41" si="106">BZ31/12*9*C31*E31*F31*M31*$CA$9+BZ31/12*3*C31*E31*F31*M31*$CA$8</f>
        <v>82409.840667000011</v>
      </c>
      <c r="CB31" s="11">
        <v>8</v>
      </c>
      <c r="CC31" s="11">
        <f t="shared" ref="CC31:CC41" si="107">CB31/12*9*C31*E31*F31*M31*$CC$9+CB31/12*3*C31*E31*F31*M31*$CC$8</f>
        <v>374185.22248800006</v>
      </c>
      <c r="CD31" s="29">
        <v>26</v>
      </c>
      <c r="CE31" s="11">
        <f t="shared" ref="CE31:CE41" si="108">CD31/12*9*C31*E31*F31*M31*$CE$9+CD31/12*3*C31*E31*F31*M31*$CE$8</f>
        <v>791431.44280200009</v>
      </c>
      <c r="CF31" s="11">
        <v>21</v>
      </c>
      <c r="CG31" s="11">
        <f t="shared" ref="CG31:CG41" si="109">CF31/12*9*C31*E31*F31*M31*$CG$9+CF31/12*3*C31*E31*F31*M31*$CG$8</f>
        <v>601814.56616820011</v>
      </c>
      <c r="CH31" s="11">
        <v>2</v>
      </c>
      <c r="CI31" s="11">
        <f t="shared" ref="CI31:CI41" si="110">SUM(CH31*$CI$9*C31*E31*F31*M31)</f>
        <v>58206.5901648</v>
      </c>
      <c r="CJ31" s="11">
        <v>30</v>
      </c>
      <c r="CK31" s="11">
        <f t="shared" ref="CK31:CK95" si="111">SUM(CJ31*C31*E31*F31*M31*$CK$9)</f>
        <v>1202738.21514</v>
      </c>
      <c r="CL31" s="11">
        <v>47</v>
      </c>
      <c r="CM31" s="11">
        <f t="shared" ref="CM31:CM41" si="112">CL31/12*9*C31*E31*F31*M31*$CM$9+CL31/12*3*C31*E31*F31*M31*$CM$8</f>
        <v>1346918.3147574</v>
      </c>
      <c r="CN31" s="11">
        <v>30</v>
      </c>
      <c r="CO31" s="11">
        <f t="shared" ref="CO31:CO41" si="113">CN31/12*9*C31*E31*F31*M31*$CO$9+CN31/12*3*C31*E31*F31*M31*$CO$8</f>
        <v>913190.12631000008</v>
      </c>
      <c r="CP31" s="11">
        <v>131</v>
      </c>
      <c r="CQ31" s="11">
        <f t="shared" ref="CQ31:CQ41" si="114">CP31/12*9*C31*E31*F31*M31*$CQ$9+CP31/12*3*C31*E31*F31*M31*$CQ$8</f>
        <v>3754176.5794302002</v>
      </c>
      <c r="CR31" s="11">
        <v>0</v>
      </c>
      <c r="CS31" s="11">
        <f t="shared" ref="CS31:CS41" si="115">CR31*C31*E31*F31*M31*$CS$9</f>
        <v>0</v>
      </c>
      <c r="CT31" s="11">
        <v>20</v>
      </c>
      <c r="CU31" s="11">
        <f t="shared" ref="CU31:CU41" si="116">CT31/12*9*C31*E31*F31*M31*$CU$9+CT31/12*3*C31*E31*F31*M31*$CU$8</f>
        <v>608793.41753999994</v>
      </c>
      <c r="CV31" s="11">
        <v>1</v>
      </c>
      <c r="CW31" s="11">
        <f t="shared" ref="CW31:CW41" si="117">SUM(CV31*$CW$9*C31*E31*F31*M31)</f>
        <v>29103.2950824</v>
      </c>
      <c r="CX31" s="11">
        <v>15</v>
      </c>
      <c r="CY31" s="11">
        <f t="shared" ref="CY31:CY41" si="118">(CX31/12*2*C31*E31*F31*M31*$CY$8)+(CX31/12*9*C31*E31*F31*M31*$CY$9)</f>
        <v>420215.94430200005</v>
      </c>
      <c r="CZ31" s="11">
        <v>1</v>
      </c>
      <c r="DA31" s="11">
        <f t="shared" ref="DA31:DA41" si="119">CZ31*C31*E31*F31*M31*$DA$9</f>
        <v>29103.2950824</v>
      </c>
      <c r="DB31" s="11">
        <v>0</v>
      </c>
      <c r="DC31" s="11">
        <f t="shared" ref="DC31:DC41" si="120">DB31/12*9*C31*E31*F31*M31*$DC$9+DB31/12*3*C31*E31*F31*M31*$DC$8</f>
        <v>0</v>
      </c>
      <c r="DD31" s="11">
        <v>60</v>
      </c>
      <c r="DE31" s="11">
        <f t="shared" ref="DE31:DE41" si="121">DD31/12*9*C31*E31*F31*M31*$DE$9+DD31/12*3*C31*E31*F31*M31*$DE$8</f>
        <v>1911017.3862780002</v>
      </c>
      <c r="DF31" s="11">
        <v>27</v>
      </c>
      <c r="DG31" s="11">
        <f t="shared" ref="DG31:DG41" si="122">DF31/12*9*C31*E31*F31*M31*$DG$9+DF31/12*3*C31*E31*F31*M31*$DG$8</f>
        <v>859957.82382509997</v>
      </c>
      <c r="DH31" s="11">
        <v>9</v>
      </c>
      <c r="DI31" s="11">
        <f t="shared" ref="DI31:DI41" si="123">DH31/12*9*C31*E31*F31*M31*$DI$9+DH31/12*3*C31*E31*F31*M31*$DI$8</f>
        <v>286652.60794170003</v>
      </c>
      <c r="DJ31" s="11">
        <v>127</v>
      </c>
      <c r="DK31" s="11">
        <f t="shared" ref="DK31:DK41" si="124">DJ31/12*9*C31*E31*F31*M31*$DK$9+DJ31/12*3*C31*E31*F31*M31*$DK$8</f>
        <v>4044986.8009551</v>
      </c>
      <c r="DL31" s="11">
        <v>0</v>
      </c>
      <c r="DM31" s="11">
        <f t="shared" ref="DM31:DM41" si="125">DL31/12*3*C31*E31*F31*M31*$DM$8+DL31/12*9*C31*E31*F31*M31*$DM$9</f>
        <v>0</v>
      </c>
      <c r="DN31" s="11">
        <v>0</v>
      </c>
      <c r="DO31" s="11">
        <f t="shared" ref="DO31:DO41" si="126">DN31/12*9*C31*E31*F31*M31*$DO$9+DN31/12*3*C31*E31*F31*M31*$DO$8</f>
        <v>0</v>
      </c>
      <c r="DP31" s="11">
        <v>7</v>
      </c>
      <c r="DQ31" s="11">
        <f t="shared" ref="DQ31:DQ41" si="127">DP31/12*9*C31*E31*F31*M31*$DQ$9+DP31/12*3*C31*E31*F31*M31*$DQ$8</f>
        <v>243220.39461720001</v>
      </c>
      <c r="DR31" s="11">
        <v>1</v>
      </c>
      <c r="DS31" s="11">
        <f t="shared" ref="DS31:DS41" si="128">DR31/12*9*C31*E31*F31*M31*$DS$9+DR31/12*3*C31*E31*F31*M31*$DS$8</f>
        <v>34745.770659600006</v>
      </c>
      <c r="DT31" s="11">
        <v>13</v>
      </c>
      <c r="DU31" s="11">
        <f t="shared" ref="DU31:DU41" si="129">DT31/12*9*C31*E31*F31*M31*$DU$9+DT31/12*3*C31*E31*F31*M31*$DU$8</f>
        <v>358074.46985310002</v>
      </c>
      <c r="DV31" s="11">
        <v>2</v>
      </c>
      <c r="DW31" s="11">
        <f t="shared" ref="DW31:DW41" si="130">DV31/12*9*C31*E31*F31*M31*$DW$9+DV31/12*3*C31*E31*F31*M31*$DW$8</f>
        <v>60879.341754000008</v>
      </c>
      <c r="DX31" s="11">
        <v>8</v>
      </c>
      <c r="DY31" s="11">
        <f t="shared" ref="DY31:DY41" si="131">DX31/12*9*C31*E31*F31*N31*$DY$9+DX31/12*3*C31*E31*F31*N31*$DY$8</f>
        <v>496686.33699300006</v>
      </c>
      <c r="DZ31" s="11">
        <v>29</v>
      </c>
      <c r="EA31" s="11">
        <f t="shared" ref="EA31:EA41" si="132">DZ31/12*9*C31*E31*F31*O31*$EA$9+DZ31/12*3*C31*E31*F31*O31*$EA$8</f>
        <v>1699948.2311398129</v>
      </c>
      <c r="EB31" s="64">
        <f t="shared" ref="EB31:EB41" si="133">SUM(P31,R31,T31,V31,X31,Z31,AB31,AD31,AF31,AH31,AJ31,AL31,AP31,AR31,AT31,AV31,AX31,AZ31,BB31,BD31,BF31,BH31,BJ31,BL31,BN31,BP31,BR31,BT31,BV31,BX31,BZ31,CB31,CD31,CF31,CH31,CJ31,CL31,CN31,CP31,CR31,CT31,CV31,CX31,CZ31,DB31,DD31,DF31,DH31,DJ31,DL31,DN31,DP31,DR31,DT31,DV31,DX31,DZ31,AN31)</f>
        <v>1229</v>
      </c>
      <c r="EC31" s="64">
        <f t="shared" ref="EC31:EC41" si="134">SUM(Q31,S31,U31,W31,Y31,AA31,AC31,AE31,AG31,AI31,AK31,AM31,AQ31,AS31,AU31,AW31,AY31,BA31,BC31,BE31,BG31,BI31,BK31,BM31,BO31,BQ31,BS31,BU31,BW31,BY31,CA31,CC31,CE31,CG31,CI31,CK31,CM31,CO31,CQ31,CS31,CU31,CW31,CY31,DA31,DC31,DE31,DG31,DI31,DK31,DM31,DO31,DQ31,DS31,DU31,DW31,DY31,EA31,AO31)</f>
        <v>36460394.276780523</v>
      </c>
    </row>
    <row r="32" spans="1:133" ht="30" x14ac:dyDescent="0.25">
      <c r="A32" s="45">
        <v>167</v>
      </c>
      <c r="B32" s="8" t="s">
        <v>99</v>
      </c>
      <c r="C32" s="5">
        <v>19007.45</v>
      </c>
      <c r="D32" s="5">
        <f t="shared" si="67"/>
        <v>15776.183500000003</v>
      </c>
      <c r="E32" s="5">
        <v>0.74</v>
      </c>
      <c r="F32" s="10">
        <v>1</v>
      </c>
      <c r="G32" s="10"/>
      <c r="H32" s="7">
        <v>0.64</v>
      </c>
      <c r="I32" s="7">
        <v>0.15</v>
      </c>
      <c r="J32" s="7">
        <v>0.04</v>
      </c>
      <c r="K32" s="7">
        <v>0.17</v>
      </c>
      <c r="L32" s="5">
        <v>1.4</v>
      </c>
      <c r="M32" s="5">
        <v>1.68</v>
      </c>
      <c r="N32" s="5">
        <v>2.23</v>
      </c>
      <c r="O32" s="5">
        <v>2.39</v>
      </c>
      <c r="P32" s="11"/>
      <c r="Q32" s="11">
        <f t="shared" si="75"/>
        <v>0</v>
      </c>
      <c r="R32" s="11">
        <v>144</v>
      </c>
      <c r="S32" s="11">
        <f t="shared" si="76"/>
        <v>3686289.6470400002</v>
      </c>
      <c r="T32" s="11">
        <v>0</v>
      </c>
      <c r="U32" s="11">
        <f t="shared" si="77"/>
        <v>0</v>
      </c>
      <c r="V32" s="11">
        <v>50</v>
      </c>
      <c r="W32" s="11">
        <f t="shared" si="78"/>
        <v>1083044.5009999999</v>
      </c>
      <c r="X32" s="11">
        <v>0</v>
      </c>
      <c r="Y32" s="11">
        <f t="shared" si="79"/>
        <v>0</v>
      </c>
      <c r="Z32" s="11">
        <v>87</v>
      </c>
      <c r="AA32" s="11">
        <f t="shared" si="80"/>
        <v>1884497.4317400001</v>
      </c>
      <c r="AB32" s="11">
        <v>0</v>
      </c>
      <c r="AC32" s="11">
        <f t="shared" si="81"/>
        <v>0</v>
      </c>
      <c r="AD32" s="11">
        <v>0</v>
      </c>
      <c r="AE32" s="11">
        <f t="shared" si="82"/>
        <v>0</v>
      </c>
      <c r="AF32" s="11">
        <v>0</v>
      </c>
      <c r="AG32" s="11">
        <f t="shared" si="83"/>
        <v>0</v>
      </c>
      <c r="AH32" s="11">
        <v>38</v>
      </c>
      <c r="AI32" s="11">
        <f t="shared" si="84"/>
        <v>722095.30639399984</v>
      </c>
      <c r="AJ32" s="11">
        <v>10</v>
      </c>
      <c r="AK32" s="11">
        <f t="shared" si="85"/>
        <v>201840.11154999997</v>
      </c>
      <c r="AL32" s="11">
        <v>18</v>
      </c>
      <c r="AM32" s="11">
        <f t="shared" si="86"/>
        <v>342045.14513399999</v>
      </c>
      <c r="AN32" s="11"/>
      <c r="AO32" s="11">
        <f t="shared" si="87"/>
        <v>0</v>
      </c>
      <c r="AP32" s="11">
        <v>10</v>
      </c>
      <c r="AQ32" s="11">
        <f t="shared" si="88"/>
        <v>190025.08062999998</v>
      </c>
      <c r="AR32" s="11">
        <v>5</v>
      </c>
      <c r="AS32" s="11">
        <f t="shared" si="89"/>
        <v>95012.540314999991</v>
      </c>
      <c r="AT32" s="11"/>
      <c r="AU32" s="11">
        <f t="shared" si="90"/>
        <v>0</v>
      </c>
      <c r="AV32" s="11"/>
      <c r="AW32" s="11">
        <f t="shared" si="91"/>
        <v>0</v>
      </c>
      <c r="AX32" s="11"/>
      <c r="AY32" s="11">
        <f t="shared" si="92"/>
        <v>0</v>
      </c>
      <c r="AZ32" s="11">
        <v>26</v>
      </c>
      <c r="BA32" s="11">
        <f t="shared" si="93"/>
        <v>524784.29002999992</v>
      </c>
      <c r="BB32" s="11">
        <v>0</v>
      </c>
      <c r="BC32" s="11">
        <f t="shared" si="94"/>
        <v>0</v>
      </c>
      <c r="BD32" s="11">
        <v>0</v>
      </c>
      <c r="BE32" s="11">
        <f t="shared" si="95"/>
        <v>0</v>
      </c>
      <c r="BF32" s="11">
        <v>63</v>
      </c>
      <c r="BG32" s="11">
        <f t="shared" si="96"/>
        <v>1330520.1694785</v>
      </c>
      <c r="BH32" s="11">
        <v>96</v>
      </c>
      <c r="BI32" s="11">
        <f t="shared" si="97"/>
        <v>2027459.3058720001</v>
      </c>
      <c r="BJ32" s="11">
        <v>0</v>
      </c>
      <c r="BK32" s="11">
        <f t="shared" si="98"/>
        <v>0</v>
      </c>
      <c r="BL32" s="11">
        <v>0</v>
      </c>
      <c r="BM32" s="11">
        <f t="shared" si="99"/>
        <v>0</v>
      </c>
      <c r="BN32" s="11">
        <v>0</v>
      </c>
      <c r="BO32" s="11">
        <f t="shared" si="100"/>
        <v>0</v>
      </c>
      <c r="BP32" s="11">
        <v>14</v>
      </c>
      <c r="BQ32" s="11">
        <f t="shared" si="101"/>
        <v>255696.96082699997</v>
      </c>
      <c r="BR32" s="11">
        <v>320</v>
      </c>
      <c r="BS32" s="11">
        <f t="shared" si="102"/>
        <v>5844501.9617599994</v>
      </c>
      <c r="BT32" s="11">
        <v>5</v>
      </c>
      <c r="BU32" s="11">
        <f t="shared" si="103"/>
        <v>108304.45010000002</v>
      </c>
      <c r="BV32" s="11">
        <v>1</v>
      </c>
      <c r="BW32" s="11">
        <f t="shared" si="104"/>
        <v>21119.367769500001</v>
      </c>
      <c r="BX32" s="11">
        <v>4</v>
      </c>
      <c r="BY32" s="11">
        <f t="shared" si="105"/>
        <v>73056.274522000007</v>
      </c>
      <c r="BZ32" s="11">
        <v>30</v>
      </c>
      <c r="CA32" s="11">
        <f t="shared" si="106"/>
        <v>983601.32409000001</v>
      </c>
      <c r="CB32" s="11">
        <v>3</v>
      </c>
      <c r="CC32" s="11">
        <f t="shared" si="107"/>
        <v>111652.04219400001</v>
      </c>
      <c r="CD32" s="29">
        <v>11</v>
      </c>
      <c r="CE32" s="11">
        <f t="shared" si="108"/>
        <v>266428.947246</v>
      </c>
      <c r="CF32" s="11">
        <v>104</v>
      </c>
      <c r="CG32" s="11">
        <f t="shared" si="109"/>
        <v>2371513.0062623997</v>
      </c>
      <c r="CH32" s="11">
        <v>2</v>
      </c>
      <c r="CI32" s="11">
        <f t="shared" si="110"/>
        <v>46314.921206399995</v>
      </c>
      <c r="CJ32" s="11">
        <v>18</v>
      </c>
      <c r="CK32" s="11">
        <f t="shared" si="111"/>
        <v>574210.50271200016</v>
      </c>
      <c r="CL32" s="11">
        <v>21</v>
      </c>
      <c r="CM32" s="11">
        <f t="shared" si="112"/>
        <v>478863.20318760001</v>
      </c>
      <c r="CN32" s="11">
        <v>30</v>
      </c>
      <c r="CO32" s="11">
        <f t="shared" si="113"/>
        <v>726624.40158000006</v>
      </c>
      <c r="CP32" s="11">
        <v>69</v>
      </c>
      <c r="CQ32" s="11">
        <f t="shared" si="114"/>
        <v>1573407.6676163999</v>
      </c>
      <c r="CR32" s="11">
        <v>2</v>
      </c>
      <c r="CS32" s="11">
        <f t="shared" si="115"/>
        <v>46314.921206400002</v>
      </c>
      <c r="CT32" s="11">
        <v>10</v>
      </c>
      <c r="CU32" s="11">
        <f t="shared" si="116"/>
        <v>242208.13386</v>
      </c>
      <c r="CV32" s="11">
        <v>3</v>
      </c>
      <c r="CW32" s="11">
        <f t="shared" si="117"/>
        <v>69472.381809600003</v>
      </c>
      <c r="CX32" s="11">
        <v>47</v>
      </c>
      <c r="CY32" s="11">
        <f t="shared" si="118"/>
        <v>1047678.1751128001</v>
      </c>
      <c r="CZ32" s="11">
        <v>3</v>
      </c>
      <c r="DA32" s="11">
        <f t="shared" si="119"/>
        <v>69472.381809600003</v>
      </c>
      <c r="DB32" s="11">
        <v>7</v>
      </c>
      <c r="DC32" s="11">
        <f t="shared" si="120"/>
        <v>153418.17649619997</v>
      </c>
      <c r="DD32" s="11">
        <v>54</v>
      </c>
      <c r="DE32" s="11">
        <f t="shared" si="121"/>
        <v>1368535.0314636</v>
      </c>
      <c r="DF32" s="11">
        <v>2</v>
      </c>
      <c r="DG32" s="11">
        <f t="shared" si="122"/>
        <v>50686.482646800003</v>
      </c>
      <c r="DH32" s="11">
        <v>20</v>
      </c>
      <c r="DI32" s="11">
        <f t="shared" si="123"/>
        <v>506864.82646800001</v>
      </c>
      <c r="DJ32" s="11">
        <v>82</v>
      </c>
      <c r="DK32" s="11">
        <f t="shared" si="124"/>
        <v>2078145.7885188002</v>
      </c>
      <c r="DL32" s="11">
        <v>0</v>
      </c>
      <c r="DM32" s="11">
        <f t="shared" si="125"/>
        <v>0</v>
      </c>
      <c r="DN32" s="11">
        <v>0</v>
      </c>
      <c r="DO32" s="11">
        <f t="shared" si="126"/>
        <v>0</v>
      </c>
      <c r="DP32" s="11">
        <v>154</v>
      </c>
      <c r="DQ32" s="11">
        <f t="shared" si="127"/>
        <v>4257664.5423312001</v>
      </c>
      <c r="DR32" s="11"/>
      <c r="DS32" s="11">
        <f t="shared" si="128"/>
        <v>0</v>
      </c>
      <c r="DT32" s="11">
        <v>12</v>
      </c>
      <c r="DU32" s="11">
        <f t="shared" si="129"/>
        <v>263002.58827920002</v>
      </c>
      <c r="DV32" s="11"/>
      <c r="DW32" s="11">
        <f t="shared" si="130"/>
        <v>0</v>
      </c>
      <c r="DX32" s="11">
        <v>4</v>
      </c>
      <c r="DY32" s="11">
        <f t="shared" si="131"/>
        <v>197606.39213700002</v>
      </c>
      <c r="DZ32" s="11">
        <v>29</v>
      </c>
      <c r="EA32" s="11">
        <f t="shared" si="132"/>
        <v>1352646.9796166252</v>
      </c>
      <c r="EB32" s="64">
        <f t="shared" si="133"/>
        <v>1608</v>
      </c>
      <c r="EC32" s="64">
        <f t="shared" si="134"/>
        <v>37226625.362012625</v>
      </c>
    </row>
    <row r="33" spans="1:133" x14ac:dyDescent="0.25">
      <c r="A33" s="45">
        <v>22</v>
      </c>
      <c r="B33" s="8" t="s">
        <v>100</v>
      </c>
      <c r="C33" s="5">
        <v>19007.45</v>
      </c>
      <c r="D33" s="5">
        <f t="shared" si="67"/>
        <v>15015.885500000002</v>
      </c>
      <c r="E33" s="9">
        <v>1.01</v>
      </c>
      <c r="F33" s="10">
        <v>1</v>
      </c>
      <c r="G33" s="10"/>
      <c r="H33" s="7">
        <v>0.55000000000000004</v>
      </c>
      <c r="I33" s="7">
        <v>0.19</v>
      </c>
      <c r="J33" s="7">
        <v>0.05</v>
      </c>
      <c r="K33" s="7">
        <v>0.21</v>
      </c>
      <c r="L33" s="5">
        <v>1.4</v>
      </c>
      <c r="M33" s="5">
        <v>1.68</v>
      </c>
      <c r="N33" s="5">
        <v>2.23</v>
      </c>
      <c r="O33" s="5">
        <v>2.39</v>
      </c>
      <c r="P33" s="11"/>
      <c r="Q33" s="11">
        <f t="shared" si="75"/>
        <v>0</v>
      </c>
      <c r="R33" s="11">
        <v>70</v>
      </c>
      <c r="S33" s="11">
        <f t="shared" si="76"/>
        <v>2445764.6213000002</v>
      </c>
      <c r="T33" s="11">
        <v>0</v>
      </c>
      <c r="U33" s="11">
        <f t="shared" si="77"/>
        <v>0</v>
      </c>
      <c r="V33" s="11">
        <v>20</v>
      </c>
      <c r="W33" s="11">
        <f t="shared" si="78"/>
        <v>591283.75459999999</v>
      </c>
      <c r="X33" s="11">
        <v>0</v>
      </c>
      <c r="Y33" s="11">
        <f t="shared" si="79"/>
        <v>0</v>
      </c>
      <c r="Z33" s="11">
        <v>58</v>
      </c>
      <c r="AA33" s="11">
        <f t="shared" si="80"/>
        <v>1714722.8883400003</v>
      </c>
      <c r="AB33" s="11">
        <v>0</v>
      </c>
      <c r="AC33" s="11">
        <f t="shared" si="81"/>
        <v>0</v>
      </c>
      <c r="AD33" s="11">
        <v>0</v>
      </c>
      <c r="AE33" s="11">
        <f t="shared" si="82"/>
        <v>0</v>
      </c>
      <c r="AF33" s="11">
        <v>0</v>
      </c>
      <c r="AG33" s="11">
        <f t="shared" si="83"/>
        <v>0</v>
      </c>
      <c r="AH33" s="11">
        <v>2</v>
      </c>
      <c r="AI33" s="11">
        <f t="shared" si="84"/>
        <v>51871.711198999998</v>
      </c>
      <c r="AJ33" s="11">
        <v>2</v>
      </c>
      <c r="AK33" s="11">
        <f t="shared" si="85"/>
        <v>55096.895315000002</v>
      </c>
      <c r="AL33" s="11"/>
      <c r="AM33" s="11">
        <f t="shared" si="86"/>
        <v>0</v>
      </c>
      <c r="AN33" s="11"/>
      <c r="AO33" s="11">
        <f t="shared" si="87"/>
        <v>0</v>
      </c>
      <c r="AP33" s="11"/>
      <c r="AQ33" s="11">
        <f t="shared" si="88"/>
        <v>0</v>
      </c>
      <c r="AR33" s="11"/>
      <c r="AS33" s="11">
        <f t="shared" si="89"/>
        <v>0</v>
      </c>
      <c r="AT33" s="11"/>
      <c r="AU33" s="11">
        <f t="shared" si="90"/>
        <v>0</v>
      </c>
      <c r="AV33" s="11">
        <v>0</v>
      </c>
      <c r="AW33" s="11">
        <f t="shared" si="91"/>
        <v>0</v>
      </c>
      <c r="AX33" s="11"/>
      <c r="AY33" s="11">
        <f t="shared" si="92"/>
        <v>0</v>
      </c>
      <c r="AZ33" s="11">
        <v>8</v>
      </c>
      <c r="BA33" s="11">
        <f t="shared" si="93"/>
        <v>220387.58126000001</v>
      </c>
      <c r="BB33" s="11">
        <v>0</v>
      </c>
      <c r="BC33" s="11">
        <f t="shared" si="94"/>
        <v>0</v>
      </c>
      <c r="BD33" s="11">
        <v>0</v>
      </c>
      <c r="BE33" s="11">
        <f t="shared" si="95"/>
        <v>0</v>
      </c>
      <c r="BF33" s="11">
        <v>13</v>
      </c>
      <c r="BG33" s="11">
        <f t="shared" si="96"/>
        <v>374726.07947775</v>
      </c>
      <c r="BH33" s="11">
        <v>36</v>
      </c>
      <c r="BI33" s="11">
        <f t="shared" si="97"/>
        <v>1037702.9893230002</v>
      </c>
      <c r="BJ33" s="11">
        <v>0</v>
      </c>
      <c r="BK33" s="11">
        <f t="shared" si="98"/>
        <v>0</v>
      </c>
      <c r="BL33" s="11">
        <v>0</v>
      </c>
      <c r="BM33" s="11">
        <f t="shared" si="99"/>
        <v>0</v>
      </c>
      <c r="BN33" s="11">
        <v>0</v>
      </c>
      <c r="BO33" s="11">
        <f t="shared" si="100"/>
        <v>0</v>
      </c>
      <c r="BP33" s="11"/>
      <c r="BQ33" s="11">
        <f t="shared" si="101"/>
        <v>0</v>
      </c>
      <c r="BR33" s="11"/>
      <c r="BS33" s="11">
        <f t="shared" si="102"/>
        <v>0</v>
      </c>
      <c r="BT33" s="11">
        <v>10</v>
      </c>
      <c r="BU33" s="11">
        <f t="shared" si="103"/>
        <v>295641.87729999999</v>
      </c>
      <c r="BV33" s="11"/>
      <c r="BW33" s="11">
        <f t="shared" si="104"/>
        <v>0</v>
      </c>
      <c r="BX33" s="11">
        <v>1</v>
      </c>
      <c r="BY33" s="11">
        <f t="shared" si="105"/>
        <v>24927.98556325</v>
      </c>
      <c r="BZ33" s="11">
        <v>3</v>
      </c>
      <c r="CA33" s="11">
        <f t="shared" si="106"/>
        <v>134248.28882850002</v>
      </c>
      <c r="CB33" s="11">
        <v>5</v>
      </c>
      <c r="CC33" s="11">
        <f t="shared" si="107"/>
        <v>253983.24913499999</v>
      </c>
      <c r="CD33" s="29">
        <v>3</v>
      </c>
      <c r="CE33" s="11">
        <f t="shared" si="108"/>
        <v>99174.411567000017</v>
      </c>
      <c r="CF33" s="11">
        <v>13</v>
      </c>
      <c r="CG33" s="11">
        <f t="shared" si="109"/>
        <v>404599.34735220007</v>
      </c>
      <c r="CH33" s="11">
        <v>0</v>
      </c>
      <c r="CI33" s="11">
        <f t="shared" si="110"/>
        <v>0</v>
      </c>
      <c r="CJ33" s="11">
        <v>7</v>
      </c>
      <c r="CK33" s="11">
        <f t="shared" si="111"/>
        <v>304779.89896199998</v>
      </c>
      <c r="CL33" s="11"/>
      <c r="CM33" s="11">
        <f t="shared" si="112"/>
        <v>0</v>
      </c>
      <c r="CN33" s="11"/>
      <c r="CO33" s="11">
        <f t="shared" si="113"/>
        <v>0</v>
      </c>
      <c r="CP33" s="11">
        <v>4</v>
      </c>
      <c r="CQ33" s="11">
        <f t="shared" si="114"/>
        <v>124492.10687759999</v>
      </c>
      <c r="CR33" s="11"/>
      <c r="CS33" s="11">
        <f t="shared" si="115"/>
        <v>0</v>
      </c>
      <c r="CT33" s="11"/>
      <c r="CU33" s="11">
        <f t="shared" si="116"/>
        <v>0</v>
      </c>
      <c r="CV33" s="11">
        <v>1</v>
      </c>
      <c r="CW33" s="11">
        <f t="shared" si="117"/>
        <v>31606.8043368</v>
      </c>
      <c r="CX33" s="11">
        <v>14</v>
      </c>
      <c r="CY33" s="11">
        <f t="shared" si="118"/>
        <v>425939.31558639999</v>
      </c>
      <c r="CZ33" s="11">
        <v>0</v>
      </c>
      <c r="DA33" s="11">
        <f t="shared" si="119"/>
        <v>0</v>
      </c>
      <c r="DB33" s="11">
        <v>0</v>
      </c>
      <c r="DC33" s="11">
        <f t="shared" si="120"/>
        <v>0</v>
      </c>
      <c r="DD33" s="11">
        <v>13</v>
      </c>
      <c r="DE33" s="11">
        <f t="shared" si="121"/>
        <v>449671.29537330003</v>
      </c>
      <c r="DF33" s="11">
        <v>2</v>
      </c>
      <c r="DG33" s="11">
        <f t="shared" si="122"/>
        <v>69180.199288200005</v>
      </c>
      <c r="DH33" s="11">
        <v>1</v>
      </c>
      <c r="DI33" s="11">
        <f t="shared" si="123"/>
        <v>34590.099644100002</v>
      </c>
      <c r="DJ33" s="11">
        <v>10</v>
      </c>
      <c r="DK33" s="11">
        <f t="shared" si="124"/>
        <v>345900.99644100002</v>
      </c>
      <c r="DL33" s="11">
        <v>0</v>
      </c>
      <c r="DM33" s="11">
        <f t="shared" si="125"/>
        <v>0</v>
      </c>
      <c r="DN33" s="11">
        <v>0</v>
      </c>
      <c r="DO33" s="11">
        <f t="shared" si="126"/>
        <v>0</v>
      </c>
      <c r="DP33" s="11">
        <v>55</v>
      </c>
      <c r="DQ33" s="11">
        <f t="shared" si="127"/>
        <v>2075405.9786459999</v>
      </c>
      <c r="DR33" s="11">
        <v>4</v>
      </c>
      <c r="DS33" s="11">
        <f t="shared" si="128"/>
        <v>150938.61662879999</v>
      </c>
      <c r="DT33" s="11"/>
      <c r="DU33" s="11">
        <f t="shared" si="129"/>
        <v>0</v>
      </c>
      <c r="DV33" s="11"/>
      <c r="DW33" s="11">
        <f t="shared" si="130"/>
        <v>0</v>
      </c>
      <c r="DX33" s="11">
        <v>2</v>
      </c>
      <c r="DY33" s="11">
        <f t="shared" si="131"/>
        <v>134853.01085025002</v>
      </c>
      <c r="DZ33" s="11"/>
      <c r="EA33" s="11">
        <f t="shared" si="132"/>
        <v>0</v>
      </c>
      <c r="EB33" s="64">
        <f t="shared" si="133"/>
        <v>357</v>
      </c>
      <c r="EC33" s="64">
        <f t="shared" si="134"/>
        <v>11851490.003195152</v>
      </c>
    </row>
    <row r="34" spans="1:133" ht="45" x14ac:dyDescent="0.25">
      <c r="A34" s="45">
        <v>168</v>
      </c>
      <c r="B34" s="8" t="s">
        <v>101</v>
      </c>
      <c r="C34" s="5">
        <v>19007.45</v>
      </c>
      <c r="D34" s="5">
        <f t="shared" si="67"/>
        <v>15015.885500000002</v>
      </c>
      <c r="E34" s="9">
        <v>0.69</v>
      </c>
      <c r="F34" s="10">
        <v>1</v>
      </c>
      <c r="G34" s="10"/>
      <c r="H34" s="7">
        <v>0.62</v>
      </c>
      <c r="I34" s="7">
        <v>0.12</v>
      </c>
      <c r="J34" s="7">
        <v>0.05</v>
      </c>
      <c r="K34" s="7">
        <v>0.21</v>
      </c>
      <c r="L34" s="5">
        <v>1.4</v>
      </c>
      <c r="M34" s="5">
        <v>1.68</v>
      </c>
      <c r="N34" s="5">
        <v>2.23</v>
      </c>
      <c r="O34" s="5">
        <v>2.39</v>
      </c>
      <c r="P34" s="11"/>
      <c r="Q34" s="11">
        <f t="shared" si="75"/>
        <v>0</v>
      </c>
      <c r="R34" s="11">
        <v>10</v>
      </c>
      <c r="S34" s="11">
        <f t="shared" si="76"/>
        <v>238695.55709999998</v>
      </c>
      <c r="T34" s="11">
        <v>0</v>
      </c>
      <c r="U34" s="11">
        <f t="shared" si="77"/>
        <v>0</v>
      </c>
      <c r="V34" s="11"/>
      <c r="W34" s="11">
        <f t="shared" si="78"/>
        <v>0</v>
      </c>
      <c r="X34" s="11">
        <v>0</v>
      </c>
      <c r="Y34" s="11">
        <f t="shared" si="79"/>
        <v>0</v>
      </c>
      <c r="Z34" s="11">
        <v>20</v>
      </c>
      <c r="AA34" s="11">
        <f t="shared" si="80"/>
        <v>403946.32739999995</v>
      </c>
      <c r="AB34" s="11">
        <v>0</v>
      </c>
      <c r="AC34" s="11">
        <f t="shared" si="81"/>
        <v>0</v>
      </c>
      <c r="AD34" s="11">
        <v>0</v>
      </c>
      <c r="AE34" s="11">
        <f t="shared" si="82"/>
        <v>0</v>
      </c>
      <c r="AF34" s="11">
        <v>0</v>
      </c>
      <c r="AG34" s="11">
        <f t="shared" si="83"/>
        <v>0</v>
      </c>
      <c r="AH34" s="11"/>
      <c r="AI34" s="11">
        <f t="shared" si="84"/>
        <v>0</v>
      </c>
      <c r="AJ34" s="11"/>
      <c r="AK34" s="11">
        <f t="shared" si="85"/>
        <v>0</v>
      </c>
      <c r="AL34" s="11"/>
      <c r="AM34" s="11">
        <f t="shared" si="86"/>
        <v>0</v>
      </c>
      <c r="AN34" s="11"/>
      <c r="AO34" s="11">
        <f t="shared" si="87"/>
        <v>0</v>
      </c>
      <c r="AP34" s="11"/>
      <c r="AQ34" s="11">
        <f t="shared" si="88"/>
        <v>0</v>
      </c>
      <c r="AR34" s="11"/>
      <c r="AS34" s="11">
        <f t="shared" si="89"/>
        <v>0</v>
      </c>
      <c r="AT34" s="11"/>
      <c r="AU34" s="11">
        <f t="shared" si="90"/>
        <v>0</v>
      </c>
      <c r="AV34" s="11">
        <v>0</v>
      </c>
      <c r="AW34" s="11">
        <f t="shared" si="91"/>
        <v>0</v>
      </c>
      <c r="AX34" s="11"/>
      <c r="AY34" s="11">
        <f t="shared" si="92"/>
        <v>0</v>
      </c>
      <c r="AZ34" s="11"/>
      <c r="BA34" s="11">
        <f t="shared" si="93"/>
        <v>0</v>
      </c>
      <c r="BB34" s="11">
        <v>0</v>
      </c>
      <c r="BC34" s="11">
        <f t="shared" si="94"/>
        <v>0</v>
      </c>
      <c r="BD34" s="11">
        <v>0</v>
      </c>
      <c r="BE34" s="11">
        <f t="shared" si="95"/>
        <v>0</v>
      </c>
      <c r="BF34" s="11">
        <v>9</v>
      </c>
      <c r="BG34" s="11">
        <f t="shared" si="96"/>
        <v>177231.45114675001</v>
      </c>
      <c r="BH34" s="11"/>
      <c r="BI34" s="11">
        <f t="shared" si="97"/>
        <v>0</v>
      </c>
      <c r="BJ34" s="11">
        <v>0</v>
      </c>
      <c r="BK34" s="11">
        <f t="shared" si="98"/>
        <v>0</v>
      </c>
      <c r="BL34" s="11">
        <v>0</v>
      </c>
      <c r="BM34" s="11">
        <f t="shared" si="99"/>
        <v>0</v>
      </c>
      <c r="BN34" s="11">
        <v>0</v>
      </c>
      <c r="BO34" s="11">
        <f t="shared" si="100"/>
        <v>0</v>
      </c>
      <c r="BP34" s="11">
        <v>0</v>
      </c>
      <c r="BQ34" s="11">
        <f t="shared" si="101"/>
        <v>0</v>
      </c>
      <c r="BR34" s="11"/>
      <c r="BS34" s="11">
        <f t="shared" si="102"/>
        <v>0</v>
      </c>
      <c r="BT34" s="11">
        <v>5</v>
      </c>
      <c r="BU34" s="11">
        <f t="shared" si="103"/>
        <v>100986.58184999999</v>
      </c>
      <c r="BV34" s="11">
        <v>2</v>
      </c>
      <c r="BW34" s="11">
        <f t="shared" si="104"/>
        <v>39384.766921500006</v>
      </c>
      <c r="BX34" s="11">
        <v>1</v>
      </c>
      <c r="BY34" s="11">
        <f t="shared" si="105"/>
        <v>17030.009939249998</v>
      </c>
      <c r="BZ34" s="11"/>
      <c r="CA34" s="11">
        <f t="shared" si="106"/>
        <v>0</v>
      </c>
      <c r="CB34" s="11"/>
      <c r="CC34" s="11">
        <f t="shared" si="107"/>
        <v>0</v>
      </c>
      <c r="CD34" s="29"/>
      <c r="CE34" s="11">
        <f t="shared" si="108"/>
        <v>0</v>
      </c>
      <c r="CF34" s="11"/>
      <c r="CG34" s="11">
        <f t="shared" si="109"/>
        <v>0</v>
      </c>
      <c r="CH34" s="11">
        <v>0</v>
      </c>
      <c r="CI34" s="11">
        <f t="shared" si="110"/>
        <v>0</v>
      </c>
      <c r="CJ34" s="11"/>
      <c r="CK34" s="11">
        <f t="shared" si="111"/>
        <v>0</v>
      </c>
      <c r="CL34" s="11">
        <v>2</v>
      </c>
      <c r="CM34" s="11">
        <f t="shared" si="112"/>
        <v>42524.531557199996</v>
      </c>
      <c r="CN34" s="11"/>
      <c r="CO34" s="11">
        <f t="shared" si="113"/>
        <v>0</v>
      </c>
      <c r="CP34" s="11">
        <v>0</v>
      </c>
      <c r="CQ34" s="11">
        <f t="shared" si="114"/>
        <v>0</v>
      </c>
      <c r="CR34" s="11">
        <v>0</v>
      </c>
      <c r="CS34" s="11">
        <f t="shared" si="115"/>
        <v>0</v>
      </c>
      <c r="CT34" s="11"/>
      <c r="CU34" s="11">
        <f t="shared" si="116"/>
        <v>0</v>
      </c>
      <c r="CV34" s="11">
        <v>0</v>
      </c>
      <c r="CW34" s="11">
        <f t="shared" si="117"/>
        <v>0</v>
      </c>
      <c r="CX34" s="11">
        <v>0</v>
      </c>
      <c r="CY34" s="11">
        <f t="shared" si="118"/>
        <v>0</v>
      </c>
      <c r="CZ34" s="11">
        <v>0</v>
      </c>
      <c r="DA34" s="11">
        <f t="shared" si="119"/>
        <v>0</v>
      </c>
      <c r="DB34" s="11">
        <v>0</v>
      </c>
      <c r="DC34" s="11">
        <f t="shared" si="120"/>
        <v>0</v>
      </c>
      <c r="DD34" s="11"/>
      <c r="DE34" s="11">
        <f t="shared" si="121"/>
        <v>0</v>
      </c>
      <c r="DF34" s="11"/>
      <c r="DG34" s="11">
        <f t="shared" si="122"/>
        <v>0</v>
      </c>
      <c r="DH34" s="11"/>
      <c r="DI34" s="11">
        <f t="shared" si="123"/>
        <v>0</v>
      </c>
      <c r="DJ34" s="11">
        <v>2</v>
      </c>
      <c r="DK34" s="11">
        <f t="shared" si="124"/>
        <v>47261.720305800001</v>
      </c>
      <c r="DL34" s="11">
        <v>0</v>
      </c>
      <c r="DM34" s="11">
        <f t="shared" si="125"/>
        <v>0</v>
      </c>
      <c r="DN34" s="11"/>
      <c r="DO34" s="11">
        <f t="shared" si="126"/>
        <v>0</v>
      </c>
      <c r="DP34" s="11"/>
      <c r="DQ34" s="11">
        <f t="shared" si="127"/>
        <v>0</v>
      </c>
      <c r="DR34" s="11"/>
      <c r="DS34" s="11">
        <f t="shared" si="128"/>
        <v>0</v>
      </c>
      <c r="DT34" s="11"/>
      <c r="DU34" s="11">
        <f t="shared" si="129"/>
        <v>0</v>
      </c>
      <c r="DV34" s="11"/>
      <c r="DW34" s="11">
        <f t="shared" si="130"/>
        <v>0</v>
      </c>
      <c r="DX34" s="11"/>
      <c r="DY34" s="11">
        <f t="shared" si="131"/>
        <v>0</v>
      </c>
      <c r="DZ34" s="11"/>
      <c r="EA34" s="11">
        <f t="shared" si="132"/>
        <v>0</v>
      </c>
      <c r="EB34" s="64">
        <f t="shared" si="133"/>
        <v>51</v>
      </c>
      <c r="EC34" s="64">
        <f t="shared" si="134"/>
        <v>1067060.9462204999</v>
      </c>
    </row>
    <row r="35" spans="1:133" x14ac:dyDescent="0.25">
      <c r="A35" s="45">
        <v>23</v>
      </c>
      <c r="B35" s="8" t="s">
        <v>102</v>
      </c>
      <c r="C35" s="5">
        <v>19007.45</v>
      </c>
      <c r="D35" s="5">
        <f t="shared" si="67"/>
        <v>15015.885500000002</v>
      </c>
      <c r="E35" s="9">
        <v>1.06</v>
      </c>
      <c r="F35" s="10">
        <v>1</v>
      </c>
      <c r="G35" s="10"/>
      <c r="H35" s="7">
        <v>0.53</v>
      </c>
      <c r="I35" s="7">
        <v>0.21</v>
      </c>
      <c r="J35" s="7">
        <v>0.05</v>
      </c>
      <c r="K35" s="7">
        <v>0.21</v>
      </c>
      <c r="L35" s="5">
        <v>1.4</v>
      </c>
      <c r="M35" s="5">
        <v>1.68</v>
      </c>
      <c r="N35" s="5">
        <v>2.23</v>
      </c>
      <c r="O35" s="5">
        <v>2.39</v>
      </c>
      <c r="P35" s="11"/>
      <c r="Q35" s="11">
        <f t="shared" si="75"/>
        <v>0</v>
      </c>
      <c r="R35" s="11">
        <v>30</v>
      </c>
      <c r="S35" s="11">
        <f t="shared" si="76"/>
        <v>1100075.1762000001</v>
      </c>
      <c r="T35" s="11">
        <v>0</v>
      </c>
      <c r="U35" s="11">
        <f t="shared" si="77"/>
        <v>0</v>
      </c>
      <c r="V35" s="11">
        <v>14</v>
      </c>
      <c r="W35" s="11">
        <f t="shared" si="78"/>
        <v>434388.65932000009</v>
      </c>
      <c r="X35" s="11">
        <v>0</v>
      </c>
      <c r="Y35" s="11">
        <f t="shared" si="79"/>
        <v>0</v>
      </c>
      <c r="Z35" s="11">
        <v>38</v>
      </c>
      <c r="AA35" s="11">
        <f t="shared" si="80"/>
        <v>1179054.9324399999</v>
      </c>
      <c r="AB35" s="11">
        <v>0</v>
      </c>
      <c r="AC35" s="11">
        <f t="shared" si="81"/>
        <v>0</v>
      </c>
      <c r="AD35" s="11">
        <v>0</v>
      </c>
      <c r="AE35" s="11">
        <f t="shared" si="82"/>
        <v>0</v>
      </c>
      <c r="AF35" s="11">
        <v>0</v>
      </c>
      <c r="AG35" s="11">
        <f t="shared" si="83"/>
        <v>0</v>
      </c>
      <c r="AH35" s="11">
        <v>17</v>
      </c>
      <c r="AI35" s="11">
        <f t="shared" si="84"/>
        <v>462736.75039900001</v>
      </c>
      <c r="AJ35" s="11">
        <v>11</v>
      </c>
      <c r="AK35" s="11">
        <f t="shared" si="85"/>
        <v>318034.554145</v>
      </c>
      <c r="AL35" s="11">
        <v>4</v>
      </c>
      <c r="AM35" s="11">
        <f t="shared" si="86"/>
        <v>108879.235388</v>
      </c>
      <c r="AN35" s="11"/>
      <c r="AO35" s="11">
        <f t="shared" si="87"/>
        <v>0</v>
      </c>
      <c r="AP35" s="11">
        <v>4</v>
      </c>
      <c r="AQ35" s="11">
        <f t="shared" si="88"/>
        <v>108879.235388</v>
      </c>
      <c r="AR35" s="11"/>
      <c r="AS35" s="11">
        <f t="shared" si="89"/>
        <v>0</v>
      </c>
      <c r="AT35" s="11"/>
      <c r="AU35" s="11">
        <f t="shared" si="90"/>
        <v>0</v>
      </c>
      <c r="AV35" s="11"/>
      <c r="AW35" s="11">
        <f t="shared" si="91"/>
        <v>0</v>
      </c>
      <c r="AX35" s="11"/>
      <c r="AY35" s="11">
        <f t="shared" si="92"/>
        <v>0</v>
      </c>
      <c r="AZ35" s="11">
        <v>18</v>
      </c>
      <c r="BA35" s="11">
        <f t="shared" si="93"/>
        <v>520420.17950999999</v>
      </c>
      <c r="BB35" s="11">
        <v>0</v>
      </c>
      <c r="BC35" s="11">
        <f t="shared" si="94"/>
        <v>0</v>
      </c>
      <c r="BD35" s="11">
        <v>0</v>
      </c>
      <c r="BE35" s="11">
        <f t="shared" si="95"/>
        <v>0</v>
      </c>
      <c r="BF35" s="11">
        <v>80</v>
      </c>
      <c r="BG35" s="11">
        <f t="shared" si="96"/>
        <v>2420165.3876399999</v>
      </c>
      <c r="BH35" s="11">
        <v>185</v>
      </c>
      <c r="BI35" s="11">
        <f t="shared" si="97"/>
        <v>5596632.4589175005</v>
      </c>
      <c r="BJ35" s="11">
        <v>0</v>
      </c>
      <c r="BK35" s="11">
        <f t="shared" si="98"/>
        <v>0</v>
      </c>
      <c r="BL35" s="11">
        <v>0</v>
      </c>
      <c r="BM35" s="11">
        <f t="shared" si="99"/>
        <v>0</v>
      </c>
      <c r="BN35" s="11">
        <v>0</v>
      </c>
      <c r="BO35" s="11">
        <f t="shared" si="100"/>
        <v>0</v>
      </c>
      <c r="BP35" s="11">
        <v>0</v>
      </c>
      <c r="BQ35" s="11">
        <f t="shared" si="101"/>
        <v>0</v>
      </c>
      <c r="BR35" s="11">
        <v>97</v>
      </c>
      <c r="BS35" s="11">
        <f t="shared" si="102"/>
        <v>2537718.2926865001</v>
      </c>
      <c r="BT35" s="11">
        <v>20</v>
      </c>
      <c r="BU35" s="11">
        <f t="shared" si="103"/>
        <v>620555.22759999998</v>
      </c>
      <c r="BV35" s="11">
        <v>6</v>
      </c>
      <c r="BW35" s="11">
        <f t="shared" si="104"/>
        <v>181512.40407300004</v>
      </c>
      <c r="BX35" s="11">
        <v>3</v>
      </c>
      <c r="BY35" s="11">
        <f t="shared" si="105"/>
        <v>78486.132763500005</v>
      </c>
      <c r="BZ35" s="11">
        <v>2</v>
      </c>
      <c r="CA35" s="11">
        <f t="shared" si="106"/>
        <v>93929.495813999994</v>
      </c>
      <c r="CB35" s="11">
        <v>4</v>
      </c>
      <c r="CC35" s="11">
        <f t="shared" si="107"/>
        <v>213245.34184800001</v>
      </c>
      <c r="CD35" s="29">
        <v>10</v>
      </c>
      <c r="CE35" s="11">
        <f t="shared" si="108"/>
        <v>346946.78634000005</v>
      </c>
      <c r="CF35" s="11">
        <v>17</v>
      </c>
      <c r="CG35" s="11">
        <f t="shared" si="109"/>
        <v>555284.10047880001</v>
      </c>
      <c r="CH35" s="11">
        <v>0</v>
      </c>
      <c r="CI35" s="11">
        <f t="shared" si="110"/>
        <v>0</v>
      </c>
      <c r="CJ35" s="11">
        <v>5</v>
      </c>
      <c r="CK35" s="11">
        <f t="shared" si="111"/>
        <v>228477.15198</v>
      </c>
      <c r="CL35" s="11">
        <v>20</v>
      </c>
      <c r="CM35" s="11">
        <f t="shared" si="112"/>
        <v>653275.41232799995</v>
      </c>
      <c r="CN35" s="11">
        <v>15</v>
      </c>
      <c r="CO35" s="11">
        <f t="shared" si="113"/>
        <v>520420.17950999999</v>
      </c>
      <c r="CP35" s="11">
        <v>7</v>
      </c>
      <c r="CQ35" s="11">
        <f t="shared" si="114"/>
        <v>228646.39431479998</v>
      </c>
      <c r="CR35" s="11">
        <v>0</v>
      </c>
      <c r="CS35" s="11">
        <f t="shared" si="115"/>
        <v>0</v>
      </c>
      <c r="CT35" s="11">
        <v>2</v>
      </c>
      <c r="CU35" s="11">
        <f t="shared" si="116"/>
        <v>69389.357267999992</v>
      </c>
      <c r="CV35" s="11">
        <v>0</v>
      </c>
      <c r="CW35" s="11">
        <f t="shared" si="117"/>
        <v>0</v>
      </c>
      <c r="CX35" s="11">
        <v>21</v>
      </c>
      <c r="CY35" s="11">
        <f t="shared" si="118"/>
        <v>670538.13047760003</v>
      </c>
      <c r="CZ35" s="11">
        <v>1</v>
      </c>
      <c r="DA35" s="11">
        <f t="shared" si="119"/>
        <v>33171.497620800001</v>
      </c>
      <c r="DB35" s="11">
        <v>0</v>
      </c>
      <c r="DC35" s="11">
        <f t="shared" si="120"/>
        <v>0</v>
      </c>
      <c r="DD35" s="11">
        <v>50</v>
      </c>
      <c r="DE35" s="11">
        <f t="shared" si="121"/>
        <v>1815124.0407300005</v>
      </c>
      <c r="DF35" s="11">
        <v>4</v>
      </c>
      <c r="DG35" s="11">
        <f t="shared" si="122"/>
        <v>145209.9232584</v>
      </c>
      <c r="DH35" s="11">
        <v>31</v>
      </c>
      <c r="DI35" s="11">
        <f t="shared" si="123"/>
        <v>1125376.9052526001</v>
      </c>
      <c r="DJ35" s="11">
        <v>10</v>
      </c>
      <c r="DK35" s="11">
        <f t="shared" si="124"/>
        <v>363024.80814600002</v>
      </c>
      <c r="DL35" s="11">
        <v>0</v>
      </c>
      <c r="DM35" s="11">
        <f t="shared" si="125"/>
        <v>0</v>
      </c>
      <c r="DN35" s="11">
        <v>0</v>
      </c>
      <c r="DO35" s="11">
        <f t="shared" si="126"/>
        <v>0</v>
      </c>
      <c r="DP35" s="11"/>
      <c r="DQ35" s="11">
        <f t="shared" si="127"/>
        <v>0</v>
      </c>
      <c r="DR35" s="11">
        <v>10</v>
      </c>
      <c r="DS35" s="11">
        <f t="shared" si="128"/>
        <v>396027.063432</v>
      </c>
      <c r="DT35" s="11">
        <v>23</v>
      </c>
      <c r="DU35" s="11">
        <f t="shared" si="129"/>
        <v>722072.42142420006</v>
      </c>
      <c r="DV35" s="11">
        <v>7</v>
      </c>
      <c r="DW35" s="11">
        <f t="shared" si="130"/>
        <v>242862.75043800002</v>
      </c>
      <c r="DX35" s="11"/>
      <c r="DY35" s="11">
        <f t="shared" si="131"/>
        <v>0</v>
      </c>
      <c r="DZ35" s="11">
        <v>5</v>
      </c>
      <c r="EA35" s="11">
        <f t="shared" si="132"/>
        <v>334064.72469562507</v>
      </c>
      <c r="EB35" s="64">
        <f t="shared" si="133"/>
        <v>771</v>
      </c>
      <c r="EC35" s="64">
        <f t="shared" si="134"/>
        <v>24424625.111827325</v>
      </c>
    </row>
    <row r="36" spans="1:133" x14ac:dyDescent="0.25">
      <c r="A36" s="45">
        <v>24</v>
      </c>
      <c r="B36" s="8" t="s">
        <v>103</v>
      </c>
      <c r="C36" s="5">
        <v>19007.45</v>
      </c>
      <c r="D36" s="5"/>
      <c r="E36" s="9">
        <v>1.25</v>
      </c>
      <c r="F36" s="10">
        <v>1</v>
      </c>
      <c r="G36" s="10"/>
      <c r="H36" s="7">
        <v>0.53</v>
      </c>
      <c r="I36" s="7">
        <v>0.21</v>
      </c>
      <c r="J36" s="7">
        <v>0.05</v>
      </c>
      <c r="K36" s="7">
        <v>0.21</v>
      </c>
      <c r="L36" s="5">
        <v>1.4</v>
      </c>
      <c r="M36" s="5">
        <v>1.68</v>
      </c>
      <c r="N36" s="5">
        <v>2.23</v>
      </c>
      <c r="O36" s="5">
        <v>2.39</v>
      </c>
      <c r="P36" s="11"/>
      <c r="Q36" s="11">
        <f t="shared" si="75"/>
        <v>0</v>
      </c>
      <c r="R36" s="11">
        <v>5</v>
      </c>
      <c r="S36" s="11">
        <f t="shared" si="76"/>
        <v>216209.74374999999</v>
      </c>
      <c r="T36" s="11"/>
      <c r="U36" s="11">
        <f t="shared" si="77"/>
        <v>0</v>
      </c>
      <c r="V36" s="11">
        <v>1</v>
      </c>
      <c r="W36" s="11">
        <f t="shared" si="78"/>
        <v>36589.341250000005</v>
      </c>
      <c r="X36" s="11"/>
      <c r="Y36" s="11">
        <f t="shared" si="79"/>
        <v>0</v>
      </c>
      <c r="Z36" s="11">
        <v>36</v>
      </c>
      <c r="AA36" s="11">
        <f t="shared" si="80"/>
        <v>1317216.2850000001</v>
      </c>
      <c r="AB36" s="11"/>
      <c r="AC36" s="11">
        <f t="shared" si="81"/>
        <v>0</v>
      </c>
      <c r="AD36" s="11"/>
      <c r="AE36" s="11">
        <f t="shared" si="82"/>
        <v>0</v>
      </c>
      <c r="AF36" s="11"/>
      <c r="AG36" s="11">
        <f t="shared" si="83"/>
        <v>0</v>
      </c>
      <c r="AH36" s="11">
        <v>7</v>
      </c>
      <c r="AI36" s="11">
        <f t="shared" si="84"/>
        <v>224691.81831249999</v>
      </c>
      <c r="AJ36" s="11">
        <v>11</v>
      </c>
      <c r="AK36" s="11">
        <f t="shared" si="85"/>
        <v>375040.74781250005</v>
      </c>
      <c r="AL36" s="11">
        <v>13</v>
      </c>
      <c r="AM36" s="11">
        <f t="shared" si="86"/>
        <v>417284.80543749995</v>
      </c>
      <c r="AN36" s="11"/>
      <c r="AO36" s="11">
        <f t="shared" si="87"/>
        <v>0</v>
      </c>
      <c r="AP36" s="11">
        <v>12</v>
      </c>
      <c r="AQ36" s="11">
        <f t="shared" si="88"/>
        <v>385185.97425000003</v>
      </c>
      <c r="AR36" s="11">
        <v>3</v>
      </c>
      <c r="AS36" s="11">
        <f t="shared" si="89"/>
        <v>96296.493562500007</v>
      </c>
      <c r="AT36" s="11"/>
      <c r="AU36" s="11">
        <f t="shared" si="90"/>
        <v>0</v>
      </c>
      <c r="AV36" s="11"/>
      <c r="AW36" s="11">
        <f t="shared" si="91"/>
        <v>0</v>
      </c>
      <c r="AX36" s="11"/>
      <c r="AY36" s="11">
        <f t="shared" si="92"/>
        <v>0</v>
      </c>
      <c r="AZ36" s="11">
        <v>15</v>
      </c>
      <c r="BA36" s="11">
        <f t="shared" si="93"/>
        <v>511419.20156249998</v>
      </c>
      <c r="BB36" s="11"/>
      <c r="BC36" s="11">
        <f t="shared" si="94"/>
        <v>0</v>
      </c>
      <c r="BD36" s="11"/>
      <c r="BE36" s="11">
        <f t="shared" si="95"/>
        <v>0</v>
      </c>
      <c r="BF36" s="11">
        <v>28</v>
      </c>
      <c r="BG36" s="11">
        <f t="shared" si="96"/>
        <v>998889.01612500008</v>
      </c>
      <c r="BH36" s="11"/>
      <c r="BI36" s="11">
        <f t="shared" si="97"/>
        <v>0</v>
      </c>
      <c r="BJ36" s="11"/>
      <c r="BK36" s="11">
        <f t="shared" si="98"/>
        <v>0</v>
      </c>
      <c r="BL36" s="11"/>
      <c r="BM36" s="11">
        <f t="shared" si="99"/>
        <v>0</v>
      </c>
      <c r="BN36" s="11"/>
      <c r="BO36" s="11">
        <f t="shared" si="100"/>
        <v>0</v>
      </c>
      <c r="BP36" s="11"/>
      <c r="BQ36" s="11">
        <f t="shared" si="101"/>
        <v>0</v>
      </c>
      <c r="BR36" s="11"/>
      <c r="BS36" s="11">
        <f t="shared" si="102"/>
        <v>0</v>
      </c>
      <c r="BT36" s="11">
        <v>5</v>
      </c>
      <c r="BU36" s="11">
        <f t="shared" si="103"/>
        <v>182946.70625000002</v>
      </c>
      <c r="BV36" s="11">
        <v>6</v>
      </c>
      <c r="BW36" s="11">
        <f t="shared" si="104"/>
        <v>214047.64631250003</v>
      </c>
      <c r="BX36" s="11">
        <v>3</v>
      </c>
      <c r="BY36" s="11">
        <f t="shared" si="105"/>
        <v>92554.401843750005</v>
      </c>
      <c r="BZ36" s="11">
        <v>3</v>
      </c>
      <c r="CA36" s="11">
        <f t="shared" si="106"/>
        <v>166148.87231250003</v>
      </c>
      <c r="CB36" s="11">
        <v>12</v>
      </c>
      <c r="CC36" s="11">
        <f t="shared" si="107"/>
        <v>754405.69050000003</v>
      </c>
      <c r="CD36" s="29">
        <v>20</v>
      </c>
      <c r="CE36" s="11">
        <f t="shared" si="108"/>
        <v>818270.72249999992</v>
      </c>
      <c r="CF36" s="11">
        <v>6</v>
      </c>
      <c r="CG36" s="11">
        <f t="shared" si="109"/>
        <v>231111.58455000003</v>
      </c>
      <c r="CH36" s="11">
        <v>0</v>
      </c>
      <c r="CI36" s="11">
        <f t="shared" si="110"/>
        <v>0</v>
      </c>
      <c r="CJ36" s="11">
        <v>5</v>
      </c>
      <c r="CK36" s="11">
        <f t="shared" si="111"/>
        <v>269430.60375000001</v>
      </c>
      <c r="CL36" s="11">
        <v>46</v>
      </c>
      <c r="CM36" s="11">
        <f t="shared" si="112"/>
        <v>1771855.4815499997</v>
      </c>
      <c r="CN36" s="11">
        <v>20</v>
      </c>
      <c r="CO36" s="11">
        <f t="shared" si="113"/>
        <v>818270.72249999992</v>
      </c>
      <c r="CP36" s="11">
        <v>59</v>
      </c>
      <c r="CQ36" s="11">
        <f t="shared" si="114"/>
        <v>2272597.248075</v>
      </c>
      <c r="CR36" s="11">
        <v>0</v>
      </c>
      <c r="CS36" s="11">
        <f t="shared" si="115"/>
        <v>0</v>
      </c>
      <c r="CT36" s="11">
        <v>7</v>
      </c>
      <c r="CU36" s="11">
        <f t="shared" si="116"/>
        <v>286394.75287500001</v>
      </c>
      <c r="CV36" s="11">
        <v>1</v>
      </c>
      <c r="CW36" s="11">
        <f t="shared" si="117"/>
        <v>39117.3321</v>
      </c>
      <c r="CX36" s="11">
        <v>10</v>
      </c>
      <c r="CY36" s="11">
        <f t="shared" si="118"/>
        <v>376537.5845</v>
      </c>
      <c r="CZ36" s="11">
        <v>0</v>
      </c>
      <c r="DA36" s="11">
        <f t="shared" si="119"/>
        <v>0</v>
      </c>
      <c r="DB36" s="11"/>
      <c r="DC36" s="11">
        <f t="shared" si="120"/>
        <v>0</v>
      </c>
      <c r="DD36" s="11">
        <v>70</v>
      </c>
      <c r="DE36" s="11">
        <f t="shared" si="121"/>
        <v>2996667.0483749998</v>
      </c>
      <c r="DF36" s="11">
        <v>16</v>
      </c>
      <c r="DG36" s="11">
        <f t="shared" si="122"/>
        <v>684952.4682</v>
      </c>
      <c r="DH36" s="11">
        <v>2</v>
      </c>
      <c r="DI36" s="11">
        <f t="shared" si="123"/>
        <v>85619.058525</v>
      </c>
      <c r="DJ36" s="11">
        <v>84</v>
      </c>
      <c r="DK36" s="11">
        <f t="shared" si="124"/>
        <v>3596000.45805</v>
      </c>
      <c r="DL36" s="11"/>
      <c r="DM36" s="11">
        <f t="shared" si="125"/>
        <v>0</v>
      </c>
      <c r="DN36" s="11"/>
      <c r="DO36" s="11">
        <f t="shared" si="126"/>
        <v>0</v>
      </c>
      <c r="DP36" s="11"/>
      <c r="DQ36" s="11">
        <f t="shared" si="127"/>
        <v>0</v>
      </c>
      <c r="DR36" s="11">
        <v>4</v>
      </c>
      <c r="DS36" s="11">
        <f t="shared" si="128"/>
        <v>186805.21859999999</v>
      </c>
      <c r="DT36" s="11">
        <v>24</v>
      </c>
      <c r="DU36" s="11">
        <f t="shared" si="129"/>
        <v>888522.25770000007</v>
      </c>
      <c r="DV36" s="11">
        <v>7</v>
      </c>
      <c r="DW36" s="11">
        <f t="shared" si="130"/>
        <v>286394.75287500001</v>
      </c>
      <c r="DX36" s="11">
        <v>2</v>
      </c>
      <c r="DY36" s="11">
        <f t="shared" si="131"/>
        <v>166897.29065625</v>
      </c>
      <c r="DZ36" s="11">
        <v>1</v>
      </c>
      <c r="EA36" s="11">
        <f t="shared" si="132"/>
        <v>78788.850164062504</v>
      </c>
      <c r="EB36" s="64">
        <f t="shared" si="133"/>
        <v>544</v>
      </c>
      <c r="EC36" s="64">
        <f t="shared" si="134"/>
        <v>21843160.179826565</v>
      </c>
    </row>
    <row r="37" spans="1:133" ht="36" customHeight="1" x14ac:dyDescent="0.25">
      <c r="A37" s="45">
        <v>169</v>
      </c>
      <c r="B37" s="8" t="s">
        <v>104</v>
      </c>
      <c r="C37" s="5">
        <v>19007.45</v>
      </c>
      <c r="D37" s="5">
        <f>C37*(H37+I37+J37)</f>
        <v>15776.183500000003</v>
      </c>
      <c r="E37" s="9">
        <v>0.72</v>
      </c>
      <c r="F37" s="10">
        <v>1</v>
      </c>
      <c r="G37" s="10"/>
      <c r="H37" s="7">
        <v>0.64</v>
      </c>
      <c r="I37" s="7">
        <v>0.15</v>
      </c>
      <c r="J37" s="7">
        <v>0.04</v>
      </c>
      <c r="K37" s="7">
        <v>0.17</v>
      </c>
      <c r="L37" s="5">
        <v>1.4</v>
      </c>
      <c r="M37" s="5">
        <v>1.68</v>
      </c>
      <c r="N37" s="5">
        <v>2.23</v>
      </c>
      <c r="O37" s="5">
        <v>2.39</v>
      </c>
      <c r="P37" s="11"/>
      <c r="Q37" s="11">
        <f t="shared" si="75"/>
        <v>0</v>
      </c>
      <c r="R37" s="11">
        <v>18</v>
      </c>
      <c r="S37" s="11">
        <f t="shared" si="76"/>
        <v>448332.52464000002</v>
      </c>
      <c r="T37" s="11">
        <v>0</v>
      </c>
      <c r="U37" s="11">
        <f t="shared" si="77"/>
        <v>0</v>
      </c>
      <c r="V37" s="11">
        <v>240</v>
      </c>
      <c r="W37" s="11">
        <f t="shared" si="78"/>
        <v>5058110.5344000002</v>
      </c>
      <c r="X37" s="11">
        <v>0</v>
      </c>
      <c r="Y37" s="11">
        <f t="shared" si="79"/>
        <v>0</v>
      </c>
      <c r="Z37" s="11">
        <v>183</v>
      </c>
      <c r="AA37" s="11">
        <f t="shared" si="80"/>
        <v>3856809.2824800005</v>
      </c>
      <c r="AB37" s="11">
        <v>0</v>
      </c>
      <c r="AC37" s="11">
        <f t="shared" si="81"/>
        <v>0</v>
      </c>
      <c r="AD37" s="11">
        <v>0</v>
      </c>
      <c r="AE37" s="11">
        <f t="shared" si="82"/>
        <v>0</v>
      </c>
      <c r="AF37" s="11">
        <v>0</v>
      </c>
      <c r="AG37" s="11">
        <f t="shared" si="83"/>
        <v>0</v>
      </c>
      <c r="AH37" s="11">
        <v>33</v>
      </c>
      <c r="AI37" s="11">
        <f t="shared" si="84"/>
        <v>610134.58321199997</v>
      </c>
      <c r="AJ37" s="11">
        <v>28</v>
      </c>
      <c r="AK37" s="11">
        <f t="shared" si="85"/>
        <v>549877.92551999993</v>
      </c>
      <c r="AL37" s="11">
        <v>35</v>
      </c>
      <c r="AM37" s="11">
        <f t="shared" si="86"/>
        <v>647112.43673999992</v>
      </c>
      <c r="AN37" s="11"/>
      <c r="AO37" s="11">
        <f t="shared" si="87"/>
        <v>0</v>
      </c>
      <c r="AP37" s="11">
        <v>24</v>
      </c>
      <c r="AQ37" s="11">
        <f t="shared" si="88"/>
        <v>443734.24233599997</v>
      </c>
      <c r="AR37" s="11">
        <v>2</v>
      </c>
      <c r="AS37" s="11">
        <f t="shared" si="89"/>
        <v>36977.853527999992</v>
      </c>
      <c r="AT37" s="11"/>
      <c r="AU37" s="11">
        <f t="shared" si="90"/>
        <v>0</v>
      </c>
      <c r="AV37" s="11"/>
      <c r="AW37" s="11">
        <f t="shared" si="91"/>
        <v>0</v>
      </c>
      <c r="AX37" s="11"/>
      <c r="AY37" s="11">
        <f t="shared" si="92"/>
        <v>0</v>
      </c>
      <c r="AZ37" s="11">
        <v>84</v>
      </c>
      <c r="BA37" s="11">
        <f t="shared" si="93"/>
        <v>1649633.7765599997</v>
      </c>
      <c r="BB37" s="11">
        <v>0</v>
      </c>
      <c r="BC37" s="11">
        <f t="shared" si="94"/>
        <v>0</v>
      </c>
      <c r="BD37" s="11">
        <v>0</v>
      </c>
      <c r="BE37" s="11">
        <f t="shared" si="95"/>
        <v>0</v>
      </c>
      <c r="BF37" s="11">
        <v>206</v>
      </c>
      <c r="BG37" s="11">
        <f t="shared" si="96"/>
        <v>4233006.2534759995</v>
      </c>
      <c r="BH37" s="11">
        <v>572</v>
      </c>
      <c r="BI37" s="11">
        <f t="shared" si="97"/>
        <v>11753784.354312001</v>
      </c>
      <c r="BJ37" s="11">
        <v>0</v>
      </c>
      <c r="BK37" s="11">
        <f t="shared" si="98"/>
        <v>0</v>
      </c>
      <c r="BL37" s="11">
        <v>0</v>
      </c>
      <c r="BM37" s="11">
        <f t="shared" si="99"/>
        <v>0</v>
      </c>
      <c r="BN37" s="11">
        <v>0</v>
      </c>
      <c r="BO37" s="11">
        <f t="shared" si="100"/>
        <v>0</v>
      </c>
      <c r="BP37" s="11">
        <v>20</v>
      </c>
      <c r="BQ37" s="11">
        <f t="shared" si="101"/>
        <v>355408.90307999996</v>
      </c>
      <c r="BR37" s="11">
        <v>38</v>
      </c>
      <c r="BS37" s="11">
        <f t="shared" si="102"/>
        <v>675276.91585199989</v>
      </c>
      <c r="BT37" s="11">
        <v>42</v>
      </c>
      <c r="BU37" s="11">
        <f t="shared" si="103"/>
        <v>885169.34351999988</v>
      </c>
      <c r="BV37" s="11">
        <v>3</v>
      </c>
      <c r="BW37" s="11">
        <f t="shared" si="104"/>
        <v>61645.722137999997</v>
      </c>
      <c r="BX37" s="11">
        <v>16</v>
      </c>
      <c r="BY37" s="11">
        <f t="shared" si="105"/>
        <v>284327.12246400001</v>
      </c>
      <c r="BZ37" s="11">
        <v>20</v>
      </c>
      <c r="CA37" s="11">
        <f t="shared" si="106"/>
        <v>638011.66968000005</v>
      </c>
      <c r="CB37" s="11">
        <v>3</v>
      </c>
      <c r="CC37" s="11">
        <f t="shared" si="107"/>
        <v>108634.41943200001</v>
      </c>
      <c r="CD37" s="29">
        <v>50</v>
      </c>
      <c r="CE37" s="11">
        <f t="shared" si="108"/>
        <v>1178309.8403999999</v>
      </c>
      <c r="CF37" s="11">
        <v>162</v>
      </c>
      <c r="CG37" s="11">
        <f t="shared" si="109"/>
        <v>3594247.3629215998</v>
      </c>
      <c r="CH37" s="11">
        <v>3</v>
      </c>
      <c r="CI37" s="11">
        <f t="shared" si="110"/>
        <v>67594.749868799991</v>
      </c>
      <c r="CJ37" s="11">
        <v>23</v>
      </c>
      <c r="CK37" s="11">
        <f t="shared" si="111"/>
        <v>713883.32769600011</v>
      </c>
      <c r="CL37" s="11">
        <v>34</v>
      </c>
      <c r="CM37" s="11">
        <f t="shared" si="112"/>
        <v>754348.21197119984</v>
      </c>
      <c r="CN37" s="11">
        <v>10</v>
      </c>
      <c r="CO37" s="11">
        <f t="shared" si="113"/>
        <v>235661.96808000002</v>
      </c>
      <c r="CP37" s="11">
        <v>353</v>
      </c>
      <c r="CQ37" s="11">
        <f t="shared" si="114"/>
        <v>7831909.3772303993</v>
      </c>
      <c r="CR37" s="11">
        <v>0</v>
      </c>
      <c r="CS37" s="11">
        <f t="shared" si="115"/>
        <v>0</v>
      </c>
      <c r="CT37" s="11">
        <v>20</v>
      </c>
      <c r="CU37" s="11">
        <f t="shared" si="116"/>
        <v>471323.93616000004</v>
      </c>
      <c r="CV37" s="11">
        <v>4</v>
      </c>
      <c r="CW37" s="11">
        <f t="shared" si="117"/>
        <v>90126.333158399997</v>
      </c>
      <c r="CX37" s="11">
        <v>44</v>
      </c>
      <c r="CY37" s="11">
        <f t="shared" si="118"/>
        <v>954296.85415679985</v>
      </c>
      <c r="CZ37" s="11">
        <v>4</v>
      </c>
      <c r="DA37" s="11">
        <f t="shared" si="119"/>
        <v>90126.333158399997</v>
      </c>
      <c r="DB37" s="11">
        <v>0</v>
      </c>
      <c r="DC37" s="11">
        <f t="shared" si="120"/>
        <v>0</v>
      </c>
      <c r="DD37" s="11">
        <v>117</v>
      </c>
      <c r="DE37" s="11">
        <f t="shared" si="121"/>
        <v>2885019.7960583996</v>
      </c>
      <c r="DF37" s="11">
        <v>14</v>
      </c>
      <c r="DG37" s="11">
        <f t="shared" si="122"/>
        <v>345216.04397279996</v>
      </c>
      <c r="DH37" s="11">
        <v>5</v>
      </c>
      <c r="DI37" s="11">
        <f t="shared" si="123"/>
        <v>123291.44427599999</v>
      </c>
      <c r="DJ37" s="11">
        <v>399</v>
      </c>
      <c r="DK37" s="11">
        <f t="shared" si="124"/>
        <v>9838657.2532248013</v>
      </c>
      <c r="DL37" s="11">
        <v>0</v>
      </c>
      <c r="DM37" s="11">
        <f t="shared" si="125"/>
        <v>0</v>
      </c>
      <c r="DN37" s="11">
        <v>0</v>
      </c>
      <c r="DO37" s="11">
        <f t="shared" si="126"/>
        <v>0</v>
      </c>
      <c r="DP37" s="11">
        <v>36</v>
      </c>
      <c r="DQ37" s="11">
        <f t="shared" si="127"/>
        <v>968398.25322239997</v>
      </c>
      <c r="DR37" s="11">
        <v>5</v>
      </c>
      <c r="DS37" s="11">
        <f t="shared" si="128"/>
        <v>134499.757392</v>
      </c>
      <c r="DT37" s="11">
        <v>14</v>
      </c>
      <c r="DU37" s="11">
        <f t="shared" si="129"/>
        <v>298543.47858719993</v>
      </c>
      <c r="DV37" s="11">
        <v>5</v>
      </c>
      <c r="DW37" s="11">
        <f t="shared" si="130"/>
        <v>117830.98404000001</v>
      </c>
      <c r="DX37" s="11">
        <v>3</v>
      </c>
      <c r="DY37" s="11">
        <f t="shared" si="131"/>
        <v>144199.25912700003</v>
      </c>
      <c r="DZ37" s="11">
        <v>13</v>
      </c>
      <c r="EA37" s="11">
        <f t="shared" si="132"/>
        <v>589970.91002850002</v>
      </c>
      <c r="EB37" s="64">
        <f t="shared" si="133"/>
        <v>2885</v>
      </c>
      <c r="EC37" s="64">
        <f t="shared" si="134"/>
        <v>63723443.338100709</v>
      </c>
    </row>
    <row r="38" spans="1:133" ht="20.25" customHeight="1" x14ac:dyDescent="0.25">
      <c r="A38" s="45">
        <v>25</v>
      </c>
      <c r="B38" s="8" t="s">
        <v>105</v>
      </c>
      <c r="C38" s="5">
        <v>19007.45</v>
      </c>
      <c r="D38" s="5"/>
      <c r="E38" s="9">
        <v>1.03</v>
      </c>
      <c r="F38" s="10">
        <v>1</v>
      </c>
      <c r="G38" s="10"/>
      <c r="H38" s="7">
        <v>0.64</v>
      </c>
      <c r="I38" s="7">
        <v>0.15</v>
      </c>
      <c r="J38" s="7">
        <v>0.04</v>
      </c>
      <c r="K38" s="7">
        <v>0.17</v>
      </c>
      <c r="L38" s="5">
        <v>1.4</v>
      </c>
      <c r="M38" s="5">
        <v>1.68</v>
      </c>
      <c r="N38" s="5">
        <v>2.23</v>
      </c>
      <c r="O38" s="5">
        <v>2.39</v>
      </c>
      <c r="P38" s="11"/>
      <c r="Q38" s="11">
        <f t="shared" si="75"/>
        <v>0</v>
      </c>
      <c r="R38" s="11">
        <v>10</v>
      </c>
      <c r="S38" s="11">
        <f t="shared" si="76"/>
        <v>356313.65770000004</v>
      </c>
      <c r="T38" s="11"/>
      <c r="U38" s="11">
        <f t="shared" si="77"/>
        <v>0</v>
      </c>
      <c r="V38" s="11">
        <v>190</v>
      </c>
      <c r="W38" s="11">
        <f t="shared" si="78"/>
        <v>5728427.2661000006</v>
      </c>
      <c r="X38" s="11"/>
      <c r="Y38" s="11">
        <f t="shared" si="79"/>
        <v>0</v>
      </c>
      <c r="Z38" s="11">
        <v>373</v>
      </c>
      <c r="AA38" s="11">
        <f t="shared" si="80"/>
        <v>11245807.211870002</v>
      </c>
      <c r="AB38" s="11"/>
      <c r="AC38" s="11">
        <f t="shared" si="81"/>
        <v>0</v>
      </c>
      <c r="AD38" s="11"/>
      <c r="AE38" s="11">
        <f t="shared" si="82"/>
        <v>0</v>
      </c>
      <c r="AF38" s="11"/>
      <c r="AG38" s="11">
        <f t="shared" si="83"/>
        <v>0</v>
      </c>
      <c r="AH38" s="11">
        <v>53</v>
      </c>
      <c r="AI38" s="11">
        <f t="shared" si="84"/>
        <v>1401820.1556205</v>
      </c>
      <c r="AJ38" s="11">
        <v>70</v>
      </c>
      <c r="AK38" s="11">
        <f t="shared" si="85"/>
        <v>1966577.3030749999</v>
      </c>
      <c r="AL38" s="11">
        <v>55</v>
      </c>
      <c r="AM38" s="11">
        <f t="shared" si="86"/>
        <v>1454719.0294174999</v>
      </c>
      <c r="AN38" s="11"/>
      <c r="AO38" s="11">
        <f t="shared" si="87"/>
        <v>0</v>
      </c>
      <c r="AP38" s="11">
        <v>72</v>
      </c>
      <c r="AQ38" s="11">
        <f t="shared" si="88"/>
        <v>1904359.4566919999</v>
      </c>
      <c r="AR38" s="11">
        <v>8</v>
      </c>
      <c r="AS38" s="11">
        <f t="shared" si="89"/>
        <v>211595.495188</v>
      </c>
      <c r="AT38" s="11"/>
      <c r="AU38" s="11">
        <f t="shared" si="90"/>
        <v>0</v>
      </c>
      <c r="AV38" s="11"/>
      <c r="AW38" s="11">
        <f t="shared" si="91"/>
        <v>0</v>
      </c>
      <c r="AX38" s="11"/>
      <c r="AY38" s="11">
        <f t="shared" si="92"/>
        <v>0</v>
      </c>
      <c r="AZ38" s="11">
        <v>54</v>
      </c>
      <c r="BA38" s="11">
        <f t="shared" si="93"/>
        <v>1517073.9195149997</v>
      </c>
      <c r="BB38" s="11"/>
      <c r="BC38" s="11">
        <f t="shared" si="94"/>
        <v>0</v>
      </c>
      <c r="BD38" s="11"/>
      <c r="BE38" s="11">
        <f t="shared" si="95"/>
        <v>0</v>
      </c>
      <c r="BF38" s="11">
        <v>100</v>
      </c>
      <c r="BG38" s="11">
        <f t="shared" si="96"/>
        <v>2939587.6760249999</v>
      </c>
      <c r="BH38" s="11">
        <v>100</v>
      </c>
      <c r="BI38" s="11">
        <f t="shared" si="97"/>
        <v>2939587.6760249999</v>
      </c>
      <c r="BJ38" s="11"/>
      <c r="BK38" s="11">
        <f t="shared" si="98"/>
        <v>0</v>
      </c>
      <c r="BL38" s="11"/>
      <c r="BM38" s="11">
        <f t="shared" si="99"/>
        <v>0</v>
      </c>
      <c r="BN38" s="11"/>
      <c r="BO38" s="11">
        <f t="shared" si="100"/>
        <v>0</v>
      </c>
      <c r="BP38" s="11"/>
      <c r="BQ38" s="11">
        <f t="shared" si="101"/>
        <v>0</v>
      </c>
      <c r="BR38" s="11"/>
      <c r="BS38" s="11">
        <f t="shared" si="102"/>
        <v>0</v>
      </c>
      <c r="BT38" s="11">
        <v>68</v>
      </c>
      <c r="BU38" s="11">
        <f t="shared" si="103"/>
        <v>2050173.9689200004</v>
      </c>
      <c r="BV38" s="11">
        <v>4</v>
      </c>
      <c r="BW38" s="11">
        <f t="shared" si="104"/>
        <v>117583.50704100002</v>
      </c>
      <c r="BX38" s="11">
        <v>4</v>
      </c>
      <c r="BY38" s="11">
        <f t="shared" si="105"/>
        <v>101686.436159</v>
      </c>
      <c r="BZ38" s="11">
        <v>4</v>
      </c>
      <c r="CA38" s="11">
        <f t="shared" si="106"/>
        <v>182542.22771400004</v>
      </c>
      <c r="CB38" s="11">
        <v>8</v>
      </c>
      <c r="CC38" s="11">
        <f t="shared" si="107"/>
        <v>414420.19264800008</v>
      </c>
      <c r="CD38" s="29">
        <v>49</v>
      </c>
      <c r="CE38" s="11">
        <f t="shared" si="108"/>
        <v>1651924.9345829999</v>
      </c>
      <c r="CF38" s="11">
        <v>109</v>
      </c>
      <c r="CG38" s="11">
        <f t="shared" si="109"/>
        <v>3459586.3463237993</v>
      </c>
      <c r="CH38" s="11">
        <v>1</v>
      </c>
      <c r="CI38" s="11">
        <f t="shared" si="110"/>
        <v>32232.681650399994</v>
      </c>
      <c r="CJ38" s="11">
        <v>15</v>
      </c>
      <c r="CK38" s="11">
        <f t="shared" si="111"/>
        <v>666032.4524699999</v>
      </c>
      <c r="CL38" s="11">
        <v>85</v>
      </c>
      <c r="CM38" s="11">
        <f t="shared" si="112"/>
        <v>2697842.5636469997</v>
      </c>
      <c r="CN38" s="11">
        <v>100</v>
      </c>
      <c r="CO38" s="11">
        <f t="shared" si="113"/>
        <v>3371275.3766999999</v>
      </c>
      <c r="CP38" s="11">
        <v>67</v>
      </c>
      <c r="CQ38" s="11">
        <f t="shared" si="114"/>
        <v>2126534.7266394002</v>
      </c>
      <c r="CR38" s="11"/>
      <c r="CS38" s="11">
        <f t="shared" si="115"/>
        <v>0</v>
      </c>
      <c r="CT38" s="11">
        <v>25</v>
      </c>
      <c r="CU38" s="11">
        <f t="shared" si="116"/>
        <v>842818.84417499998</v>
      </c>
      <c r="CV38" s="11">
        <v>1</v>
      </c>
      <c r="CW38" s="11">
        <f t="shared" si="117"/>
        <v>32232.681650399994</v>
      </c>
      <c r="CX38" s="11">
        <v>49</v>
      </c>
      <c r="CY38" s="11">
        <f t="shared" si="118"/>
        <v>1520308.1511771998</v>
      </c>
      <c r="CZ38" s="11">
        <v>4</v>
      </c>
      <c r="DA38" s="11">
        <f t="shared" si="119"/>
        <v>128930.72660159999</v>
      </c>
      <c r="DB38" s="11"/>
      <c r="DC38" s="11">
        <f t="shared" si="120"/>
        <v>0</v>
      </c>
      <c r="DD38" s="11">
        <v>233</v>
      </c>
      <c r="DE38" s="11">
        <f t="shared" si="121"/>
        <v>8219087.1421659011</v>
      </c>
      <c r="DF38" s="11">
        <v>41</v>
      </c>
      <c r="DG38" s="11">
        <f t="shared" si="122"/>
        <v>1446277.1366043</v>
      </c>
      <c r="DH38" s="11">
        <v>63</v>
      </c>
      <c r="DI38" s="11">
        <f t="shared" si="123"/>
        <v>2222328.2830749</v>
      </c>
      <c r="DJ38" s="11">
        <v>306</v>
      </c>
      <c r="DK38" s="11">
        <f t="shared" si="124"/>
        <v>10794165.946363801</v>
      </c>
      <c r="DL38" s="11"/>
      <c r="DM38" s="11">
        <f t="shared" si="125"/>
        <v>0</v>
      </c>
      <c r="DN38" s="11"/>
      <c r="DO38" s="11">
        <f t="shared" si="126"/>
        <v>0</v>
      </c>
      <c r="DP38" s="11"/>
      <c r="DQ38" s="11">
        <f t="shared" si="127"/>
        <v>0</v>
      </c>
      <c r="DR38" s="11">
        <v>1</v>
      </c>
      <c r="DS38" s="11">
        <f t="shared" si="128"/>
        <v>38481.875031600001</v>
      </c>
      <c r="DT38" s="11">
        <v>14</v>
      </c>
      <c r="DU38" s="11">
        <f t="shared" si="129"/>
        <v>427083.03186779999</v>
      </c>
      <c r="DV38" s="11">
        <v>5</v>
      </c>
      <c r="DW38" s="11">
        <f t="shared" si="130"/>
        <v>168563.768835</v>
      </c>
      <c r="DX38" s="11">
        <v>13</v>
      </c>
      <c r="DY38" s="11">
        <f t="shared" si="131"/>
        <v>893901.88875487505</v>
      </c>
      <c r="DZ38" s="11">
        <v>17</v>
      </c>
      <c r="EA38" s="11">
        <f t="shared" si="132"/>
        <v>1103674.2130981877</v>
      </c>
      <c r="EB38" s="64">
        <f t="shared" si="133"/>
        <v>2371</v>
      </c>
      <c r="EC38" s="64">
        <f t="shared" si="134"/>
        <v>76375557.951124176</v>
      </c>
    </row>
    <row r="39" spans="1:133" ht="20.25" customHeight="1" x14ac:dyDescent="0.25">
      <c r="A39" s="45">
        <v>145</v>
      </c>
      <c r="B39" s="8" t="s">
        <v>106</v>
      </c>
      <c r="C39" s="5">
        <v>19007.45</v>
      </c>
      <c r="D39" s="5"/>
      <c r="E39" s="9">
        <v>1.19</v>
      </c>
      <c r="F39" s="10">
        <v>1</v>
      </c>
      <c r="G39" s="10"/>
      <c r="H39" s="7">
        <v>0.65</v>
      </c>
      <c r="I39" s="7">
        <v>0.1</v>
      </c>
      <c r="J39" s="7">
        <v>0.05</v>
      </c>
      <c r="K39" s="7">
        <v>0.2</v>
      </c>
      <c r="L39" s="5">
        <v>1.4</v>
      </c>
      <c r="M39" s="5">
        <v>1.68</v>
      </c>
      <c r="N39" s="5">
        <v>2.23</v>
      </c>
      <c r="O39" s="5">
        <v>2.39</v>
      </c>
      <c r="P39" s="11"/>
      <c r="Q39" s="11">
        <f t="shared" si="75"/>
        <v>0</v>
      </c>
      <c r="R39" s="11">
        <v>24</v>
      </c>
      <c r="S39" s="11">
        <f t="shared" si="76"/>
        <v>987992.04503999988</v>
      </c>
      <c r="T39" s="11"/>
      <c r="U39" s="11">
        <f t="shared" si="77"/>
        <v>0</v>
      </c>
      <c r="V39" s="11"/>
      <c r="W39" s="11">
        <f t="shared" si="78"/>
        <v>0</v>
      </c>
      <c r="X39" s="11"/>
      <c r="Y39" s="11">
        <f t="shared" si="79"/>
        <v>0</v>
      </c>
      <c r="Z39" s="11"/>
      <c r="AA39" s="11">
        <f t="shared" si="80"/>
        <v>0</v>
      </c>
      <c r="AB39" s="11"/>
      <c r="AC39" s="11">
        <f t="shared" si="81"/>
        <v>0</v>
      </c>
      <c r="AD39" s="11"/>
      <c r="AE39" s="11">
        <f t="shared" si="82"/>
        <v>0</v>
      </c>
      <c r="AF39" s="11"/>
      <c r="AG39" s="11">
        <f t="shared" si="83"/>
        <v>0</v>
      </c>
      <c r="AH39" s="11"/>
      <c r="AI39" s="11">
        <f t="shared" si="84"/>
        <v>0</v>
      </c>
      <c r="AJ39" s="11"/>
      <c r="AK39" s="11">
        <f t="shared" si="85"/>
        <v>0</v>
      </c>
      <c r="AL39" s="11"/>
      <c r="AM39" s="11">
        <f t="shared" si="86"/>
        <v>0</v>
      </c>
      <c r="AN39" s="11"/>
      <c r="AO39" s="11">
        <f t="shared" si="87"/>
        <v>0</v>
      </c>
      <c r="AP39" s="11"/>
      <c r="AQ39" s="11">
        <f t="shared" si="88"/>
        <v>0</v>
      </c>
      <c r="AR39" s="11"/>
      <c r="AS39" s="11">
        <f t="shared" si="89"/>
        <v>0</v>
      </c>
      <c r="AT39" s="11"/>
      <c r="AU39" s="11">
        <f t="shared" si="90"/>
        <v>0</v>
      </c>
      <c r="AV39" s="11"/>
      <c r="AW39" s="11">
        <f t="shared" si="91"/>
        <v>0</v>
      </c>
      <c r="AX39" s="11"/>
      <c r="AY39" s="11">
        <f t="shared" si="92"/>
        <v>0</v>
      </c>
      <c r="AZ39" s="11"/>
      <c r="BA39" s="11">
        <f t="shared" si="93"/>
        <v>0</v>
      </c>
      <c r="BB39" s="11"/>
      <c r="BC39" s="11">
        <f t="shared" si="94"/>
        <v>0</v>
      </c>
      <c r="BD39" s="11"/>
      <c r="BE39" s="11">
        <f t="shared" si="95"/>
        <v>0</v>
      </c>
      <c r="BF39" s="11"/>
      <c r="BG39" s="11">
        <f t="shared" si="96"/>
        <v>0</v>
      </c>
      <c r="BH39" s="11"/>
      <c r="BI39" s="11">
        <f t="shared" si="97"/>
        <v>0</v>
      </c>
      <c r="BJ39" s="11"/>
      <c r="BK39" s="11">
        <f t="shared" si="98"/>
        <v>0</v>
      </c>
      <c r="BL39" s="11"/>
      <c r="BM39" s="11">
        <f t="shared" si="99"/>
        <v>0</v>
      </c>
      <c r="BN39" s="11"/>
      <c r="BO39" s="11">
        <f t="shared" si="100"/>
        <v>0</v>
      </c>
      <c r="BP39" s="11"/>
      <c r="BQ39" s="11">
        <f t="shared" si="101"/>
        <v>0</v>
      </c>
      <c r="BR39" s="11"/>
      <c r="BS39" s="11">
        <f t="shared" si="102"/>
        <v>0</v>
      </c>
      <c r="BT39" s="11"/>
      <c r="BU39" s="11">
        <f t="shared" si="103"/>
        <v>0</v>
      </c>
      <c r="BV39" s="11"/>
      <c r="BW39" s="11">
        <f t="shared" si="104"/>
        <v>0</v>
      </c>
      <c r="BX39" s="11"/>
      <c r="BY39" s="11">
        <f t="shared" si="105"/>
        <v>0</v>
      </c>
      <c r="BZ39" s="11"/>
      <c r="CA39" s="11">
        <f t="shared" si="106"/>
        <v>0</v>
      </c>
      <c r="CB39" s="11"/>
      <c r="CC39" s="11">
        <f t="shared" si="107"/>
        <v>0</v>
      </c>
      <c r="CD39" s="29"/>
      <c r="CE39" s="11">
        <f t="shared" si="108"/>
        <v>0</v>
      </c>
      <c r="CF39" s="11"/>
      <c r="CG39" s="11">
        <f t="shared" si="109"/>
        <v>0</v>
      </c>
      <c r="CH39" s="11"/>
      <c r="CI39" s="11">
        <f t="shared" si="110"/>
        <v>0</v>
      </c>
      <c r="CJ39" s="11"/>
      <c r="CK39" s="11">
        <f t="shared" si="111"/>
        <v>0</v>
      </c>
      <c r="CL39" s="11"/>
      <c r="CM39" s="11">
        <f t="shared" si="112"/>
        <v>0</v>
      </c>
      <c r="CN39" s="11"/>
      <c r="CO39" s="11">
        <f t="shared" si="113"/>
        <v>0</v>
      </c>
      <c r="CP39" s="11">
        <v>0</v>
      </c>
      <c r="CQ39" s="11">
        <f t="shared" si="114"/>
        <v>0</v>
      </c>
      <c r="CR39" s="11">
        <v>0</v>
      </c>
      <c r="CS39" s="11">
        <f t="shared" si="115"/>
        <v>0</v>
      </c>
      <c r="CT39" s="11"/>
      <c r="CU39" s="11">
        <f t="shared" si="116"/>
        <v>0</v>
      </c>
      <c r="CV39" s="11"/>
      <c r="CW39" s="11">
        <f t="shared" si="117"/>
        <v>0</v>
      </c>
      <c r="CX39" s="11">
        <v>0</v>
      </c>
      <c r="CY39" s="11">
        <f t="shared" si="118"/>
        <v>0</v>
      </c>
      <c r="CZ39" s="11">
        <v>0</v>
      </c>
      <c r="DA39" s="11">
        <f t="shared" si="119"/>
        <v>0</v>
      </c>
      <c r="DB39" s="11"/>
      <c r="DC39" s="11">
        <f t="shared" si="120"/>
        <v>0</v>
      </c>
      <c r="DD39" s="11"/>
      <c r="DE39" s="11">
        <f t="shared" si="121"/>
        <v>0</v>
      </c>
      <c r="DF39" s="11"/>
      <c r="DG39" s="11">
        <f t="shared" si="122"/>
        <v>0</v>
      </c>
      <c r="DH39" s="11"/>
      <c r="DI39" s="11">
        <f t="shared" si="123"/>
        <v>0</v>
      </c>
      <c r="DJ39" s="11"/>
      <c r="DK39" s="11">
        <f t="shared" si="124"/>
        <v>0</v>
      </c>
      <c r="DL39" s="11"/>
      <c r="DM39" s="11">
        <f t="shared" si="125"/>
        <v>0</v>
      </c>
      <c r="DN39" s="11"/>
      <c r="DO39" s="11">
        <f t="shared" si="126"/>
        <v>0</v>
      </c>
      <c r="DP39" s="11"/>
      <c r="DQ39" s="11">
        <f t="shared" si="127"/>
        <v>0</v>
      </c>
      <c r="DR39" s="11"/>
      <c r="DS39" s="11">
        <f t="shared" si="128"/>
        <v>0</v>
      </c>
      <c r="DT39" s="11"/>
      <c r="DU39" s="11">
        <f t="shared" si="129"/>
        <v>0</v>
      </c>
      <c r="DV39" s="11"/>
      <c r="DW39" s="11">
        <f t="shared" si="130"/>
        <v>0</v>
      </c>
      <c r="DX39" s="11"/>
      <c r="DY39" s="11">
        <f t="shared" si="131"/>
        <v>0</v>
      </c>
      <c r="DZ39" s="11"/>
      <c r="EA39" s="11">
        <f t="shared" si="132"/>
        <v>0</v>
      </c>
      <c r="EB39" s="64">
        <f t="shared" si="133"/>
        <v>24</v>
      </c>
      <c r="EC39" s="64">
        <f t="shared" si="134"/>
        <v>987992.04503999988</v>
      </c>
    </row>
    <row r="40" spans="1:133" x14ac:dyDescent="0.25">
      <c r="A40" s="45">
        <v>170</v>
      </c>
      <c r="B40" s="8" t="s">
        <v>107</v>
      </c>
      <c r="C40" s="5">
        <v>19007.45</v>
      </c>
      <c r="D40" s="5">
        <f>C40*(H40+I40+J40)</f>
        <v>15205.960000000001</v>
      </c>
      <c r="E40" s="9">
        <v>0.59</v>
      </c>
      <c r="F40" s="10">
        <v>1</v>
      </c>
      <c r="G40" s="10"/>
      <c r="H40" s="7">
        <v>0.65</v>
      </c>
      <c r="I40" s="7">
        <v>0.1</v>
      </c>
      <c r="J40" s="7">
        <v>0.05</v>
      </c>
      <c r="K40" s="7">
        <v>0.2</v>
      </c>
      <c r="L40" s="5">
        <v>1.4</v>
      </c>
      <c r="M40" s="5">
        <v>1.68</v>
      </c>
      <c r="N40" s="5">
        <v>2.23</v>
      </c>
      <c r="O40" s="5">
        <v>2.39</v>
      </c>
      <c r="P40" s="11"/>
      <c r="Q40" s="11">
        <f t="shared" si="75"/>
        <v>0</v>
      </c>
      <c r="R40" s="11"/>
      <c r="S40" s="11">
        <f t="shared" si="76"/>
        <v>0</v>
      </c>
      <c r="T40" s="11">
        <v>0</v>
      </c>
      <c r="U40" s="11">
        <f t="shared" si="77"/>
        <v>0</v>
      </c>
      <c r="V40" s="11">
        <v>130</v>
      </c>
      <c r="W40" s="11">
        <f t="shared" si="78"/>
        <v>2245121.9791000001</v>
      </c>
      <c r="X40" s="11">
        <v>0</v>
      </c>
      <c r="Y40" s="11">
        <f t="shared" si="79"/>
        <v>0</v>
      </c>
      <c r="Z40" s="11">
        <v>117</v>
      </c>
      <c r="AA40" s="11">
        <f t="shared" si="80"/>
        <v>2020609.7811899998</v>
      </c>
      <c r="AB40" s="11">
        <v>0</v>
      </c>
      <c r="AC40" s="11">
        <f t="shared" si="81"/>
        <v>0</v>
      </c>
      <c r="AD40" s="11">
        <v>0</v>
      </c>
      <c r="AE40" s="11">
        <f t="shared" si="82"/>
        <v>0</v>
      </c>
      <c r="AF40" s="11">
        <v>0</v>
      </c>
      <c r="AG40" s="11">
        <f t="shared" si="83"/>
        <v>0</v>
      </c>
      <c r="AH40" s="11"/>
      <c r="AI40" s="11">
        <f t="shared" si="84"/>
        <v>0</v>
      </c>
      <c r="AJ40" s="11">
        <v>10</v>
      </c>
      <c r="AK40" s="11">
        <f t="shared" si="85"/>
        <v>160926.57542499999</v>
      </c>
      <c r="AL40" s="11">
        <v>89</v>
      </c>
      <c r="AM40" s="11">
        <f t="shared" si="86"/>
        <v>1348407.7005244999</v>
      </c>
      <c r="AN40" s="11"/>
      <c r="AO40" s="11">
        <f t="shared" si="87"/>
        <v>0</v>
      </c>
      <c r="AP40" s="11">
        <v>6</v>
      </c>
      <c r="AQ40" s="11">
        <f t="shared" si="88"/>
        <v>90903.889922999981</v>
      </c>
      <c r="AR40" s="11"/>
      <c r="AS40" s="11">
        <f t="shared" si="89"/>
        <v>0</v>
      </c>
      <c r="AT40" s="11"/>
      <c r="AU40" s="11">
        <f t="shared" si="90"/>
        <v>0</v>
      </c>
      <c r="AV40" s="11">
        <v>0</v>
      </c>
      <c r="AW40" s="11">
        <f t="shared" si="91"/>
        <v>0</v>
      </c>
      <c r="AX40" s="11"/>
      <c r="AY40" s="11">
        <f t="shared" si="92"/>
        <v>0</v>
      </c>
      <c r="AZ40" s="11">
        <v>64</v>
      </c>
      <c r="BA40" s="11">
        <f t="shared" si="93"/>
        <v>1029930.0827200001</v>
      </c>
      <c r="BB40" s="11">
        <v>0</v>
      </c>
      <c r="BC40" s="11">
        <f t="shared" si="94"/>
        <v>0</v>
      </c>
      <c r="BD40" s="11">
        <v>0</v>
      </c>
      <c r="BE40" s="11">
        <f t="shared" si="95"/>
        <v>0</v>
      </c>
      <c r="BF40" s="11">
        <v>458</v>
      </c>
      <c r="BG40" s="11">
        <f t="shared" si="96"/>
        <v>7711993.9982084995</v>
      </c>
      <c r="BH40" s="11">
        <v>125</v>
      </c>
      <c r="BI40" s="11">
        <f t="shared" si="97"/>
        <v>2104801.8554062499</v>
      </c>
      <c r="BJ40" s="11">
        <v>0</v>
      </c>
      <c r="BK40" s="11">
        <f t="shared" si="98"/>
        <v>0</v>
      </c>
      <c r="BL40" s="11">
        <v>0</v>
      </c>
      <c r="BM40" s="11">
        <f t="shared" si="99"/>
        <v>0</v>
      </c>
      <c r="BN40" s="11">
        <v>0</v>
      </c>
      <c r="BO40" s="11">
        <f t="shared" si="100"/>
        <v>0</v>
      </c>
      <c r="BP40" s="11">
        <v>0</v>
      </c>
      <c r="BQ40" s="11">
        <f t="shared" si="101"/>
        <v>0</v>
      </c>
      <c r="BR40" s="11">
        <v>0</v>
      </c>
      <c r="BS40" s="11">
        <f t="shared" si="102"/>
        <v>0</v>
      </c>
      <c r="BT40" s="11"/>
      <c r="BU40" s="11">
        <f t="shared" si="103"/>
        <v>0</v>
      </c>
      <c r="BV40" s="11"/>
      <c r="BW40" s="11">
        <f t="shared" si="104"/>
        <v>0</v>
      </c>
      <c r="BX40" s="11">
        <v>10</v>
      </c>
      <c r="BY40" s="11">
        <f t="shared" si="105"/>
        <v>145618.9255675</v>
      </c>
      <c r="BZ40" s="11">
        <v>20</v>
      </c>
      <c r="CA40" s="11">
        <f t="shared" si="106"/>
        <v>522815.11820999999</v>
      </c>
      <c r="CB40" s="11">
        <v>4</v>
      </c>
      <c r="CC40" s="11">
        <f t="shared" si="107"/>
        <v>118693.16197200002</v>
      </c>
      <c r="CD40" s="29">
        <v>55</v>
      </c>
      <c r="CE40" s="11">
        <f t="shared" si="108"/>
        <v>1062115.397805</v>
      </c>
      <c r="CF40" s="11">
        <v>28</v>
      </c>
      <c r="CG40" s="11">
        <f t="shared" si="109"/>
        <v>509061.78356879996</v>
      </c>
      <c r="CH40" s="11">
        <v>4</v>
      </c>
      <c r="CI40" s="11">
        <f t="shared" si="110"/>
        <v>73853.523004799994</v>
      </c>
      <c r="CJ40" s="11">
        <v>8</v>
      </c>
      <c r="CK40" s="11">
        <f t="shared" si="111"/>
        <v>203473.99195200001</v>
      </c>
      <c r="CL40" s="11">
        <v>53</v>
      </c>
      <c r="CM40" s="11">
        <f t="shared" si="112"/>
        <v>963581.23318380001</v>
      </c>
      <c r="CN40" s="11"/>
      <c r="CO40" s="11">
        <f t="shared" si="113"/>
        <v>0</v>
      </c>
      <c r="CP40" s="11">
        <v>72</v>
      </c>
      <c r="CQ40" s="11">
        <f t="shared" si="114"/>
        <v>1309016.0148911998</v>
      </c>
      <c r="CR40" s="11">
        <v>0</v>
      </c>
      <c r="CS40" s="11">
        <f t="shared" si="115"/>
        <v>0</v>
      </c>
      <c r="CT40" s="11">
        <v>2</v>
      </c>
      <c r="CU40" s="11">
        <f t="shared" si="116"/>
        <v>38622.378102000002</v>
      </c>
      <c r="CV40" s="11">
        <v>6</v>
      </c>
      <c r="CW40" s="11">
        <f t="shared" si="117"/>
        <v>110780.28450719999</v>
      </c>
      <c r="CX40" s="11">
        <v>11</v>
      </c>
      <c r="CY40" s="11">
        <f t="shared" si="118"/>
        <v>195498.31387239997</v>
      </c>
      <c r="CZ40" s="11"/>
      <c r="DA40" s="11">
        <f t="shared" si="119"/>
        <v>0</v>
      </c>
      <c r="DB40" s="11">
        <v>0</v>
      </c>
      <c r="DC40" s="11">
        <f t="shared" si="120"/>
        <v>0</v>
      </c>
      <c r="DD40" s="11">
        <v>40</v>
      </c>
      <c r="DE40" s="11">
        <f t="shared" si="121"/>
        <v>808243.91247599991</v>
      </c>
      <c r="DF40" s="11">
        <v>0</v>
      </c>
      <c r="DG40" s="11">
        <f t="shared" si="122"/>
        <v>0</v>
      </c>
      <c r="DH40" s="11">
        <v>2</v>
      </c>
      <c r="DI40" s="11">
        <f t="shared" si="123"/>
        <v>40412.195623800006</v>
      </c>
      <c r="DJ40" s="11">
        <v>169</v>
      </c>
      <c r="DK40" s="11">
        <f t="shared" si="124"/>
        <v>3414830.5302111004</v>
      </c>
      <c r="DL40" s="11">
        <v>0</v>
      </c>
      <c r="DM40" s="11">
        <f t="shared" si="125"/>
        <v>0</v>
      </c>
      <c r="DN40" s="11">
        <v>0</v>
      </c>
      <c r="DO40" s="11">
        <f t="shared" si="126"/>
        <v>0</v>
      </c>
      <c r="DP40" s="11"/>
      <c r="DQ40" s="11">
        <f t="shared" si="127"/>
        <v>0</v>
      </c>
      <c r="DR40" s="11">
        <v>10</v>
      </c>
      <c r="DS40" s="11">
        <f t="shared" si="128"/>
        <v>220430.15794799998</v>
      </c>
      <c r="DT40" s="11"/>
      <c r="DU40" s="11">
        <f t="shared" si="129"/>
        <v>0</v>
      </c>
      <c r="DV40" s="11"/>
      <c r="DW40" s="11">
        <f t="shared" si="130"/>
        <v>0</v>
      </c>
      <c r="DX40" s="11">
        <v>2</v>
      </c>
      <c r="DY40" s="11">
        <f t="shared" si="131"/>
        <v>78775.521189750012</v>
      </c>
      <c r="DZ40" s="11">
        <v>12</v>
      </c>
      <c r="EA40" s="11">
        <f t="shared" si="132"/>
        <v>446260.04732925008</v>
      </c>
      <c r="EB40" s="64">
        <f t="shared" si="133"/>
        <v>1507</v>
      </c>
      <c r="EC40" s="64">
        <f t="shared" si="134"/>
        <v>26974778.353911847</v>
      </c>
    </row>
    <row r="41" spans="1:133" x14ac:dyDescent="0.25">
      <c r="A41" s="45">
        <v>146</v>
      </c>
      <c r="B41" s="8" t="s">
        <v>108</v>
      </c>
      <c r="C41" s="5">
        <v>19007.45</v>
      </c>
      <c r="D41" s="5"/>
      <c r="E41" s="9">
        <v>0.48</v>
      </c>
      <c r="F41" s="10">
        <v>1</v>
      </c>
      <c r="G41" s="10"/>
      <c r="H41" s="7">
        <v>0.65</v>
      </c>
      <c r="I41" s="7">
        <v>0.1</v>
      </c>
      <c r="J41" s="7">
        <v>0.05</v>
      </c>
      <c r="K41" s="7">
        <v>0.2</v>
      </c>
      <c r="L41" s="5">
        <v>1.4</v>
      </c>
      <c r="M41" s="5">
        <v>1.68</v>
      </c>
      <c r="N41" s="5">
        <v>2.23</v>
      </c>
      <c r="O41" s="5">
        <v>2.39</v>
      </c>
      <c r="P41" s="11"/>
      <c r="Q41" s="11">
        <f t="shared" si="75"/>
        <v>0</v>
      </c>
      <c r="R41" s="11">
        <v>124</v>
      </c>
      <c r="S41" s="11">
        <f t="shared" si="76"/>
        <v>2059008.6316800001</v>
      </c>
      <c r="T41" s="11"/>
      <c r="U41" s="11">
        <f t="shared" si="77"/>
        <v>0</v>
      </c>
      <c r="V41" s="11"/>
      <c r="W41" s="11">
        <f t="shared" si="78"/>
        <v>0</v>
      </c>
      <c r="X41" s="11"/>
      <c r="Y41" s="11">
        <f t="shared" si="79"/>
        <v>0</v>
      </c>
      <c r="Z41" s="11"/>
      <c r="AA41" s="11">
        <f t="shared" si="80"/>
        <v>0</v>
      </c>
      <c r="AB41" s="11"/>
      <c r="AC41" s="11">
        <f t="shared" si="81"/>
        <v>0</v>
      </c>
      <c r="AD41" s="11"/>
      <c r="AE41" s="11">
        <f t="shared" si="82"/>
        <v>0</v>
      </c>
      <c r="AF41" s="11"/>
      <c r="AG41" s="11">
        <f t="shared" si="83"/>
        <v>0</v>
      </c>
      <c r="AH41" s="11"/>
      <c r="AI41" s="11">
        <f t="shared" si="84"/>
        <v>0</v>
      </c>
      <c r="AJ41" s="11">
        <v>10</v>
      </c>
      <c r="AK41" s="11">
        <f t="shared" si="85"/>
        <v>130923.31559999997</v>
      </c>
      <c r="AL41" s="11">
        <v>3</v>
      </c>
      <c r="AM41" s="11">
        <f t="shared" si="86"/>
        <v>36977.853528</v>
      </c>
      <c r="AN41" s="11"/>
      <c r="AO41" s="11">
        <f t="shared" si="87"/>
        <v>0</v>
      </c>
      <c r="AP41" s="11">
        <v>5</v>
      </c>
      <c r="AQ41" s="11">
        <f t="shared" si="88"/>
        <v>61629.755879999982</v>
      </c>
      <c r="AR41" s="11"/>
      <c r="AS41" s="11">
        <f t="shared" si="89"/>
        <v>0</v>
      </c>
      <c r="AT41" s="11"/>
      <c r="AU41" s="11">
        <f t="shared" si="90"/>
        <v>0</v>
      </c>
      <c r="AV41" s="11"/>
      <c r="AW41" s="11">
        <f t="shared" si="91"/>
        <v>0</v>
      </c>
      <c r="AX41" s="12"/>
      <c r="AY41" s="11">
        <f t="shared" si="92"/>
        <v>0</v>
      </c>
      <c r="AZ41" s="11">
        <v>15</v>
      </c>
      <c r="BA41" s="11">
        <f t="shared" si="93"/>
        <v>196384.97339999996</v>
      </c>
      <c r="BB41" s="11"/>
      <c r="BC41" s="11">
        <f t="shared" si="94"/>
        <v>0</v>
      </c>
      <c r="BD41" s="11"/>
      <c r="BE41" s="11">
        <f t="shared" si="95"/>
        <v>0</v>
      </c>
      <c r="BF41" s="11"/>
      <c r="BG41" s="11">
        <f t="shared" si="96"/>
        <v>0</v>
      </c>
      <c r="BH41" s="11"/>
      <c r="BI41" s="11">
        <f t="shared" si="97"/>
        <v>0</v>
      </c>
      <c r="BJ41" s="11"/>
      <c r="BK41" s="11">
        <f t="shared" si="98"/>
        <v>0</v>
      </c>
      <c r="BL41" s="11"/>
      <c r="BM41" s="11">
        <f t="shared" si="99"/>
        <v>0</v>
      </c>
      <c r="BN41" s="11"/>
      <c r="BO41" s="11">
        <f t="shared" si="100"/>
        <v>0</v>
      </c>
      <c r="BP41" s="11"/>
      <c r="BQ41" s="11">
        <f t="shared" si="101"/>
        <v>0</v>
      </c>
      <c r="BR41" s="11"/>
      <c r="BS41" s="11">
        <f t="shared" si="102"/>
        <v>0</v>
      </c>
      <c r="BT41" s="11"/>
      <c r="BU41" s="11">
        <f t="shared" si="103"/>
        <v>0</v>
      </c>
      <c r="BV41" s="11"/>
      <c r="BW41" s="11">
        <f t="shared" si="104"/>
        <v>0</v>
      </c>
      <c r="BX41" s="11"/>
      <c r="BY41" s="11">
        <f t="shared" si="105"/>
        <v>0</v>
      </c>
      <c r="BZ41" s="11">
        <v>7</v>
      </c>
      <c r="CA41" s="11">
        <f t="shared" si="106"/>
        <v>148869.38959199999</v>
      </c>
      <c r="CB41" s="11">
        <v>2</v>
      </c>
      <c r="CC41" s="11">
        <f t="shared" si="107"/>
        <v>48281.964191999999</v>
      </c>
      <c r="CD41" s="29">
        <v>5</v>
      </c>
      <c r="CE41" s="11">
        <f t="shared" si="108"/>
        <v>78553.989359999992</v>
      </c>
      <c r="CF41" s="11">
        <v>8</v>
      </c>
      <c r="CG41" s="11">
        <f t="shared" si="109"/>
        <v>118329.1312896</v>
      </c>
      <c r="CH41" s="12">
        <v>0</v>
      </c>
      <c r="CI41" s="11">
        <f t="shared" si="110"/>
        <v>0</v>
      </c>
      <c r="CJ41" s="11"/>
      <c r="CK41" s="11">
        <f t="shared" si="111"/>
        <v>0</v>
      </c>
      <c r="CL41" s="11">
        <v>30</v>
      </c>
      <c r="CM41" s="11">
        <f t="shared" si="112"/>
        <v>443734.24233599997</v>
      </c>
      <c r="CN41" s="11"/>
      <c r="CO41" s="11">
        <f t="shared" si="113"/>
        <v>0</v>
      </c>
      <c r="CP41" s="11">
        <v>65</v>
      </c>
      <c r="CQ41" s="11">
        <f t="shared" si="114"/>
        <v>961424.19172799983</v>
      </c>
      <c r="CR41" s="11">
        <v>0</v>
      </c>
      <c r="CS41" s="11">
        <f t="shared" si="115"/>
        <v>0</v>
      </c>
      <c r="CT41" s="11">
        <v>2</v>
      </c>
      <c r="CU41" s="11">
        <f t="shared" si="116"/>
        <v>31421.595744000002</v>
      </c>
      <c r="CV41" s="11">
        <v>4</v>
      </c>
      <c r="CW41" s="11">
        <f t="shared" si="117"/>
        <v>60084.222105599998</v>
      </c>
      <c r="CX41" s="11">
        <v>7</v>
      </c>
      <c r="CY41" s="11">
        <f t="shared" si="118"/>
        <v>101213.3027136</v>
      </c>
      <c r="CZ41" s="11">
        <v>0</v>
      </c>
      <c r="DA41" s="11">
        <f t="shared" si="119"/>
        <v>0</v>
      </c>
      <c r="DB41" s="11"/>
      <c r="DC41" s="11">
        <f t="shared" si="120"/>
        <v>0</v>
      </c>
      <c r="DD41" s="11">
        <v>10</v>
      </c>
      <c r="DE41" s="11">
        <f t="shared" si="121"/>
        <v>164388.59236799998</v>
      </c>
      <c r="DF41" s="11"/>
      <c r="DG41" s="11">
        <f t="shared" si="122"/>
        <v>0</v>
      </c>
      <c r="DH41" s="11"/>
      <c r="DI41" s="11">
        <f t="shared" si="123"/>
        <v>0</v>
      </c>
      <c r="DJ41" s="11">
        <v>44</v>
      </c>
      <c r="DK41" s="11">
        <f t="shared" si="124"/>
        <v>723309.80641919991</v>
      </c>
      <c r="DL41" s="11"/>
      <c r="DM41" s="11">
        <f t="shared" si="125"/>
        <v>0</v>
      </c>
      <c r="DN41" s="11"/>
      <c r="DO41" s="11">
        <f t="shared" si="126"/>
        <v>0</v>
      </c>
      <c r="DP41" s="11">
        <v>38</v>
      </c>
      <c r="DQ41" s="11">
        <f t="shared" si="127"/>
        <v>681465.43745279999</v>
      </c>
      <c r="DR41" s="11">
        <v>100</v>
      </c>
      <c r="DS41" s="11">
        <f t="shared" si="128"/>
        <v>1793330.0985599998</v>
      </c>
      <c r="DT41" s="11"/>
      <c r="DU41" s="11">
        <f t="shared" si="129"/>
        <v>0</v>
      </c>
      <c r="DV41" s="11"/>
      <c r="DW41" s="11">
        <f t="shared" si="130"/>
        <v>0</v>
      </c>
      <c r="DX41" s="11"/>
      <c r="DY41" s="11">
        <f t="shared" si="131"/>
        <v>0</v>
      </c>
      <c r="DZ41" s="11">
        <v>5</v>
      </c>
      <c r="EA41" s="11">
        <f t="shared" si="132"/>
        <v>151274.59231500002</v>
      </c>
      <c r="EB41" s="64">
        <f t="shared" si="133"/>
        <v>484</v>
      </c>
      <c r="EC41" s="64">
        <f t="shared" si="134"/>
        <v>7990605.0862638</v>
      </c>
    </row>
    <row r="42" spans="1:133" s="66" customFormat="1" x14ac:dyDescent="0.2">
      <c r="A42" s="44">
        <v>5</v>
      </c>
      <c r="B42" s="26" t="s">
        <v>109</v>
      </c>
      <c r="C42" s="5">
        <v>19007.45</v>
      </c>
      <c r="D42" s="13">
        <f>C42*(H42+I42+J42)</f>
        <v>0</v>
      </c>
      <c r="E42" s="13">
        <v>1.37</v>
      </c>
      <c r="F42" s="14">
        <v>1</v>
      </c>
      <c r="G42" s="14"/>
      <c r="H42" s="15"/>
      <c r="I42" s="15"/>
      <c r="J42" s="15"/>
      <c r="K42" s="15"/>
      <c r="L42" s="13">
        <v>1.4</v>
      </c>
      <c r="M42" s="13">
        <v>1.68</v>
      </c>
      <c r="N42" s="13">
        <v>2.23</v>
      </c>
      <c r="O42" s="13">
        <v>2.39</v>
      </c>
      <c r="P42" s="12">
        <f t="shared" ref="P42:AJ42" si="135">SUM(P43:P47)</f>
        <v>0</v>
      </c>
      <c r="Q42" s="12">
        <f t="shared" si="135"/>
        <v>0</v>
      </c>
      <c r="R42" s="12">
        <f t="shared" si="135"/>
        <v>75</v>
      </c>
      <c r="S42" s="12">
        <f t="shared" si="135"/>
        <v>4058170.4062899998</v>
      </c>
      <c r="T42" s="12">
        <f t="shared" si="135"/>
        <v>0</v>
      </c>
      <c r="U42" s="12">
        <f t="shared" si="135"/>
        <v>0</v>
      </c>
      <c r="V42" s="12">
        <f t="shared" si="135"/>
        <v>0</v>
      </c>
      <c r="W42" s="12">
        <f t="shared" si="135"/>
        <v>0</v>
      </c>
      <c r="X42" s="12">
        <f t="shared" si="135"/>
        <v>0</v>
      </c>
      <c r="Y42" s="12">
        <f t="shared" si="135"/>
        <v>0</v>
      </c>
      <c r="Z42" s="12">
        <f t="shared" si="135"/>
        <v>20</v>
      </c>
      <c r="AA42" s="12">
        <f t="shared" si="135"/>
        <v>1604369.4351300001</v>
      </c>
      <c r="AB42" s="12">
        <f t="shared" si="135"/>
        <v>0</v>
      </c>
      <c r="AC42" s="12">
        <f t="shared" si="135"/>
        <v>0</v>
      </c>
      <c r="AD42" s="12">
        <f t="shared" si="135"/>
        <v>0</v>
      </c>
      <c r="AE42" s="12">
        <f t="shared" si="135"/>
        <v>0</v>
      </c>
      <c r="AF42" s="12">
        <f t="shared" si="135"/>
        <v>0</v>
      </c>
      <c r="AG42" s="12">
        <f t="shared" si="135"/>
        <v>0</v>
      </c>
      <c r="AH42" s="12">
        <f t="shared" si="135"/>
        <v>7</v>
      </c>
      <c r="AI42" s="12">
        <f t="shared" si="135"/>
        <v>201323.86920799999</v>
      </c>
      <c r="AJ42" s="12">
        <f t="shared" si="135"/>
        <v>2</v>
      </c>
      <c r="AK42" s="12">
        <f t="shared" ref="AK42:BE42" si="136">SUM(AK43:AK47)</f>
        <v>61097.547280000013</v>
      </c>
      <c r="AL42" s="12">
        <f t="shared" si="136"/>
        <v>7</v>
      </c>
      <c r="AM42" s="12">
        <f t="shared" si="136"/>
        <v>201323.86920799999</v>
      </c>
      <c r="AN42" s="12">
        <f t="shared" si="136"/>
        <v>0</v>
      </c>
      <c r="AO42" s="12">
        <f t="shared" si="136"/>
        <v>0</v>
      </c>
      <c r="AP42" s="12">
        <f t="shared" si="136"/>
        <v>8</v>
      </c>
      <c r="AQ42" s="12">
        <f t="shared" si="136"/>
        <v>230084.421952</v>
      </c>
      <c r="AR42" s="12">
        <f t="shared" si="136"/>
        <v>2</v>
      </c>
      <c r="AS42" s="12">
        <f t="shared" si="136"/>
        <v>57521.105488000016</v>
      </c>
      <c r="AT42" s="12">
        <f t="shared" si="136"/>
        <v>0</v>
      </c>
      <c r="AU42" s="12">
        <f t="shared" si="136"/>
        <v>0</v>
      </c>
      <c r="AV42" s="12">
        <f t="shared" si="136"/>
        <v>0</v>
      </c>
      <c r="AW42" s="12">
        <f t="shared" si="136"/>
        <v>0</v>
      </c>
      <c r="AX42" s="12">
        <f t="shared" si="136"/>
        <v>0</v>
      </c>
      <c r="AY42" s="12">
        <f t="shared" si="136"/>
        <v>0</v>
      </c>
      <c r="AZ42" s="12">
        <f t="shared" si="136"/>
        <v>24</v>
      </c>
      <c r="BA42" s="12">
        <f t="shared" si="136"/>
        <v>728806.45684</v>
      </c>
      <c r="BB42" s="12">
        <f t="shared" si="136"/>
        <v>0</v>
      </c>
      <c r="BC42" s="12">
        <f t="shared" si="136"/>
        <v>0</v>
      </c>
      <c r="BD42" s="12">
        <f t="shared" si="136"/>
        <v>0</v>
      </c>
      <c r="BE42" s="12">
        <f t="shared" si="136"/>
        <v>0</v>
      </c>
      <c r="BF42" s="12">
        <f t="shared" ref="BF42:CA42" si="137">SUM(BF43:BF47)</f>
        <v>0</v>
      </c>
      <c r="BG42" s="12">
        <f t="shared" si="137"/>
        <v>0</v>
      </c>
      <c r="BH42" s="12">
        <f t="shared" si="137"/>
        <v>142</v>
      </c>
      <c r="BI42" s="12">
        <f t="shared" si="137"/>
        <v>4538951.6892720014</v>
      </c>
      <c r="BJ42" s="12">
        <f t="shared" si="137"/>
        <v>0</v>
      </c>
      <c r="BK42" s="12">
        <f t="shared" si="137"/>
        <v>0</v>
      </c>
      <c r="BL42" s="12">
        <f t="shared" si="137"/>
        <v>0</v>
      </c>
      <c r="BM42" s="12">
        <f t="shared" si="137"/>
        <v>0</v>
      </c>
      <c r="BN42" s="12">
        <f t="shared" si="137"/>
        <v>0</v>
      </c>
      <c r="BO42" s="12">
        <f t="shared" si="137"/>
        <v>0</v>
      </c>
      <c r="BP42" s="12">
        <f t="shared" si="137"/>
        <v>0</v>
      </c>
      <c r="BQ42" s="12">
        <f t="shared" si="137"/>
        <v>0</v>
      </c>
      <c r="BR42" s="12">
        <f t="shared" si="137"/>
        <v>2</v>
      </c>
      <c r="BS42" s="12">
        <f t="shared" si="137"/>
        <v>55285.829368000006</v>
      </c>
      <c r="BT42" s="12">
        <f t="shared" si="137"/>
        <v>55</v>
      </c>
      <c r="BU42" s="12">
        <f t="shared" si="137"/>
        <v>1878057.70768</v>
      </c>
      <c r="BV42" s="12">
        <f t="shared" si="137"/>
        <v>0</v>
      </c>
      <c r="BW42" s="12">
        <f t="shared" si="137"/>
        <v>0</v>
      </c>
      <c r="BX42" s="12">
        <f t="shared" si="137"/>
        <v>0</v>
      </c>
      <c r="BY42" s="12">
        <f t="shared" si="137"/>
        <v>0</v>
      </c>
      <c r="BZ42" s="12">
        <f t="shared" si="137"/>
        <v>2</v>
      </c>
      <c r="CA42" s="12">
        <f t="shared" si="137"/>
        <v>99246.259728000034</v>
      </c>
      <c r="CB42" s="12">
        <f t="shared" ref="CB42:CI42" si="138">SUM(CB43:CB47)</f>
        <v>3</v>
      </c>
      <c r="CC42" s="12">
        <f t="shared" si="138"/>
        <v>168986.87467200006</v>
      </c>
      <c r="CD42" s="12">
        <f t="shared" si="138"/>
        <v>5</v>
      </c>
      <c r="CE42" s="12">
        <f t="shared" si="138"/>
        <v>183292.64184000003</v>
      </c>
      <c r="CF42" s="12">
        <f t="shared" si="138"/>
        <v>24</v>
      </c>
      <c r="CG42" s="12">
        <f t="shared" si="138"/>
        <v>820908.34832160024</v>
      </c>
      <c r="CH42" s="12">
        <f t="shared" si="138"/>
        <v>4</v>
      </c>
      <c r="CI42" s="12">
        <f t="shared" si="138"/>
        <v>140196.5182464</v>
      </c>
      <c r="CJ42" s="12">
        <f>SUM(CJ43:CJ47)</f>
        <v>5</v>
      </c>
      <c r="CK42" s="12">
        <f t="shared" ref="CK42:DE42" si="139">SUM(CK43:CK47)</f>
        <v>241409.82096000001</v>
      </c>
      <c r="CL42" s="12">
        <f t="shared" si="139"/>
        <v>40</v>
      </c>
      <c r="CM42" s="12">
        <f t="shared" si="139"/>
        <v>1380506.531712</v>
      </c>
      <c r="CN42" s="12">
        <f t="shared" si="139"/>
        <v>15</v>
      </c>
      <c r="CO42" s="12">
        <f t="shared" si="139"/>
        <v>549877.92552000005</v>
      </c>
      <c r="CP42" s="12">
        <f t="shared" si="139"/>
        <v>40</v>
      </c>
      <c r="CQ42" s="12">
        <f t="shared" si="139"/>
        <v>1380506.531712</v>
      </c>
      <c r="CR42" s="12">
        <f t="shared" si="139"/>
        <v>0</v>
      </c>
      <c r="CS42" s="12">
        <f t="shared" si="139"/>
        <v>0</v>
      </c>
      <c r="CT42" s="12">
        <f t="shared" si="139"/>
        <v>7</v>
      </c>
      <c r="CU42" s="12">
        <f t="shared" si="139"/>
        <v>251372.76595200005</v>
      </c>
      <c r="CV42" s="12">
        <f t="shared" si="139"/>
        <v>3</v>
      </c>
      <c r="CW42" s="12">
        <f t="shared" si="139"/>
        <v>105147.38868480001</v>
      </c>
      <c r="CX42" s="12">
        <f t="shared" si="139"/>
        <v>16</v>
      </c>
      <c r="CY42" s="12">
        <f t="shared" si="139"/>
        <v>539804.28113920009</v>
      </c>
      <c r="CZ42" s="12">
        <f t="shared" si="139"/>
        <v>1</v>
      </c>
      <c r="DA42" s="12">
        <f t="shared" si="139"/>
        <v>35049.129561600006</v>
      </c>
      <c r="DB42" s="12">
        <f t="shared" si="139"/>
        <v>0</v>
      </c>
      <c r="DC42" s="12">
        <f t="shared" si="139"/>
        <v>0</v>
      </c>
      <c r="DD42" s="12">
        <f t="shared" si="139"/>
        <v>45</v>
      </c>
      <c r="DE42" s="12">
        <f t="shared" si="139"/>
        <v>1750396.0324851004</v>
      </c>
      <c r="DF42" s="12">
        <f t="shared" ref="DF42:EA42" si="140">SUM(DF43:DF47)</f>
        <v>5</v>
      </c>
      <c r="DG42" s="12">
        <f t="shared" si="140"/>
        <v>191786.69109600005</v>
      </c>
      <c r="DH42" s="12">
        <f t="shared" si="140"/>
        <v>23</v>
      </c>
      <c r="DI42" s="12">
        <f t="shared" si="140"/>
        <v>882218.7790416003</v>
      </c>
      <c r="DJ42" s="12">
        <f t="shared" si="140"/>
        <v>102</v>
      </c>
      <c r="DK42" s="12">
        <f t="shared" si="140"/>
        <v>4223416.9189211996</v>
      </c>
      <c r="DL42" s="12">
        <f t="shared" si="140"/>
        <v>0</v>
      </c>
      <c r="DM42" s="12">
        <f t="shared" si="140"/>
        <v>0</v>
      </c>
      <c r="DN42" s="12">
        <f t="shared" si="140"/>
        <v>0</v>
      </c>
      <c r="DO42" s="12">
        <f t="shared" si="140"/>
        <v>0</v>
      </c>
      <c r="DP42" s="12">
        <f t="shared" si="140"/>
        <v>42</v>
      </c>
      <c r="DQ42" s="12">
        <f t="shared" si="140"/>
        <v>4234500.6952248001</v>
      </c>
      <c r="DR42" s="12">
        <f t="shared" si="140"/>
        <v>0</v>
      </c>
      <c r="DS42" s="12">
        <f t="shared" si="140"/>
        <v>0</v>
      </c>
      <c r="DT42" s="12">
        <f t="shared" si="140"/>
        <v>7</v>
      </c>
      <c r="DU42" s="12">
        <f t="shared" si="140"/>
        <v>232200.48334560002</v>
      </c>
      <c r="DV42" s="12">
        <f t="shared" si="140"/>
        <v>0</v>
      </c>
      <c r="DW42" s="12">
        <f t="shared" si="140"/>
        <v>0</v>
      </c>
      <c r="DX42" s="12">
        <f t="shared" si="140"/>
        <v>5</v>
      </c>
      <c r="DY42" s="12">
        <f t="shared" si="140"/>
        <v>373849.93107000005</v>
      </c>
      <c r="DZ42" s="12">
        <f t="shared" si="140"/>
        <v>2</v>
      </c>
      <c r="EA42" s="12">
        <f t="shared" si="140"/>
        <v>141189.61949400004</v>
      </c>
      <c r="EB42" s="12">
        <f t="shared" ref="EB42:EC42" si="141">SUM(EB43:EB47)</f>
        <v>740</v>
      </c>
      <c r="EC42" s="12">
        <f t="shared" si="141"/>
        <v>31540856.506443899</v>
      </c>
    </row>
    <row r="43" spans="1:133" x14ac:dyDescent="0.25">
      <c r="A43" s="46">
        <v>26</v>
      </c>
      <c r="B43" s="8" t="s">
        <v>110</v>
      </c>
      <c r="C43" s="5">
        <v>19007.45</v>
      </c>
      <c r="D43" s="5">
        <f>C43*(H43+I43+J43)</f>
        <v>14825.811000000002</v>
      </c>
      <c r="E43" s="67">
        <v>1.1200000000000001</v>
      </c>
      <c r="F43" s="10">
        <v>1</v>
      </c>
      <c r="G43" s="10"/>
      <c r="H43" s="7">
        <v>0.53</v>
      </c>
      <c r="I43" s="7">
        <v>0.2</v>
      </c>
      <c r="J43" s="7">
        <v>0.05</v>
      </c>
      <c r="K43" s="7">
        <v>0.22</v>
      </c>
      <c r="L43" s="5">
        <v>1.4</v>
      </c>
      <c r="M43" s="5">
        <v>1.68</v>
      </c>
      <c r="N43" s="5">
        <v>2.23</v>
      </c>
      <c r="O43" s="5">
        <v>2.39</v>
      </c>
      <c r="P43" s="11"/>
      <c r="Q43" s="11">
        <f>P43/12*9*C43*E43*F43*L43*$Q$9+P43/12*3*C43*E43*F43*L43*$Q$8</f>
        <v>0</v>
      </c>
      <c r="R43" s="11">
        <v>15</v>
      </c>
      <c r="S43" s="11">
        <f>R43*C43*E43*F43*L43*$S$9</f>
        <v>581171.79120000009</v>
      </c>
      <c r="T43" s="11">
        <v>0</v>
      </c>
      <c r="U43" s="11">
        <f>T43*C43*E43*F43*L43*$U$9</f>
        <v>0</v>
      </c>
      <c r="V43" s="11">
        <v>0</v>
      </c>
      <c r="W43" s="11">
        <f>V43*C43*E43*F43*L43*$W$9</f>
        <v>0</v>
      </c>
      <c r="X43" s="11">
        <v>0</v>
      </c>
      <c r="Y43" s="11">
        <f>X43*C43*E43*F43*L43*$Y$9</f>
        <v>0</v>
      </c>
      <c r="Z43" s="11"/>
      <c r="AA43" s="11">
        <f>Z43*C43*E43*F43*L43*$AA$9</f>
        <v>0</v>
      </c>
      <c r="AB43" s="11">
        <v>0</v>
      </c>
      <c r="AC43" s="11">
        <f>AB43*C43*E43*F43*L43*$AC$9</f>
        <v>0</v>
      </c>
      <c r="AD43" s="11">
        <v>0</v>
      </c>
      <c r="AE43" s="11">
        <f>AD43*C43*E43*F43*L43*$AE$9</f>
        <v>0</v>
      </c>
      <c r="AF43" s="11">
        <v>0</v>
      </c>
      <c r="AG43" s="11">
        <f>AF43*C43*E43*F43*L43*$AG$9</f>
        <v>0</v>
      </c>
      <c r="AH43" s="11">
        <v>7</v>
      </c>
      <c r="AI43" s="11">
        <f>AH43/12*9*C43*E43*F43*L43*$AI$9+AH43/12*3*C43*E43*F43*L43*$AI$8</f>
        <v>201323.86920799999</v>
      </c>
      <c r="AJ43" s="11">
        <v>2</v>
      </c>
      <c r="AK43" s="11">
        <f>AJ43/12*9*C43*E43*F43*L43*$AK$9+AJ43/12*3*C43*E43*F43*L43*$AK$8</f>
        <v>61097.547280000013</v>
      </c>
      <c r="AL43" s="11">
        <v>7</v>
      </c>
      <c r="AM43" s="11">
        <f>AL43/12*9*C43*E43*F43*L43*$AM$9+AL43/12*3*C43*E43*F43*L43*$AM$8</f>
        <v>201323.86920799999</v>
      </c>
      <c r="AN43" s="11"/>
      <c r="AO43" s="11">
        <f>SUM($AO$9*AN43*C43*E43*F43*L43)</f>
        <v>0</v>
      </c>
      <c r="AP43" s="11">
        <v>7</v>
      </c>
      <c r="AQ43" s="11">
        <f>AP43/12*3*C43*E43*F43*L43*$AQ$8+AP43/12*9*C43*E43*F43*L43*$AQ$9</f>
        <v>201323.86920799999</v>
      </c>
      <c r="AR43" s="11">
        <v>2</v>
      </c>
      <c r="AS43" s="11">
        <f>AR43/12*9*C43*E43*F43*L43*$AS$9+AR43/12*3*C43*E43*F43*L43*$AS$8</f>
        <v>57521.105488000016</v>
      </c>
      <c r="AT43" s="11"/>
      <c r="AU43" s="11">
        <f>AT43*C43*E43*F43*L43*$AU$9</f>
        <v>0</v>
      </c>
      <c r="AV43" s="11">
        <v>0</v>
      </c>
      <c r="AW43" s="11">
        <f>AV43*C43*E43*F43*L43*$AW$9</f>
        <v>0</v>
      </c>
      <c r="AX43" s="11"/>
      <c r="AY43" s="11">
        <f>SUM(AX43*$AY$9*C43*E43*F43*L43)</f>
        <v>0</v>
      </c>
      <c r="AZ43" s="11">
        <v>22</v>
      </c>
      <c r="BA43" s="11">
        <f>(AZ43/12*3*C43*E43*F43*L43*$BA$8)+(AZ43/12*9*C43*E43*F43*L43*$BA$9)</f>
        <v>672073.02008000005</v>
      </c>
      <c r="BB43" s="11">
        <v>0</v>
      </c>
      <c r="BC43" s="11">
        <f>BB43/12*9*C43*E43*F43*L43*$BC$9+BB43/12*3*C43*E43*F43*L43*$BC$8</f>
        <v>0</v>
      </c>
      <c r="BD43" s="11">
        <v>0</v>
      </c>
      <c r="BE43" s="11">
        <f>BD43/12*9*C43*E43*F43*L43*$BE$9+BD43/12*3*C43*E43*F43*L43*$BE$8</f>
        <v>0</v>
      </c>
      <c r="BF43" s="11"/>
      <c r="BG43" s="11">
        <f>BF43/12*9*C43*E43*F43*L43*$BG$9+BF43/12*3*C43*E43*F43*L43*$BG$8</f>
        <v>0</v>
      </c>
      <c r="BH43" s="11">
        <v>141</v>
      </c>
      <c r="BI43" s="11">
        <f>BH43/12*9*C43*E43*F43*L43*$BI$9+BH43/12*3*C43*E43*F43*L43*$BI$8</f>
        <v>4506987.2407560013</v>
      </c>
      <c r="BJ43" s="11">
        <v>0</v>
      </c>
      <c r="BK43" s="11">
        <f>BJ43/12*9*C43*E43*F43*L43*$BK$9+BJ43/12*3*C43*E43*F43*L43*$BK$8</f>
        <v>0</v>
      </c>
      <c r="BL43" s="11">
        <v>0</v>
      </c>
      <c r="BM43" s="11">
        <f>BL43/12*9*C43*E43*F43*L43*$BM$9+BL43/12*3*C43*E43*F43*L43*$BM$8</f>
        <v>0</v>
      </c>
      <c r="BN43" s="11">
        <v>0</v>
      </c>
      <c r="BO43" s="11">
        <f>BN43/12*9*C43*E43*F43*L43*$BO$9+BN43/12*3*C43*E43*F43*L43*$BO$8</f>
        <v>0</v>
      </c>
      <c r="BP43" s="11">
        <v>0</v>
      </c>
      <c r="BQ43" s="11">
        <f>BP43/12*9*C43*E43*F43*L43*$BQ$9+BP43/12*3*C43*E43*F43*L43*$BQ$8</f>
        <v>0</v>
      </c>
      <c r="BR43" s="11">
        <v>2</v>
      </c>
      <c r="BS43" s="11">
        <f>BR43/12*9*C43*E43*F43*L43*$BS$9+BR43/12*3*C43*E43*F43*L43*$BS$8</f>
        <v>55285.829368000006</v>
      </c>
      <c r="BT43" s="11">
        <v>42</v>
      </c>
      <c r="BU43" s="11">
        <f>BT43*C43*E43*F43*L43*$BU$9</f>
        <v>1376930.0899200002</v>
      </c>
      <c r="BV43" s="11">
        <v>0</v>
      </c>
      <c r="BW43" s="11">
        <f>BV43/12*9*C43*E43*F43*L43*$BW$9+BV43/12*3*C43*E43*F43*L43*$BW$8</f>
        <v>0</v>
      </c>
      <c r="BX43" s="11">
        <v>0</v>
      </c>
      <c r="BY43" s="11">
        <f>BX43/12*9*C43*E43*F43*L43*$BY$9+BX43/12*3*C43*E43*F43*L43*$BY$8</f>
        <v>0</v>
      </c>
      <c r="BZ43" s="11">
        <v>2</v>
      </c>
      <c r="CA43" s="11">
        <f>BZ43/12*9*C43*E43*F43*M43*$CA$9+BZ43/12*3*C43*E43*F43*M43*$CA$8</f>
        <v>99246.259728000034</v>
      </c>
      <c r="CB43" s="11">
        <v>3</v>
      </c>
      <c r="CC43" s="11">
        <f>CB43/12*9*C43*E43*F43*M43*$CC$9+CB43/12*3*C43*E43*F43*M43*$CC$8</f>
        <v>168986.87467200006</v>
      </c>
      <c r="CD43" s="11">
        <v>5</v>
      </c>
      <c r="CE43" s="11">
        <f>CD43/12*9*C43*E43*F43*M43*$CE$9+CD43/12*3*C43*E43*F43*M43*$CE$8</f>
        <v>183292.64184000003</v>
      </c>
      <c r="CF43" s="11">
        <v>21</v>
      </c>
      <c r="CG43" s="11">
        <f>CF43/12*9*C43*E43*F43*M43*$CG$9+CF43/12*3*C43*E43*F43*M43*$CG$8</f>
        <v>724765.92914880021</v>
      </c>
      <c r="CH43" s="11">
        <v>4</v>
      </c>
      <c r="CI43" s="11">
        <f>SUM(CH43*$CI$9*C43*E43*F43*M43)</f>
        <v>140196.5182464</v>
      </c>
      <c r="CJ43" s="11">
        <v>5</v>
      </c>
      <c r="CK43" s="11">
        <f t="shared" si="111"/>
        <v>241409.82096000001</v>
      </c>
      <c r="CL43" s="11">
        <v>40</v>
      </c>
      <c r="CM43" s="11">
        <f>CL43/12*9*C43*E43*F43*M43*$CM$9+CL43/12*3*C43*E43*F43*M43*$CM$8</f>
        <v>1380506.531712</v>
      </c>
      <c r="CN43" s="11">
        <v>15</v>
      </c>
      <c r="CO43" s="11">
        <f>CN43/12*9*C43*E43*F43*M43*$CO$9+CN43/12*3*C43*E43*F43*M43*$CO$8</f>
        <v>549877.92552000005</v>
      </c>
      <c r="CP43" s="11">
        <v>40</v>
      </c>
      <c r="CQ43" s="11">
        <f>CP43/12*9*C43*E43*F43*M43*$CQ$9+CP43/12*3*C43*E43*F43*M43*$CQ$8</f>
        <v>1380506.531712</v>
      </c>
      <c r="CR43" s="11">
        <v>0</v>
      </c>
      <c r="CS43" s="11">
        <f>CR43*C43*E43*F43*M43*$CS$9</f>
        <v>0</v>
      </c>
      <c r="CT43" s="11">
        <v>3</v>
      </c>
      <c r="CU43" s="11">
        <f>CT43/12*9*C43*E43*F43*M43*$CU$9+CT43/12*3*C43*E43*F43*M43*$CU$8</f>
        <v>109975.58510400003</v>
      </c>
      <c r="CV43" s="11">
        <v>3</v>
      </c>
      <c r="CW43" s="11">
        <f>SUM(CV43*$CW$9*C43*E43*F43*M43)</f>
        <v>105147.38868480001</v>
      </c>
      <c r="CX43" s="11">
        <v>16</v>
      </c>
      <c r="CY43" s="11">
        <f>(CX43/12*2*C43*E43*F43*M43*$CY$8)+(CX43/12*9*C43*E43*F43*M43*$CY$9)</f>
        <v>539804.28113920009</v>
      </c>
      <c r="CZ43" s="11">
        <v>1</v>
      </c>
      <c r="DA43" s="11">
        <f>CZ43*C43*E43*F43*M43*$DA$9</f>
        <v>35049.129561600006</v>
      </c>
      <c r="DB43" s="11">
        <v>0</v>
      </c>
      <c r="DC43" s="11">
        <f>DB43/12*9*C43*E43*F43*M43*$DC$9+DB43/12*3*C43*E43*F43*M43*$DC$8</f>
        <v>0</v>
      </c>
      <c r="DD43" s="11">
        <v>37</v>
      </c>
      <c r="DE43" s="11">
        <f>DD43/12*9*C43*E43*F43*M43*$DE$9+DD43/12*3*C43*E43*F43*M43*$DE$8</f>
        <v>1419221.5141104003</v>
      </c>
      <c r="DF43" s="11">
        <v>5</v>
      </c>
      <c r="DG43" s="11">
        <f>DF43/12*9*C43*E43*F43*M43*$DG$9+DF43/12*3*C43*E43*F43*M43*$DG$8</f>
        <v>191786.69109600005</v>
      </c>
      <c r="DH43" s="11">
        <v>21</v>
      </c>
      <c r="DI43" s="11">
        <f>DH43/12*9*C43*E43*F43*M43*$DI$9+DH43/12*3*C43*E43*F43*M43*$DI$8</f>
        <v>805504.10260320024</v>
      </c>
      <c r="DJ43" s="11">
        <v>70</v>
      </c>
      <c r="DK43" s="11">
        <f>DJ43/12*9*C43*E43*F43*M43*$DK$9+DJ43/12*3*C43*E43*F43*M43*$DK$8</f>
        <v>2685013.6753440001</v>
      </c>
      <c r="DL43" s="11">
        <v>0</v>
      </c>
      <c r="DM43" s="11">
        <f>DL43/12*3*C43*E43*F43*M43*$DM$8+DL43/12*9*C43*E43*F43*M43*$DM$9</f>
        <v>0</v>
      </c>
      <c r="DN43" s="11">
        <v>0</v>
      </c>
      <c r="DO43" s="11">
        <f>DN43/12*9*C43*E43*F43*M43*$DO$9+DN43/12*3*C43*E43*F43*M43*$DO$8</f>
        <v>0</v>
      </c>
      <c r="DP43" s="11">
        <v>10</v>
      </c>
      <c r="DQ43" s="11">
        <f>DP43/12*9*C43*E43*F43*M43*$DQ$9+DP43/12*3*C43*E43*F43*M43*$DQ$8</f>
        <v>418443.68966400006</v>
      </c>
      <c r="DR43" s="11">
        <v>0</v>
      </c>
      <c r="DS43" s="11">
        <f>DR43/12*9*C43*E43*F43*M43*$DS$9+DR43/12*3*C43*E43*F43*M43*$DS$8</f>
        <v>0</v>
      </c>
      <c r="DT43" s="11">
        <v>7</v>
      </c>
      <c r="DU43" s="11">
        <f>DT43/12*9*C43*E43*F43*M43*$DU$9+DT43/12*3*C43*E43*F43*M43*$DU$8</f>
        <v>232200.48334560002</v>
      </c>
      <c r="DV43" s="11">
        <v>0</v>
      </c>
      <c r="DW43" s="11">
        <f>DV43/12*9*C43*E43*F43*M43*$DW$9+DV43/12*3*C43*E43*F43*M43*$DW$8</f>
        <v>0</v>
      </c>
      <c r="DX43" s="11">
        <v>5</v>
      </c>
      <c r="DY43" s="11">
        <f>DX43/12*9*C43*E43*F43*N43*$DY$9+DX43/12*3*C43*E43*F43*N43*$DY$8</f>
        <v>373849.93107000005</v>
      </c>
      <c r="DZ43" s="11">
        <v>2</v>
      </c>
      <c r="EA43" s="11">
        <f>DZ43/12*9*C43*E43*F43*O43*$EA$9+DZ43/12*3*C43*E43*F43*O43*$EA$8</f>
        <v>141189.61949400004</v>
      </c>
      <c r="EB43" s="64">
        <f t="shared" ref="EB43:EC47" si="142">SUM(P43,R43,T43,V43,X43,Z43,AB43,AD43,AF43,AH43,AJ43,AL43,AP43,AR43,AT43,AV43,AX43,AZ43,BB43,BD43,BF43,BH43,BJ43,BL43,BN43,BP43,BR43,BT43,BV43,BX43,BZ43,CB43,CD43,CF43,CH43,CJ43,CL43,CN43,CP43,CR43,CT43,CV43,CX43,CZ43,DB43,DD43,DF43,DH43,DJ43,DL43,DN43,DP43,DR43,DT43,DV43,DX43,DZ43,AN43)</f>
        <v>562</v>
      </c>
      <c r="EC43" s="64">
        <f t="shared" si="142"/>
        <v>19841013.356472</v>
      </c>
    </row>
    <row r="44" spans="1:133" x14ac:dyDescent="0.25">
      <c r="A44" s="46">
        <v>27</v>
      </c>
      <c r="B44" s="8" t="s">
        <v>111</v>
      </c>
      <c r="C44" s="5">
        <v>19007.45</v>
      </c>
      <c r="D44" s="5"/>
      <c r="E44" s="67">
        <v>1.49</v>
      </c>
      <c r="F44" s="10">
        <v>1</v>
      </c>
      <c r="G44" s="10"/>
      <c r="H44" s="7">
        <v>0.53</v>
      </c>
      <c r="I44" s="7">
        <v>0.2</v>
      </c>
      <c r="J44" s="7">
        <v>0.05</v>
      </c>
      <c r="K44" s="7">
        <v>0.22</v>
      </c>
      <c r="L44" s="5">
        <v>1.4</v>
      </c>
      <c r="M44" s="5">
        <v>1.68</v>
      </c>
      <c r="N44" s="5">
        <v>2.23</v>
      </c>
      <c r="O44" s="5">
        <v>2.39</v>
      </c>
      <c r="P44" s="11"/>
      <c r="Q44" s="11">
        <f>P44/12*9*C44*E44*F44*L44*$Q$9+P44/12*3*C44*E44*F44*L44*$Q$8</f>
        <v>0</v>
      </c>
      <c r="R44" s="11">
        <v>7</v>
      </c>
      <c r="S44" s="11">
        <f>R44*C44*E44*F44*L44*$S$9</f>
        <v>360810.82036999997</v>
      </c>
      <c r="T44" s="11"/>
      <c r="U44" s="11">
        <f>T44*C44*E44*F44*L44*$U$9</f>
        <v>0</v>
      </c>
      <c r="V44" s="11"/>
      <c r="W44" s="11">
        <f>V44*C44*E44*F44*L44*$W$9</f>
        <v>0</v>
      </c>
      <c r="X44" s="11"/>
      <c r="Y44" s="11">
        <f>X44*C44*E44*F44*L44*$Y$9</f>
        <v>0</v>
      </c>
      <c r="Z44" s="11">
        <v>9</v>
      </c>
      <c r="AA44" s="11">
        <f>Z44*C44*E44*F44*L44*$AA$9</f>
        <v>392530.45293000009</v>
      </c>
      <c r="AB44" s="11"/>
      <c r="AC44" s="11">
        <f>AB44*C44*E44*F44*L44*$AC$9</f>
        <v>0</v>
      </c>
      <c r="AD44" s="11"/>
      <c r="AE44" s="11">
        <f>AD44*C44*E44*F44*L44*$AE$9</f>
        <v>0</v>
      </c>
      <c r="AF44" s="11"/>
      <c r="AG44" s="11">
        <f>AF44*C44*E44*F44*L44*$AG$9</f>
        <v>0</v>
      </c>
      <c r="AH44" s="11"/>
      <c r="AI44" s="11">
        <f>AH44/12*9*C44*E44*F44*L44*$AI$9+AH44/12*3*C44*E44*F44*L44*$AI$8</f>
        <v>0</v>
      </c>
      <c r="AJ44" s="11"/>
      <c r="AK44" s="11">
        <f>AJ44/12*9*C44*E44*F44*L44*$AK$9+AJ44/12*3*C44*E44*F44*L44*$AK$8</f>
        <v>0</v>
      </c>
      <c r="AL44" s="11"/>
      <c r="AM44" s="11">
        <f>AL44/12*9*C44*E44*F44*L44*$AM$9+AL44/12*3*C44*E44*F44*L44*$AM$8</f>
        <v>0</v>
      </c>
      <c r="AN44" s="11"/>
      <c r="AO44" s="11">
        <f>SUM($AO$9*AN44*C44*E44*F44*L44)</f>
        <v>0</v>
      </c>
      <c r="AP44" s="11"/>
      <c r="AQ44" s="11">
        <f>AP44/12*3*C44*E44*F44*L44*$AQ$8+AP44/12*9*C44*E44*F44*L44*$AQ$9</f>
        <v>0</v>
      </c>
      <c r="AR44" s="11"/>
      <c r="AS44" s="11">
        <f>AR44/12*9*C44*E44*F44*L44*$AS$9+AR44/12*3*C44*E44*F44*L44*$AS$8</f>
        <v>0</v>
      </c>
      <c r="AT44" s="11"/>
      <c r="AU44" s="11">
        <f>AT44*C44*E44*F44*L44*$AU$9</f>
        <v>0</v>
      </c>
      <c r="AV44" s="11"/>
      <c r="AW44" s="11">
        <f>AV44*C44*E44*F44*L44*$AW$9</f>
        <v>0</v>
      </c>
      <c r="AX44" s="11"/>
      <c r="AY44" s="11">
        <f>SUM(AX44*$AY$9*C44*E44*F44*L44)</f>
        <v>0</v>
      </c>
      <c r="AZ44" s="11"/>
      <c r="BA44" s="11">
        <f>(AZ44/12*3*C44*E44*F44*L44*$BA$8)+(AZ44/12*9*C44*E44*F44*L44*$BA$9)</f>
        <v>0</v>
      </c>
      <c r="BB44" s="11"/>
      <c r="BC44" s="11">
        <f>BB44/12*9*C44*E44*F44*L44*$BC$9+BB44/12*3*C44*E44*F44*L44*$BC$8</f>
        <v>0</v>
      </c>
      <c r="BD44" s="11"/>
      <c r="BE44" s="11">
        <f>BD44/12*9*C44*E44*F44*L44*$BE$9+BD44/12*3*C44*E44*F44*L44*$BE$8</f>
        <v>0</v>
      </c>
      <c r="BF44" s="11"/>
      <c r="BG44" s="11">
        <f>BF44/12*9*C44*E44*F44*L44*$BG$9+BF44/12*3*C44*E44*F44*L44*$BG$8</f>
        <v>0</v>
      </c>
      <c r="BH44" s="11"/>
      <c r="BI44" s="11">
        <f>BH44/12*9*C44*E44*F44*L44*$BI$9+BH44/12*3*C44*E44*F44*L44*$BI$8</f>
        <v>0</v>
      </c>
      <c r="BJ44" s="11"/>
      <c r="BK44" s="11">
        <f>BJ44/12*9*C44*E44*F44*L44*$BK$9+BJ44/12*3*C44*E44*F44*L44*$BK$8</f>
        <v>0</v>
      </c>
      <c r="BL44" s="11"/>
      <c r="BM44" s="11">
        <f>BL44/12*9*C44*E44*F44*L44*$BM$9+BL44/12*3*C44*E44*F44*L44*$BM$8</f>
        <v>0</v>
      </c>
      <c r="BN44" s="11"/>
      <c r="BO44" s="11">
        <f>BN44/12*9*C44*E44*F44*L44*$BO$9+BN44/12*3*C44*E44*F44*L44*$BO$8</f>
        <v>0</v>
      </c>
      <c r="BP44" s="11"/>
      <c r="BQ44" s="11">
        <f>BP44/12*9*C44*E44*F44*L44*$BQ$9+BP44/12*3*C44*E44*F44*L44*$BQ$8</f>
        <v>0</v>
      </c>
      <c r="BR44" s="11"/>
      <c r="BS44" s="11">
        <f>BR44/12*9*C44*E44*F44*L44*$BS$9+BR44/12*3*C44*E44*F44*L44*$BS$8</f>
        <v>0</v>
      </c>
      <c r="BT44" s="11">
        <v>8</v>
      </c>
      <c r="BU44" s="11">
        <f>BT44*C44*E44*F44*L44*$BU$9</f>
        <v>348915.95815999998</v>
      </c>
      <c r="BV44" s="11"/>
      <c r="BW44" s="11">
        <f>BV44/12*9*C44*E44*F44*L44*$BW$9+BV44/12*3*C44*E44*F44*L44*$BW$8</f>
        <v>0</v>
      </c>
      <c r="BX44" s="11"/>
      <c r="BY44" s="11">
        <f>BX44/12*9*C44*E44*F44*L44*$BY$9+BX44/12*3*C44*E44*F44*L44*$BY$8</f>
        <v>0</v>
      </c>
      <c r="BZ44" s="11"/>
      <c r="CA44" s="11">
        <f>BZ44/12*9*C44*E44*F44*M44*$CA$9+BZ44/12*3*C44*E44*F44*M44*$CA$8</f>
        <v>0</v>
      </c>
      <c r="CB44" s="11"/>
      <c r="CC44" s="11">
        <f>CB44/12*9*C44*E44*F44*M44*$CC$9+CB44/12*3*C44*E44*F44*M44*$CC$8</f>
        <v>0</v>
      </c>
      <c r="CD44" s="11"/>
      <c r="CE44" s="11">
        <f>CD44/12*9*C44*E44*F44*M44*$CE$9+CD44/12*3*C44*E44*F44*M44*$CE$8</f>
        <v>0</v>
      </c>
      <c r="CF44" s="11"/>
      <c r="CG44" s="11">
        <f>CF44/12*9*C44*E44*F44*M44*$CG$9+CF44/12*3*C44*E44*F44*M44*$CG$8</f>
        <v>0</v>
      </c>
      <c r="CH44" s="11"/>
      <c r="CI44" s="11">
        <f>SUM(CH44*$CI$9*C44*E44*F44*M44)</f>
        <v>0</v>
      </c>
      <c r="CJ44" s="11"/>
      <c r="CK44" s="11">
        <f t="shared" si="111"/>
        <v>0</v>
      </c>
      <c r="CL44" s="11"/>
      <c r="CM44" s="11">
        <f>CL44/12*9*C44*E44*F44*M44*$CM$9+CL44/12*3*C44*E44*F44*M44*$CM$8</f>
        <v>0</v>
      </c>
      <c r="CN44" s="11"/>
      <c r="CO44" s="11">
        <f>CN44/12*9*C44*E44*F44*M44*$CO$9+CN44/12*3*C44*E44*F44*M44*$CO$8</f>
        <v>0</v>
      </c>
      <c r="CP44" s="11"/>
      <c r="CQ44" s="11">
        <f>CP44/12*9*C44*E44*F44*M44*$CQ$9+CP44/12*3*C44*E44*F44*M44*$CQ$8</f>
        <v>0</v>
      </c>
      <c r="CR44" s="11">
        <v>0</v>
      </c>
      <c r="CS44" s="11">
        <f>CR44*C44*E44*F44*M44*$CS$9</f>
        <v>0</v>
      </c>
      <c r="CT44" s="11"/>
      <c r="CU44" s="11">
        <f>CT44/12*9*C44*E44*F44*M44*$CU$9+CT44/12*3*C44*E44*F44*M44*$CU$8</f>
        <v>0</v>
      </c>
      <c r="CV44" s="11"/>
      <c r="CW44" s="11">
        <f>SUM(CV44*$CW$9*C44*E44*F44*M44)</f>
        <v>0</v>
      </c>
      <c r="CX44" s="11"/>
      <c r="CY44" s="11">
        <f>(CX44/12*2*C44*E44*F44*M44*$CY$8)+(CX44/12*9*C44*E44*F44*M44*$CY$9)</f>
        <v>0</v>
      </c>
      <c r="CZ44" s="11"/>
      <c r="DA44" s="11">
        <f>CZ44*C44*E44*F44*M44*$DA$9</f>
        <v>0</v>
      </c>
      <c r="DB44" s="11"/>
      <c r="DC44" s="11">
        <f>DB44/12*9*C44*E44*F44*M44*$DC$9+DB44/12*3*C44*E44*F44*M44*$DC$8</f>
        <v>0</v>
      </c>
      <c r="DD44" s="11">
        <v>3</v>
      </c>
      <c r="DE44" s="11">
        <f>DD44/12*9*C44*E44*F44*M44*$DE$9+DD44/12*3*C44*E44*F44*M44*$DE$8</f>
        <v>153086.87664270002</v>
      </c>
      <c r="DF44" s="11"/>
      <c r="DG44" s="11">
        <f>DF44/12*9*C44*E44*F44*M44*$DG$9+DF44/12*3*C44*E44*F44*M44*$DG$8</f>
        <v>0</v>
      </c>
      <c r="DH44" s="11"/>
      <c r="DI44" s="11">
        <f>DH44/12*9*C44*E44*F44*M44*$DI$9+DH44/12*3*C44*E44*F44*M44*$DI$8</f>
        <v>0</v>
      </c>
      <c r="DJ44" s="11">
        <v>16</v>
      </c>
      <c r="DK44" s="11">
        <f>DJ44/12*9*C44*E44*F44*M44*$DK$9+DJ44/12*3*C44*E44*F44*M44*$DK$8</f>
        <v>816463.34209439997</v>
      </c>
      <c r="DL44" s="11"/>
      <c r="DM44" s="11">
        <f>DL44/12*3*C44*E44*F44*M44*$DM$8+DL44/12*9*C44*E44*F44*M44*$DM$9</f>
        <v>0</v>
      </c>
      <c r="DN44" s="11"/>
      <c r="DO44" s="11">
        <f>DN44/12*9*C44*E44*F44*M44*$DO$9+DN44/12*3*C44*E44*F44*M44*$DO$8</f>
        <v>0</v>
      </c>
      <c r="DP44" s="11">
        <v>10</v>
      </c>
      <c r="DQ44" s="11">
        <f>DP44/12*9*C44*E44*F44*M44*$DQ$9+DP44/12*3*C44*E44*F44*M44*$DQ$8</f>
        <v>556679.55142799998</v>
      </c>
      <c r="DR44" s="11"/>
      <c r="DS44" s="11">
        <f>DR44/12*9*C44*E44*F44*M44*$DS$9+DR44/12*3*C44*E44*F44*M44*$DS$8</f>
        <v>0</v>
      </c>
      <c r="DT44" s="11"/>
      <c r="DU44" s="11">
        <f>DT44/12*9*C44*E44*F44*M44*$DU$9+DT44/12*3*C44*E44*F44*M44*$DU$8</f>
        <v>0</v>
      </c>
      <c r="DV44" s="11"/>
      <c r="DW44" s="11">
        <f>DV44/12*9*C44*E44*F44*M44*$DW$9+DV44/12*3*C44*E44*F44*M44*$DW$8</f>
        <v>0</v>
      </c>
      <c r="DX44" s="11"/>
      <c r="DY44" s="11">
        <f>DX44/12*9*C44*E44*F44*N44*$DY$9+DX44/12*3*C44*E44*F44*N44*$DY$8</f>
        <v>0</v>
      </c>
      <c r="DZ44" s="11"/>
      <c r="EA44" s="11">
        <f>DZ44/12*9*C44*E44*F44*O44*$EA$9+DZ44/12*3*C44*E44*F44*O44*$EA$8</f>
        <v>0</v>
      </c>
      <c r="EB44" s="64">
        <f t="shared" si="142"/>
        <v>53</v>
      </c>
      <c r="EC44" s="64">
        <f t="shared" si="142"/>
        <v>2628487.0016251002</v>
      </c>
    </row>
    <row r="45" spans="1:133" x14ac:dyDescent="0.25">
      <c r="A45" s="46">
        <v>28</v>
      </c>
      <c r="B45" s="8" t="s">
        <v>112</v>
      </c>
      <c r="C45" s="5">
        <v>19007.45</v>
      </c>
      <c r="D45" s="5"/>
      <c r="E45" s="67">
        <v>5.32</v>
      </c>
      <c r="F45" s="10">
        <v>1</v>
      </c>
      <c r="G45" s="10"/>
      <c r="H45" s="7">
        <v>0.53</v>
      </c>
      <c r="I45" s="7">
        <v>0.2</v>
      </c>
      <c r="J45" s="7">
        <v>0.05</v>
      </c>
      <c r="K45" s="7">
        <v>0.22</v>
      </c>
      <c r="L45" s="5">
        <v>1.4</v>
      </c>
      <c r="M45" s="5">
        <v>1.68</v>
      </c>
      <c r="N45" s="5">
        <v>2.23</v>
      </c>
      <c r="O45" s="5">
        <v>2.39</v>
      </c>
      <c r="P45" s="11"/>
      <c r="Q45" s="11">
        <f>P45/12*9*C45*E45*F45*L45*$Q$9+P45/12*3*C45*E45*F45*L45*$Q$8</f>
        <v>0</v>
      </c>
      <c r="R45" s="11">
        <v>8</v>
      </c>
      <c r="S45" s="11">
        <f>R45*C45*E45*F45*L45*$S$9</f>
        <v>1472301.8710399999</v>
      </c>
      <c r="T45" s="11"/>
      <c r="U45" s="11">
        <f>T45*C45*E45*F45*L45*$U$9</f>
        <v>0</v>
      </c>
      <c r="V45" s="11"/>
      <c r="W45" s="11">
        <f>V45*C45*E45*F45*L45*$W$9</f>
        <v>0</v>
      </c>
      <c r="X45" s="11"/>
      <c r="Y45" s="11">
        <f>X45*C45*E45*F45*L45*$Y$9</f>
        <v>0</v>
      </c>
      <c r="Z45" s="11">
        <v>7</v>
      </c>
      <c r="AA45" s="11">
        <f>Z45*C45*E45*F45*L45*$AA$9</f>
        <v>1090069.6545199999</v>
      </c>
      <c r="AB45" s="11"/>
      <c r="AC45" s="11">
        <f>AB45*C45*E45*F45*L45*$AC$9</f>
        <v>0</v>
      </c>
      <c r="AD45" s="11"/>
      <c r="AE45" s="11">
        <f>AD45*C45*E45*F45*L45*$AE$9</f>
        <v>0</v>
      </c>
      <c r="AF45" s="11"/>
      <c r="AG45" s="11">
        <f>AF45*C45*E45*F45*L45*$AG$9</f>
        <v>0</v>
      </c>
      <c r="AH45" s="11"/>
      <c r="AI45" s="11">
        <f>AH45/12*9*C45*E45*F45*L45*$AI$9+AH45/12*3*C45*E45*F45*L45*$AI$8</f>
        <v>0</v>
      </c>
      <c r="AJ45" s="11"/>
      <c r="AK45" s="11">
        <f>AJ45/12*9*C45*E45*F45*L45*$AK$9+AJ45/12*3*C45*E45*F45*L45*$AK$8</f>
        <v>0</v>
      </c>
      <c r="AL45" s="11"/>
      <c r="AM45" s="11">
        <f>AL45/12*9*C45*E45*F45*L45*$AM$9+AL45/12*3*C45*E45*F45*L45*$AM$8</f>
        <v>0</v>
      </c>
      <c r="AN45" s="11"/>
      <c r="AO45" s="11">
        <f>SUM($AO$9*AN45*C45*E45*F45*L45)</f>
        <v>0</v>
      </c>
      <c r="AP45" s="11"/>
      <c r="AQ45" s="11">
        <f>AP45/12*3*C45*E45*F45*L45*$AQ$8+AP45/12*9*C45*E45*F45*L45*$AQ$9</f>
        <v>0</v>
      </c>
      <c r="AR45" s="11"/>
      <c r="AS45" s="11">
        <f>AR45/12*9*C45*E45*F45*L45*$AS$9+AR45/12*3*C45*E45*F45*L45*$AS$8</f>
        <v>0</v>
      </c>
      <c r="AT45" s="11"/>
      <c r="AU45" s="11">
        <f>AT45*C45*E45*F45*L45*$AU$9</f>
        <v>0</v>
      </c>
      <c r="AV45" s="11"/>
      <c r="AW45" s="11">
        <f>AV45*C45*E45*F45*L45*$AW$9</f>
        <v>0</v>
      </c>
      <c r="AX45" s="11"/>
      <c r="AY45" s="11">
        <f>SUM(AX45*$AY$9*C45*E45*F45*L45)</f>
        <v>0</v>
      </c>
      <c r="AZ45" s="11"/>
      <c r="BA45" s="11">
        <f>(AZ45/12*3*C45*E45*F45*L45*$BA$8)+(AZ45/12*9*C45*E45*F45*L45*$BA$9)</f>
        <v>0</v>
      </c>
      <c r="BB45" s="11"/>
      <c r="BC45" s="11">
        <f>BB45/12*9*C45*E45*F45*L45*$BC$9+BB45/12*3*C45*E45*F45*L45*$BC$8</f>
        <v>0</v>
      </c>
      <c r="BD45" s="11"/>
      <c r="BE45" s="11">
        <f>BD45/12*9*C45*E45*F45*L45*$BE$9+BD45/12*3*C45*E45*F45*L45*$BE$8</f>
        <v>0</v>
      </c>
      <c r="BF45" s="11"/>
      <c r="BG45" s="11">
        <f>BF45/12*9*C45*E45*F45*L45*$BG$9+BF45/12*3*C45*E45*F45*L45*$BG$8</f>
        <v>0</v>
      </c>
      <c r="BH45" s="11"/>
      <c r="BI45" s="11">
        <f>BH45/12*9*C45*E45*F45*L45*$BI$9+BH45/12*3*C45*E45*F45*L45*$BI$8</f>
        <v>0</v>
      </c>
      <c r="BJ45" s="11"/>
      <c r="BK45" s="11">
        <f>BJ45/12*9*C45*E45*F45*L45*$BK$9+BJ45/12*3*C45*E45*F45*L45*$BK$8</f>
        <v>0</v>
      </c>
      <c r="BL45" s="11"/>
      <c r="BM45" s="11">
        <f>BL45/12*9*C45*E45*F45*L45*$BM$9+BL45/12*3*C45*E45*F45*L45*$BM$8</f>
        <v>0</v>
      </c>
      <c r="BN45" s="11"/>
      <c r="BO45" s="11">
        <f>BN45/12*9*C45*E45*F45*L45*$BO$9+BN45/12*3*C45*E45*F45*L45*$BO$8</f>
        <v>0</v>
      </c>
      <c r="BP45" s="11"/>
      <c r="BQ45" s="11">
        <f>BP45/12*9*C45*E45*F45*L45*$BQ$9+BP45/12*3*C45*E45*F45*L45*$BQ$8</f>
        <v>0</v>
      </c>
      <c r="BR45" s="11"/>
      <c r="BS45" s="11">
        <f>BR45/12*9*C45*E45*F45*L45*$BS$9+BR45/12*3*C45*E45*F45*L45*$BS$8</f>
        <v>0</v>
      </c>
      <c r="BT45" s="11"/>
      <c r="BU45" s="11">
        <f>BT45*C45*E45*F45*L45*$BU$9</f>
        <v>0</v>
      </c>
      <c r="BV45" s="11"/>
      <c r="BW45" s="11">
        <f>BV45/12*9*C45*E45*F45*L45*$BW$9+BV45/12*3*C45*E45*F45*L45*$BW$8</f>
        <v>0</v>
      </c>
      <c r="BX45" s="11"/>
      <c r="BY45" s="11">
        <f>BX45/12*9*C45*E45*F45*L45*$BY$9+BX45/12*3*C45*E45*F45*L45*$BY$8</f>
        <v>0</v>
      </c>
      <c r="BZ45" s="11"/>
      <c r="CA45" s="11">
        <f>BZ45/12*9*C45*E45*F45*M45*$CA$9+BZ45/12*3*C45*E45*F45*M45*$CA$8</f>
        <v>0</v>
      </c>
      <c r="CB45" s="11"/>
      <c r="CC45" s="11">
        <f>CB45/12*9*C45*E45*F45*M45*$CC$9+CB45/12*3*C45*E45*F45*M45*$CC$8</f>
        <v>0</v>
      </c>
      <c r="CD45" s="11"/>
      <c r="CE45" s="11">
        <f>CD45/12*9*C45*E45*F45*M45*$CE$9+CD45/12*3*C45*E45*F45*M45*$CE$8</f>
        <v>0</v>
      </c>
      <c r="CF45" s="11"/>
      <c r="CG45" s="11">
        <f>CF45/12*9*C45*E45*F45*M45*$CG$9+CF45/12*3*C45*E45*F45*M45*$CG$8</f>
        <v>0</v>
      </c>
      <c r="CH45" s="11"/>
      <c r="CI45" s="11">
        <f>SUM(CH45*$CI$9*C45*E45*F45*M45)</f>
        <v>0</v>
      </c>
      <c r="CJ45" s="11"/>
      <c r="CK45" s="11">
        <f t="shared" si="111"/>
        <v>0</v>
      </c>
      <c r="CL45" s="11"/>
      <c r="CM45" s="11">
        <f>CL45/12*9*C45*E45*F45*M45*$CM$9+CL45/12*3*C45*E45*F45*M45*$CM$8</f>
        <v>0</v>
      </c>
      <c r="CN45" s="11"/>
      <c r="CO45" s="11">
        <f>CN45/12*9*C45*E45*F45*M45*$CO$9+CN45/12*3*C45*E45*F45*M45*$CO$8</f>
        <v>0</v>
      </c>
      <c r="CP45" s="11"/>
      <c r="CQ45" s="11">
        <f>CP45/12*9*C45*E45*F45*M45*$CQ$9+CP45/12*3*C45*E45*F45*M45*$CQ$8</f>
        <v>0</v>
      </c>
      <c r="CR45" s="11">
        <v>0</v>
      </c>
      <c r="CS45" s="11">
        <f>CR45*C45*E45*F45*M45*$CS$9</f>
        <v>0</v>
      </c>
      <c r="CT45" s="11"/>
      <c r="CU45" s="11">
        <f>CT45/12*9*C45*E45*F45*M45*$CU$9+CT45/12*3*C45*E45*F45*M45*$CU$8</f>
        <v>0</v>
      </c>
      <c r="CV45" s="11"/>
      <c r="CW45" s="11">
        <f>SUM(CV45*$CW$9*C45*E45*F45*M45)</f>
        <v>0</v>
      </c>
      <c r="CX45" s="11"/>
      <c r="CY45" s="11">
        <f>(CX45/12*2*C45*E45*F45*M45*$CY$8)+(CX45/12*9*C45*E45*F45*M45*$CY$9)</f>
        <v>0</v>
      </c>
      <c r="CZ45" s="11"/>
      <c r="DA45" s="11">
        <f>CZ45*C45*E45*F45*M45*$DA$9</f>
        <v>0</v>
      </c>
      <c r="DB45" s="11"/>
      <c r="DC45" s="11">
        <f>DB45/12*9*C45*E45*F45*M45*$DC$9+DB45/12*3*C45*E45*F45*M45*$DC$8</f>
        <v>0</v>
      </c>
      <c r="DD45" s="11"/>
      <c r="DE45" s="11">
        <f>DD45/12*9*C45*E45*F45*M45*$DE$9+DD45/12*3*C45*E45*F45*M45*$DE$8</f>
        <v>0</v>
      </c>
      <c r="DF45" s="11"/>
      <c r="DG45" s="11">
        <f>DF45/12*9*C45*E45*F45*M45*$DG$9+DF45/12*3*C45*E45*F45*M45*$DG$8</f>
        <v>0</v>
      </c>
      <c r="DH45" s="11"/>
      <c r="DI45" s="11">
        <f>DH45/12*9*C45*E45*F45*M45*$DI$9+DH45/12*3*C45*E45*F45*M45*$DI$8</f>
        <v>0</v>
      </c>
      <c r="DJ45" s="11">
        <v>1</v>
      </c>
      <c r="DK45" s="11">
        <f>DJ45/12*9*C45*E45*F45*M45*$DK$9+DJ45/12*3*C45*E45*F45*M45*$DK$8</f>
        <v>182197.35654120002</v>
      </c>
      <c r="DL45" s="11"/>
      <c r="DM45" s="11">
        <f>DL45/12*3*C45*E45*F45*M45*$DM$8+DL45/12*9*C45*E45*F45*M45*$DM$9</f>
        <v>0</v>
      </c>
      <c r="DN45" s="11"/>
      <c r="DO45" s="11">
        <f>DN45/12*9*C45*E45*F45*M45*$DO$9+DN45/12*3*C45*E45*F45*M45*$DO$8</f>
        <v>0</v>
      </c>
      <c r="DP45" s="11">
        <v>15</v>
      </c>
      <c r="DQ45" s="11">
        <f>DP45/12*9*C45*E45*F45*M45*$DQ$9+DP45/12*3*C45*E45*F45*M45*$DQ$8</f>
        <v>2981411.2888560002</v>
      </c>
      <c r="DR45" s="11"/>
      <c r="DS45" s="11">
        <f>DR45/12*9*C45*E45*F45*M45*$DS$9+DR45/12*3*C45*E45*F45*M45*$DS$8</f>
        <v>0</v>
      </c>
      <c r="DT45" s="11"/>
      <c r="DU45" s="11">
        <f>DT45/12*9*C45*E45*F45*M45*$DU$9+DT45/12*3*C45*E45*F45*M45*$DU$8</f>
        <v>0</v>
      </c>
      <c r="DV45" s="11"/>
      <c r="DW45" s="11">
        <f>DV45/12*9*C45*E45*F45*M45*$DW$9+DV45/12*3*C45*E45*F45*M45*$DW$8</f>
        <v>0</v>
      </c>
      <c r="DX45" s="11"/>
      <c r="DY45" s="11">
        <f>DX45/12*9*C45*E45*F45*N45*$DY$9+DX45/12*3*C45*E45*F45*N45*$DY$8</f>
        <v>0</v>
      </c>
      <c r="DZ45" s="11"/>
      <c r="EA45" s="11">
        <f>DZ45/12*9*C45*E45*F45*O45*$EA$9+DZ45/12*3*C45*E45*F45*O45*$EA$8</f>
        <v>0</v>
      </c>
      <c r="EB45" s="64">
        <f t="shared" si="142"/>
        <v>31</v>
      </c>
      <c r="EC45" s="64">
        <f t="shared" si="142"/>
        <v>5725980.1709572002</v>
      </c>
    </row>
    <row r="46" spans="1:133" x14ac:dyDescent="0.25">
      <c r="A46" s="45">
        <v>29</v>
      </c>
      <c r="B46" s="8" t="s">
        <v>113</v>
      </c>
      <c r="C46" s="5">
        <v>19007.45</v>
      </c>
      <c r="D46" s="5">
        <f t="shared" ref="D46:D53" si="143">C46*(H46+I46+J46)</f>
        <v>14445.662</v>
      </c>
      <c r="E46" s="9">
        <v>1.04</v>
      </c>
      <c r="F46" s="10">
        <v>1</v>
      </c>
      <c r="G46" s="10"/>
      <c r="H46" s="7">
        <v>0.51</v>
      </c>
      <c r="I46" s="7">
        <v>0.2</v>
      </c>
      <c r="J46" s="7">
        <v>0.05</v>
      </c>
      <c r="K46" s="7">
        <v>0.24</v>
      </c>
      <c r="L46" s="5">
        <v>1.4</v>
      </c>
      <c r="M46" s="5">
        <v>1.68</v>
      </c>
      <c r="N46" s="5">
        <v>2.23</v>
      </c>
      <c r="O46" s="5">
        <v>2.39</v>
      </c>
      <c r="P46" s="11"/>
      <c r="Q46" s="11">
        <f>P46/12*9*C46*E46*F46*L46*$Q$9+P46/12*3*C46*E46*F46*L46*$Q$8</f>
        <v>0</v>
      </c>
      <c r="R46" s="11">
        <v>36</v>
      </c>
      <c r="S46" s="11">
        <f>R46*C46*E46*F46*L46*$S$9</f>
        <v>1295182.8489600001</v>
      </c>
      <c r="T46" s="11">
        <v>0</v>
      </c>
      <c r="U46" s="11">
        <f>T46*C46*E46*F46*L46*$U$9</f>
        <v>0</v>
      </c>
      <c r="V46" s="11">
        <v>0</v>
      </c>
      <c r="W46" s="11">
        <f>V46*C46*E46*F46*L46*$W$9</f>
        <v>0</v>
      </c>
      <c r="X46" s="11">
        <v>0</v>
      </c>
      <c r="Y46" s="11">
        <f>X46*C46*E46*F46*L46*$Y$9</f>
        <v>0</v>
      </c>
      <c r="Z46" s="11">
        <v>4</v>
      </c>
      <c r="AA46" s="11">
        <f>Z46*C46*E46*F46*L46*$AA$9</f>
        <v>121769.32768000003</v>
      </c>
      <c r="AB46" s="11">
        <v>0</v>
      </c>
      <c r="AC46" s="11">
        <f>AB46*C46*E46*F46*L46*$AC$9</f>
        <v>0</v>
      </c>
      <c r="AD46" s="11">
        <v>0</v>
      </c>
      <c r="AE46" s="11">
        <f>AD46*C46*E46*F46*L46*$AE$9</f>
        <v>0</v>
      </c>
      <c r="AF46" s="11">
        <v>0</v>
      </c>
      <c r="AG46" s="11">
        <f>AF46*C46*E46*F46*L46*$AG$9</f>
        <v>0</v>
      </c>
      <c r="AH46" s="11">
        <v>0</v>
      </c>
      <c r="AI46" s="11">
        <f>AH46/12*9*C46*E46*F46*L46*$AI$9+AH46/12*3*C46*E46*F46*L46*$AI$8</f>
        <v>0</v>
      </c>
      <c r="AJ46" s="11">
        <v>0</v>
      </c>
      <c r="AK46" s="11">
        <f>AJ46/12*9*C46*E46*F46*L46*$AK$9+AJ46/12*3*C46*E46*F46*L46*$AK$8</f>
        <v>0</v>
      </c>
      <c r="AL46" s="11">
        <v>0</v>
      </c>
      <c r="AM46" s="11">
        <f>AL46/12*9*C46*E46*F46*L46*$AM$9+AL46/12*3*C46*E46*F46*L46*$AM$8</f>
        <v>0</v>
      </c>
      <c r="AN46" s="11"/>
      <c r="AO46" s="11">
        <f>SUM($AO$9*AN46*C46*E46*F46*L46)</f>
        <v>0</v>
      </c>
      <c r="AP46" s="11">
        <v>0</v>
      </c>
      <c r="AQ46" s="11">
        <f>AP46/12*3*C46*E46*F46*L46*$AQ$8+AP46/12*9*C46*E46*F46*L46*$AQ$9</f>
        <v>0</v>
      </c>
      <c r="AR46" s="11">
        <v>0</v>
      </c>
      <c r="AS46" s="11">
        <f>AR46/12*9*C46*E46*F46*L46*$AS$9+AR46/12*3*C46*E46*F46*L46*$AS$8</f>
        <v>0</v>
      </c>
      <c r="AT46" s="11"/>
      <c r="AU46" s="11">
        <f>AT46*C46*E46*F46*L46*$AU$9</f>
        <v>0</v>
      </c>
      <c r="AV46" s="11">
        <v>0</v>
      </c>
      <c r="AW46" s="11">
        <f>AV46*C46*E46*F46*L46*$AW$9</f>
        <v>0</v>
      </c>
      <c r="AX46" s="11"/>
      <c r="AY46" s="11">
        <f>SUM(AX46*$AY$9*C46*E46*F46*L46)</f>
        <v>0</v>
      </c>
      <c r="AZ46" s="11">
        <v>2</v>
      </c>
      <c r="BA46" s="11">
        <f>(AZ46/12*3*C46*E46*F46*L46*$BA$8)+(AZ46/12*9*C46*E46*F46*L46*$BA$9)</f>
        <v>56733.436760000004</v>
      </c>
      <c r="BB46" s="11">
        <v>0</v>
      </c>
      <c r="BC46" s="11">
        <f>BB46/12*9*C46*E46*F46*L46*$BC$9+BB46/12*3*C46*E46*F46*L46*$BC$8</f>
        <v>0</v>
      </c>
      <c r="BD46" s="11">
        <v>0</v>
      </c>
      <c r="BE46" s="11">
        <f>BD46/12*9*C46*E46*F46*L46*$BE$9+BD46/12*3*C46*E46*F46*L46*$BE$8</f>
        <v>0</v>
      </c>
      <c r="BF46" s="11"/>
      <c r="BG46" s="11">
        <f>BF46/12*9*C46*E46*F46*L46*$BG$9+BF46/12*3*C46*E46*F46*L46*$BG$8</f>
        <v>0</v>
      </c>
      <c r="BH46" s="11"/>
      <c r="BI46" s="11">
        <f>BH46/12*9*C46*E46*F46*L46*$BI$9+BH46/12*3*C46*E46*F46*L46*$BI$8</f>
        <v>0</v>
      </c>
      <c r="BJ46" s="11">
        <v>0</v>
      </c>
      <c r="BK46" s="11">
        <f>BJ46/12*9*C46*E46*F46*L46*$BK$9+BJ46/12*3*C46*E46*F46*L46*$BK$8</f>
        <v>0</v>
      </c>
      <c r="BL46" s="11">
        <v>0</v>
      </c>
      <c r="BM46" s="11">
        <f>BL46/12*9*C46*E46*F46*L46*$BM$9+BL46/12*3*C46*E46*F46*L46*$BM$8</f>
        <v>0</v>
      </c>
      <c r="BN46" s="11">
        <v>0</v>
      </c>
      <c r="BO46" s="11">
        <f>BN46/12*9*C46*E46*F46*L46*$BO$9+BN46/12*3*C46*E46*F46*L46*$BO$8</f>
        <v>0</v>
      </c>
      <c r="BP46" s="11">
        <v>0</v>
      </c>
      <c r="BQ46" s="11">
        <f>BP46/12*9*C46*E46*F46*L46*$BQ$9+BP46/12*3*C46*E46*F46*L46*$BQ$8</f>
        <v>0</v>
      </c>
      <c r="BR46" s="11">
        <v>0</v>
      </c>
      <c r="BS46" s="11">
        <f>BR46/12*9*C46*E46*F46*L46*$BS$9+BR46/12*3*C46*E46*F46*L46*$BS$8</f>
        <v>0</v>
      </c>
      <c r="BT46" s="11">
        <v>5</v>
      </c>
      <c r="BU46" s="11">
        <f>BT46*C46*E46*F46*L46*$BU$9</f>
        <v>152211.65960000001</v>
      </c>
      <c r="BV46" s="11">
        <v>0</v>
      </c>
      <c r="BW46" s="11">
        <f>BV46/12*9*C46*E46*F46*L46*$BW$9+BV46/12*3*C46*E46*F46*L46*$BW$8</f>
        <v>0</v>
      </c>
      <c r="BX46" s="11">
        <v>0</v>
      </c>
      <c r="BY46" s="11">
        <f>BX46/12*9*C46*E46*F46*L46*$BY$9+BX46/12*3*C46*E46*F46*L46*$BY$8</f>
        <v>0</v>
      </c>
      <c r="BZ46" s="11">
        <v>0</v>
      </c>
      <c r="CA46" s="11">
        <f>BZ46/12*9*C46*E46*F46*M46*$CA$9+BZ46/12*3*C46*E46*F46*M46*$CA$8</f>
        <v>0</v>
      </c>
      <c r="CB46" s="11">
        <v>0</v>
      </c>
      <c r="CC46" s="11">
        <f>CB46/12*9*C46*E46*F46*M46*$CC$9+CB46/12*3*C46*E46*F46*M46*$CC$8</f>
        <v>0</v>
      </c>
      <c r="CD46" s="11">
        <v>0</v>
      </c>
      <c r="CE46" s="11">
        <f>CD46/12*9*C46*E46*F46*M46*$CE$9+CD46/12*3*C46*E46*F46*M46*$CE$8</f>
        <v>0</v>
      </c>
      <c r="CF46" s="11">
        <v>3</v>
      </c>
      <c r="CG46" s="11">
        <f>CF46/12*9*C46*E46*F46*M46*$CG$9+CF46/12*3*C46*E46*F46*M46*$CG$8</f>
        <v>96142.419172800001</v>
      </c>
      <c r="CH46" s="11"/>
      <c r="CI46" s="11">
        <f>SUM(CH46*$CI$9*C46*E46*F46*M46)</f>
        <v>0</v>
      </c>
      <c r="CJ46" s="11"/>
      <c r="CK46" s="11">
        <f t="shared" si="111"/>
        <v>0</v>
      </c>
      <c r="CL46" s="11"/>
      <c r="CM46" s="11">
        <f>CL46/12*9*C46*E46*F46*M46*$CM$9+CL46/12*3*C46*E46*F46*M46*$CM$8</f>
        <v>0</v>
      </c>
      <c r="CN46" s="11">
        <v>0</v>
      </c>
      <c r="CO46" s="11">
        <f>CN46/12*9*C46*E46*F46*M46*$CO$9+CN46/12*3*C46*E46*F46*M46*$CO$8</f>
        <v>0</v>
      </c>
      <c r="CP46" s="11"/>
      <c r="CQ46" s="11">
        <f>CP46/12*9*C46*E46*F46*M46*$CQ$9+CP46/12*3*C46*E46*F46*M46*$CQ$8</f>
        <v>0</v>
      </c>
      <c r="CR46" s="11">
        <v>0</v>
      </c>
      <c r="CS46" s="11">
        <f>CR46*C46*E46*F46*M46*$CS$9</f>
        <v>0</v>
      </c>
      <c r="CT46" s="11">
        <v>2</v>
      </c>
      <c r="CU46" s="11">
        <f>CT46/12*9*C46*E46*F46*M46*$CU$9+CT46/12*3*C46*E46*F46*M46*$CU$8</f>
        <v>68080.124112000005</v>
      </c>
      <c r="CV46" s="11"/>
      <c r="CW46" s="11">
        <f>SUM(CV46*$CW$9*C46*E46*F46*M46)</f>
        <v>0</v>
      </c>
      <c r="CX46" s="11"/>
      <c r="CY46" s="11">
        <f>(CX46/12*2*C46*E46*F46*M46*$CY$8)+(CX46/12*9*C46*E46*F46*M46*$CY$9)</f>
        <v>0</v>
      </c>
      <c r="CZ46" s="11">
        <v>0</v>
      </c>
      <c r="DA46" s="11">
        <f>CZ46*C46*E46*F46*M46*$DA$9</f>
        <v>0</v>
      </c>
      <c r="DB46" s="11">
        <v>0</v>
      </c>
      <c r="DC46" s="11">
        <f>DB46/12*9*C46*E46*F46*M46*$DC$9+DB46/12*3*C46*E46*F46*M46*$DC$8</f>
        <v>0</v>
      </c>
      <c r="DD46" s="11">
        <v>5</v>
      </c>
      <c r="DE46" s="11">
        <f>DD46/12*9*C46*E46*F46*M46*$DE$9+DD46/12*3*C46*E46*F46*M46*$DE$8</f>
        <v>178087.64173200005</v>
      </c>
      <c r="DF46" s="11">
        <v>0</v>
      </c>
      <c r="DG46" s="11">
        <f>DF46/12*9*C46*E46*F46*M46*$DG$9+DF46/12*3*C46*E46*F46*M46*$DG$8</f>
        <v>0</v>
      </c>
      <c r="DH46" s="11"/>
      <c r="DI46" s="11">
        <f>DH46/12*9*C46*E46*F46*M46*$DI$9+DH46/12*3*C46*E46*F46*M46*$DI$8</f>
        <v>0</v>
      </c>
      <c r="DJ46" s="11">
        <v>13</v>
      </c>
      <c r="DK46" s="11">
        <f>DJ46/12*9*C46*E46*F46*M46*$DK$9+DJ46/12*3*C46*E46*F46*M46*$DK$8</f>
        <v>463027.86850320006</v>
      </c>
      <c r="DL46" s="11">
        <v>0</v>
      </c>
      <c r="DM46" s="11">
        <f>DL46/12*3*C46*E46*F46*M46*$DM$8+DL46/12*9*C46*E46*F46*M46*$DM$9</f>
        <v>0</v>
      </c>
      <c r="DN46" s="11">
        <v>0</v>
      </c>
      <c r="DO46" s="11">
        <f>DN46/12*9*C46*E46*F46*M46*$DO$9+DN46/12*3*C46*E46*F46*M46*$DO$8</f>
        <v>0</v>
      </c>
      <c r="DP46" s="11">
        <v>5</v>
      </c>
      <c r="DQ46" s="11">
        <f>DP46/12*9*C46*E46*F46*M46*$DQ$9+DP46/12*3*C46*E46*F46*M46*$DQ$8</f>
        <v>194277.42734400003</v>
      </c>
      <c r="DR46" s="11">
        <v>0</v>
      </c>
      <c r="DS46" s="11">
        <f>DR46/12*9*C46*E46*F46*M46*$DS$9+DR46/12*3*C46*E46*F46*M46*$DS$8</f>
        <v>0</v>
      </c>
      <c r="DT46" s="11">
        <v>0</v>
      </c>
      <c r="DU46" s="11">
        <f>DT46/12*9*C46*E46*F46*M46*$DU$9+DT46/12*3*C46*E46*F46*M46*$DU$8</f>
        <v>0</v>
      </c>
      <c r="DV46" s="11">
        <v>0</v>
      </c>
      <c r="DW46" s="11">
        <f>DV46/12*9*C46*E46*F46*M46*$DW$9+DV46/12*3*C46*E46*F46*M46*$DW$8</f>
        <v>0</v>
      </c>
      <c r="DX46" s="11">
        <v>0</v>
      </c>
      <c r="DY46" s="11">
        <f>DX46/12*9*C46*E46*F46*N46*$DY$9+DX46/12*3*C46*E46*F46*N46*$DY$8</f>
        <v>0</v>
      </c>
      <c r="DZ46" s="11">
        <v>0</v>
      </c>
      <c r="EA46" s="11">
        <f>DZ46/12*9*C46*E46*F46*O46*$EA$9+DZ46/12*3*C46*E46*F46*O46*$EA$8</f>
        <v>0</v>
      </c>
      <c r="EB46" s="64">
        <f t="shared" si="142"/>
        <v>75</v>
      </c>
      <c r="EC46" s="64">
        <f t="shared" si="142"/>
        <v>2625512.7538640001</v>
      </c>
    </row>
    <row r="47" spans="1:133" ht="30" x14ac:dyDescent="0.25">
      <c r="A47" s="45">
        <v>30</v>
      </c>
      <c r="B47" s="8" t="s">
        <v>114</v>
      </c>
      <c r="C47" s="5">
        <v>19007.45</v>
      </c>
      <c r="D47" s="5">
        <f t="shared" si="143"/>
        <v>15586.109000000002</v>
      </c>
      <c r="E47" s="9">
        <v>1.1200000000000001</v>
      </c>
      <c r="F47" s="10">
        <v>1</v>
      </c>
      <c r="G47" s="10"/>
      <c r="H47" s="7">
        <v>0.6</v>
      </c>
      <c r="I47" s="7">
        <v>0.18</v>
      </c>
      <c r="J47" s="7">
        <v>0.04</v>
      </c>
      <c r="K47" s="7">
        <v>0.18</v>
      </c>
      <c r="L47" s="5">
        <v>1.4</v>
      </c>
      <c r="M47" s="5">
        <v>1.68</v>
      </c>
      <c r="N47" s="5">
        <v>2.23</v>
      </c>
      <c r="O47" s="5">
        <v>2.39</v>
      </c>
      <c r="P47" s="11"/>
      <c r="Q47" s="11">
        <f>P47/12*9*C47*E47*F47*L47*$Q$9+P47/12*3*C47*E47*F47*L47*$Q$8</f>
        <v>0</v>
      </c>
      <c r="R47" s="11">
        <v>9</v>
      </c>
      <c r="S47" s="11">
        <f>R47*C47*E47*F47*L47*$S$9</f>
        <v>348703.07472000009</v>
      </c>
      <c r="T47" s="11">
        <v>0</v>
      </c>
      <c r="U47" s="11">
        <f>T47*C47*E47*F47*L47*$U$9</f>
        <v>0</v>
      </c>
      <c r="V47" s="11">
        <v>0</v>
      </c>
      <c r="W47" s="11">
        <f>V47*C47*E47*F47*L47*$W$9</f>
        <v>0</v>
      </c>
      <c r="X47" s="11">
        <v>0</v>
      </c>
      <c r="Y47" s="11">
        <f>X47*C47*E47*F47*L47*$Y$9</f>
        <v>0</v>
      </c>
      <c r="Z47" s="11"/>
      <c r="AA47" s="11">
        <f>Z47*C47*E47*F47*L47*$AA$9</f>
        <v>0</v>
      </c>
      <c r="AB47" s="11">
        <v>0</v>
      </c>
      <c r="AC47" s="11">
        <f>AB47*C47*E47*F47*L47*$AC$9</f>
        <v>0</v>
      </c>
      <c r="AD47" s="11">
        <v>0</v>
      </c>
      <c r="AE47" s="11">
        <f>AD47*C47*E47*F47*L47*$AE$9</f>
        <v>0</v>
      </c>
      <c r="AF47" s="11">
        <v>0</v>
      </c>
      <c r="AG47" s="11">
        <f>AF47*C47*E47*F47*L47*$AG$9</f>
        <v>0</v>
      </c>
      <c r="AH47" s="11">
        <v>0</v>
      </c>
      <c r="AI47" s="11">
        <f>AH47/12*9*C47*E47*F47*L47*$AI$9+AH47/12*3*C47*E47*F47*L47*$AI$8</f>
        <v>0</v>
      </c>
      <c r="AJ47" s="11">
        <v>0</v>
      </c>
      <c r="AK47" s="11">
        <f>AJ47/12*9*C47*E47*F47*L47*$AK$9+AJ47/12*3*C47*E47*F47*L47*$AK$8</f>
        <v>0</v>
      </c>
      <c r="AL47" s="11">
        <v>0</v>
      </c>
      <c r="AM47" s="11">
        <f>AL47/12*9*C47*E47*F47*L47*$AM$9+AL47/12*3*C47*E47*F47*L47*$AM$8</f>
        <v>0</v>
      </c>
      <c r="AN47" s="11"/>
      <c r="AO47" s="11">
        <f>SUM($AO$9*AN47*C47*E47*F47*L47)</f>
        <v>0</v>
      </c>
      <c r="AP47" s="11">
        <v>1</v>
      </c>
      <c r="AQ47" s="11">
        <f>AP47/12*3*C47*E47*F47*L47*$AQ$8+AP47/12*9*C47*E47*F47*L47*$AQ$9</f>
        <v>28760.552744000008</v>
      </c>
      <c r="AR47" s="11">
        <v>0</v>
      </c>
      <c r="AS47" s="11">
        <f>AR47/12*9*C47*E47*F47*L47*$AS$9+AR47/12*3*C47*E47*F47*L47*$AS$8</f>
        <v>0</v>
      </c>
      <c r="AT47" s="11"/>
      <c r="AU47" s="11">
        <f>AT47*C47*E47*F47*L47*$AU$9</f>
        <v>0</v>
      </c>
      <c r="AV47" s="11">
        <v>0</v>
      </c>
      <c r="AW47" s="11">
        <f>AV47*C47*E47*F47*L47*$AW$9</f>
        <v>0</v>
      </c>
      <c r="AX47" s="12"/>
      <c r="AY47" s="11">
        <f>SUM(AX47*$AY$9*C47*E47*F47*L47)</f>
        <v>0</v>
      </c>
      <c r="AZ47" s="12"/>
      <c r="BA47" s="11">
        <f>(AZ47/12*3*C47*E47*F47*L47*$BA$8)+(AZ47/12*9*C47*E47*F47*L47*$BA$9)</f>
        <v>0</v>
      </c>
      <c r="BB47" s="11">
        <v>0</v>
      </c>
      <c r="BC47" s="11">
        <f>BB47/12*9*C47*E47*F47*L47*$BC$9+BB47/12*3*C47*E47*F47*L47*$BC$8</f>
        <v>0</v>
      </c>
      <c r="BD47" s="11">
        <v>0</v>
      </c>
      <c r="BE47" s="11">
        <f>BD47/12*9*C47*E47*F47*L47*$BE$9+BD47/12*3*C47*E47*F47*L47*$BE$8</f>
        <v>0</v>
      </c>
      <c r="BF47" s="11"/>
      <c r="BG47" s="11">
        <f>BF47/12*9*C47*E47*F47*L47*$BG$9+BF47/12*3*C47*E47*F47*L47*$BG$8</f>
        <v>0</v>
      </c>
      <c r="BH47" s="11">
        <v>1</v>
      </c>
      <c r="BI47" s="11">
        <f>BH47/12*9*C47*E47*F47*L47*$BI$9+BH47/12*3*C47*E47*F47*L47*$BI$8</f>
        <v>31964.448516000008</v>
      </c>
      <c r="BJ47" s="11">
        <v>0</v>
      </c>
      <c r="BK47" s="11">
        <f>BJ47/12*9*C47*E47*F47*L47*$BK$9+BJ47/12*3*C47*E47*F47*L47*$BK$8</f>
        <v>0</v>
      </c>
      <c r="BL47" s="11">
        <v>0</v>
      </c>
      <c r="BM47" s="11">
        <f>BL47/12*9*C47*E47*F47*L47*$BM$9+BL47/12*3*C47*E47*F47*L47*$BM$8</f>
        <v>0</v>
      </c>
      <c r="BN47" s="11">
        <v>0</v>
      </c>
      <c r="BO47" s="11">
        <f>BN47/12*9*C47*E47*F47*L47*$BO$9+BN47/12*3*C47*E47*F47*L47*$BO$8</f>
        <v>0</v>
      </c>
      <c r="BP47" s="11">
        <v>0</v>
      </c>
      <c r="BQ47" s="11">
        <f>BP47/12*9*C47*E47*F47*L47*$BQ$9+BP47/12*3*C47*E47*F47*L47*$BQ$8</f>
        <v>0</v>
      </c>
      <c r="BR47" s="11">
        <v>0</v>
      </c>
      <c r="BS47" s="11">
        <f>BR47/12*9*C47*E47*F47*L47*$BS$9+BR47/12*3*C47*E47*F47*L47*$BS$8</f>
        <v>0</v>
      </c>
      <c r="BT47" s="11"/>
      <c r="BU47" s="11">
        <f>BT47*C47*E47*F47*L47*$BU$9</f>
        <v>0</v>
      </c>
      <c r="BV47" s="11">
        <v>0</v>
      </c>
      <c r="BW47" s="11">
        <f>BV47/12*9*C47*E47*F47*L47*$BW$9+BV47/12*3*C47*E47*F47*L47*$BW$8</f>
        <v>0</v>
      </c>
      <c r="BX47" s="11">
        <v>0</v>
      </c>
      <c r="BY47" s="11">
        <f>BX47/12*9*C47*E47*F47*L47*$BY$9+BX47/12*3*C47*E47*F47*L47*$BY$8</f>
        <v>0</v>
      </c>
      <c r="BZ47" s="11">
        <v>0</v>
      </c>
      <c r="CA47" s="11">
        <f>BZ47/12*9*C47*E47*F47*M47*$CA$9+BZ47/12*3*C47*E47*F47*M47*$CA$8</f>
        <v>0</v>
      </c>
      <c r="CB47" s="11">
        <v>0</v>
      </c>
      <c r="CC47" s="11">
        <f>CB47/12*9*C47*E47*F47*M47*$CC$9+CB47/12*3*C47*E47*F47*M47*$CC$8</f>
        <v>0</v>
      </c>
      <c r="CD47" s="11">
        <v>0</v>
      </c>
      <c r="CE47" s="11">
        <f>CD47/12*9*C47*E47*F47*M47*$CE$9+CD47/12*3*C47*E47*F47*M47*$CE$8</f>
        <v>0</v>
      </c>
      <c r="CF47" s="11"/>
      <c r="CG47" s="11">
        <f>CF47/12*9*C47*E47*F47*M47*$CG$9+CF47/12*3*C47*E47*F47*M47*$CG$8</f>
        <v>0</v>
      </c>
      <c r="CH47" s="12"/>
      <c r="CI47" s="11">
        <f>SUM(CH47*$CI$9*C47*E47*F47*M47)</f>
        <v>0</v>
      </c>
      <c r="CJ47" s="12"/>
      <c r="CK47" s="11">
        <f t="shared" si="111"/>
        <v>0</v>
      </c>
      <c r="CL47" s="11">
        <v>0</v>
      </c>
      <c r="CM47" s="11">
        <f>CL47/12*9*C47*E47*F47*M47*$CM$9+CL47/12*3*C47*E47*F47*M47*$CM$8</f>
        <v>0</v>
      </c>
      <c r="CN47" s="11">
        <v>0</v>
      </c>
      <c r="CO47" s="11">
        <f>CN47/12*9*C47*E47*F47*M47*$CO$9+CN47/12*3*C47*E47*F47*M47*$CO$8</f>
        <v>0</v>
      </c>
      <c r="CP47" s="11"/>
      <c r="CQ47" s="11">
        <f>CP47/12*9*C47*E47*F47*M47*$CQ$9+CP47/12*3*C47*E47*F47*M47*$CQ$8</f>
        <v>0</v>
      </c>
      <c r="CR47" s="11">
        <v>0</v>
      </c>
      <c r="CS47" s="11">
        <f>CR47*C47*E47*F47*M47*$CS$9</f>
        <v>0</v>
      </c>
      <c r="CT47" s="11">
        <v>2</v>
      </c>
      <c r="CU47" s="11">
        <f>CT47/12*9*C47*E47*F47*M47*$CU$9+CT47/12*3*C47*E47*F47*M47*$CU$8</f>
        <v>73317.056736000013</v>
      </c>
      <c r="CV47" s="12"/>
      <c r="CW47" s="11">
        <f>SUM(CV47*$CW$9*C47*E47*F47*M47)</f>
        <v>0</v>
      </c>
      <c r="CX47" s="12"/>
      <c r="CY47" s="11">
        <f>(CX47/12*2*C47*E47*F47*M47*$CY$8)+(CX47/12*9*C47*E47*F47*M47*$CY$9)</f>
        <v>0</v>
      </c>
      <c r="CZ47" s="11">
        <v>0</v>
      </c>
      <c r="DA47" s="11">
        <f>CZ47*C47*E47*F47*M47*$DA$9</f>
        <v>0</v>
      </c>
      <c r="DB47" s="11">
        <v>0</v>
      </c>
      <c r="DC47" s="11">
        <f>DB47/12*9*C47*E47*F47*M47*$DC$9+DB47/12*3*C47*E47*F47*M47*$DC$8</f>
        <v>0</v>
      </c>
      <c r="DD47" s="11"/>
      <c r="DE47" s="11">
        <f>DD47/12*9*C47*E47*F47*M47*$DE$9+DD47/12*3*C47*E47*F47*M47*$DE$8</f>
        <v>0</v>
      </c>
      <c r="DF47" s="11">
        <v>0</v>
      </c>
      <c r="DG47" s="11">
        <f>DF47/12*9*C47*E47*F47*M47*$DG$9+DF47/12*3*C47*E47*F47*M47*$DG$8</f>
        <v>0</v>
      </c>
      <c r="DH47" s="11">
        <v>2</v>
      </c>
      <c r="DI47" s="11">
        <f>DH47/12*9*C47*E47*F47*M47*$DI$9+DH47/12*3*C47*E47*F47*M47*$DI$8</f>
        <v>76714.676438400027</v>
      </c>
      <c r="DJ47" s="11">
        <v>2</v>
      </c>
      <c r="DK47" s="11">
        <f>DJ47/12*9*C47*E47*F47*M47*$DK$9+DJ47/12*3*C47*E47*F47*M47*$DK$8</f>
        <v>76714.676438400027</v>
      </c>
      <c r="DL47" s="11">
        <v>0</v>
      </c>
      <c r="DM47" s="11">
        <f>DL47/12*3*C47*E47*F47*M47*$DM$8+DL47/12*9*C47*E47*F47*M47*$DM$9</f>
        <v>0</v>
      </c>
      <c r="DN47" s="11">
        <v>0</v>
      </c>
      <c r="DO47" s="11">
        <f>DN47/12*9*C47*E47*F47*M47*$DO$9+DN47/12*3*C47*E47*F47*M47*$DO$8</f>
        <v>0</v>
      </c>
      <c r="DP47" s="11">
        <v>2</v>
      </c>
      <c r="DQ47" s="11">
        <f>DP47/12*9*C47*E47*F47*M47*$DQ$9+DP47/12*3*C47*E47*F47*M47*$DQ$8</f>
        <v>83688.737932800024</v>
      </c>
      <c r="DR47" s="11">
        <v>0</v>
      </c>
      <c r="DS47" s="11">
        <f>DR47/12*9*C47*E47*F47*M47*$DS$9+DR47/12*3*C47*E47*F47*M47*$DS$8</f>
        <v>0</v>
      </c>
      <c r="DT47" s="11">
        <v>0</v>
      </c>
      <c r="DU47" s="11">
        <f>DT47/12*9*C47*E47*F47*M47*$DU$9+DT47/12*3*C47*E47*F47*M47*$DU$8</f>
        <v>0</v>
      </c>
      <c r="DV47" s="11">
        <v>0</v>
      </c>
      <c r="DW47" s="11">
        <f>DV47/12*9*C47*E47*F47*M47*$DW$9+DV47/12*3*C47*E47*F47*M47*$DW$8</f>
        <v>0</v>
      </c>
      <c r="DX47" s="11">
        <v>0</v>
      </c>
      <c r="DY47" s="11">
        <f>DX47/12*9*C47*E47*F47*N47*$DY$9+DX47/12*3*C47*E47*F47*N47*$DY$8</f>
        <v>0</v>
      </c>
      <c r="DZ47" s="11">
        <v>0</v>
      </c>
      <c r="EA47" s="11">
        <f>DZ47/12*9*C47*E47*F47*O47*$EA$9+DZ47/12*3*C47*E47*F47*O47*$EA$8</f>
        <v>0</v>
      </c>
      <c r="EB47" s="64">
        <f t="shared" si="142"/>
        <v>19</v>
      </c>
      <c r="EC47" s="64">
        <f t="shared" si="142"/>
        <v>719863.22352560028</v>
      </c>
    </row>
    <row r="48" spans="1:133" s="66" customFormat="1" x14ac:dyDescent="0.2">
      <c r="A48" s="44">
        <v>6</v>
      </c>
      <c r="B48" s="26" t="s">
        <v>115</v>
      </c>
      <c r="C48" s="5">
        <v>19007.45</v>
      </c>
      <c r="D48" s="13">
        <f t="shared" si="143"/>
        <v>0</v>
      </c>
      <c r="E48" s="13">
        <v>0.8</v>
      </c>
      <c r="F48" s="14">
        <v>1</v>
      </c>
      <c r="G48" s="14"/>
      <c r="H48" s="15"/>
      <c r="I48" s="15"/>
      <c r="J48" s="15"/>
      <c r="K48" s="15"/>
      <c r="L48" s="13">
        <v>1.4</v>
      </c>
      <c r="M48" s="13">
        <v>1.68</v>
      </c>
      <c r="N48" s="13">
        <v>2.23</v>
      </c>
      <c r="O48" s="13">
        <v>2.39</v>
      </c>
      <c r="P48" s="12">
        <f t="shared" ref="P48:AJ48" si="144">SUM(P49:P51)</f>
        <v>0</v>
      </c>
      <c r="Q48" s="12">
        <f t="shared" si="144"/>
        <v>0</v>
      </c>
      <c r="R48" s="12">
        <f t="shared" si="144"/>
        <v>241</v>
      </c>
      <c r="S48" s="12">
        <f t="shared" si="144"/>
        <v>5691332.3266800009</v>
      </c>
      <c r="T48" s="12">
        <f t="shared" si="144"/>
        <v>0</v>
      </c>
      <c r="U48" s="12">
        <f t="shared" si="144"/>
        <v>0</v>
      </c>
      <c r="V48" s="12">
        <f t="shared" ref="V48" si="145">SUM(V49:V51)</f>
        <v>50</v>
      </c>
      <c r="W48" s="12">
        <f t="shared" si="144"/>
        <v>1053773.0279999999</v>
      </c>
      <c r="X48" s="12">
        <f t="shared" si="144"/>
        <v>0</v>
      </c>
      <c r="Y48" s="12">
        <f t="shared" si="144"/>
        <v>0</v>
      </c>
      <c r="Z48" s="12">
        <f t="shared" si="144"/>
        <v>173</v>
      </c>
      <c r="AA48" s="12">
        <f t="shared" si="144"/>
        <v>3740894.2494000001</v>
      </c>
      <c r="AB48" s="12">
        <f t="shared" si="144"/>
        <v>0</v>
      </c>
      <c r="AC48" s="12">
        <f t="shared" si="144"/>
        <v>0</v>
      </c>
      <c r="AD48" s="12">
        <f t="shared" si="144"/>
        <v>0</v>
      </c>
      <c r="AE48" s="12">
        <f t="shared" si="144"/>
        <v>0</v>
      </c>
      <c r="AF48" s="12">
        <f t="shared" si="144"/>
        <v>0</v>
      </c>
      <c r="AG48" s="12">
        <f t="shared" si="144"/>
        <v>0</v>
      </c>
      <c r="AH48" s="12">
        <f t="shared" si="144"/>
        <v>79</v>
      </c>
      <c r="AI48" s="12">
        <f t="shared" si="144"/>
        <v>1449069.6351284999</v>
      </c>
      <c r="AJ48" s="12">
        <f t="shared" si="144"/>
        <v>90</v>
      </c>
      <c r="AK48" s="12">
        <f t="shared" ref="AK48:BE48" si="146">SUM(AK49:AK51)</f>
        <v>1718368.5172499998</v>
      </c>
      <c r="AL48" s="12">
        <f t="shared" si="146"/>
        <v>122</v>
      </c>
      <c r="AM48" s="12">
        <f t="shared" si="146"/>
        <v>2209426.7482980001</v>
      </c>
      <c r="AN48" s="12">
        <f t="shared" si="146"/>
        <v>0</v>
      </c>
      <c r="AO48" s="12">
        <f t="shared" si="146"/>
        <v>0</v>
      </c>
      <c r="AP48" s="12">
        <f t="shared" si="146"/>
        <v>44</v>
      </c>
      <c r="AQ48" s="12">
        <f t="shared" si="146"/>
        <v>905443.83013699984</v>
      </c>
      <c r="AR48" s="12">
        <f t="shared" si="146"/>
        <v>0</v>
      </c>
      <c r="AS48" s="12">
        <f t="shared" si="146"/>
        <v>0</v>
      </c>
      <c r="AT48" s="12">
        <f t="shared" si="146"/>
        <v>0</v>
      </c>
      <c r="AU48" s="12">
        <f t="shared" si="146"/>
        <v>0</v>
      </c>
      <c r="AV48" s="12">
        <f t="shared" si="146"/>
        <v>0</v>
      </c>
      <c r="AW48" s="12">
        <f t="shared" si="146"/>
        <v>0</v>
      </c>
      <c r="AX48" s="12">
        <f t="shared" si="146"/>
        <v>0</v>
      </c>
      <c r="AY48" s="12">
        <f t="shared" si="146"/>
        <v>0</v>
      </c>
      <c r="AZ48" s="12">
        <f t="shared" si="146"/>
        <v>111</v>
      </c>
      <c r="BA48" s="12">
        <f t="shared" si="146"/>
        <v>2263064.0615274999</v>
      </c>
      <c r="BB48" s="12">
        <f t="shared" si="146"/>
        <v>0</v>
      </c>
      <c r="BC48" s="12">
        <f t="shared" si="146"/>
        <v>0</v>
      </c>
      <c r="BD48" s="12">
        <f t="shared" si="146"/>
        <v>370</v>
      </c>
      <c r="BE48" s="12">
        <f t="shared" si="146"/>
        <v>7602972.3970199991</v>
      </c>
      <c r="BF48" s="12">
        <f t="shared" ref="BF48:CA48" si="147">SUM(BF49:BF51)</f>
        <v>329</v>
      </c>
      <c r="BG48" s="12">
        <f t="shared" si="147"/>
        <v>6716529.7444245005</v>
      </c>
      <c r="BH48" s="12">
        <f t="shared" si="147"/>
        <v>148</v>
      </c>
      <c r="BI48" s="12">
        <f t="shared" si="147"/>
        <v>2917897.5145319998</v>
      </c>
      <c r="BJ48" s="12">
        <f t="shared" si="147"/>
        <v>0</v>
      </c>
      <c r="BK48" s="12">
        <f t="shared" si="147"/>
        <v>0</v>
      </c>
      <c r="BL48" s="12">
        <f t="shared" si="147"/>
        <v>0</v>
      </c>
      <c r="BM48" s="12">
        <f t="shared" si="147"/>
        <v>0</v>
      </c>
      <c r="BN48" s="12">
        <f t="shared" si="147"/>
        <v>0</v>
      </c>
      <c r="BO48" s="12">
        <f t="shared" si="147"/>
        <v>0</v>
      </c>
      <c r="BP48" s="12">
        <f t="shared" si="147"/>
        <v>250</v>
      </c>
      <c r="BQ48" s="12">
        <f t="shared" si="147"/>
        <v>3887284.8774374998</v>
      </c>
      <c r="BR48" s="12">
        <f t="shared" si="147"/>
        <v>152</v>
      </c>
      <c r="BS48" s="12">
        <f t="shared" si="147"/>
        <v>2363469.205482</v>
      </c>
      <c r="BT48" s="12">
        <f t="shared" si="147"/>
        <v>5</v>
      </c>
      <c r="BU48" s="12">
        <f t="shared" si="147"/>
        <v>105377.30279999999</v>
      </c>
      <c r="BV48" s="12">
        <f t="shared" si="147"/>
        <v>10</v>
      </c>
      <c r="BW48" s="12">
        <f t="shared" si="147"/>
        <v>192642.88168125</v>
      </c>
      <c r="BX48" s="12">
        <f t="shared" si="147"/>
        <v>3</v>
      </c>
      <c r="BY48" s="12">
        <f t="shared" si="147"/>
        <v>53311.335462000003</v>
      </c>
      <c r="BZ48" s="12">
        <f t="shared" si="147"/>
        <v>35</v>
      </c>
      <c r="CA48" s="12">
        <f t="shared" si="147"/>
        <v>1145762.6234670002</v>
      </c>
      <c r="CB48" s="12">
        <f t="shared" ref="CB48:CI48" si="148">SUM(CB49:CB51)</f>
        <v>14</v>
      </c>
      <c r="CC48" s="12">
        <f t="shared" si="148"/>
        <v>562283.70798599999</v>
      </c>
      <c r="CD48" s="12">
        <f t="shared" si="148"/>
        <v>117</v>
      </c>
      <c r="CE48" s="12">
        <f t="shared" si="148"/>
        <v>3204348.1493100002</v>
      </c>
      <c r="CF48" s="12">
        <f t="shared" si="148"/>
        <v>50</v>
      </c>
      <c r="CG48" s="12">
        <f t="shared" si="148"/>
        <v>970668.65510999993</v>
      </c>
      <c r="CH48" s="12">
        <f t="shared" si="148"/>
        <v>6</v>
      </c>
      <c r="CI48" s="12">
        <f t="shared" si="148"/>
        <v>118290.8122704</v>
      </c>
      <c r="CJ48" s="12">
        <f>SUM(CJ49:CJ51)</f>
        <v>30</v>
      </c>
      <c r="CK48" s="12">
        <f t="shared" ref="CK48:DE48" si="149">SUM(CK49:CK51)</f>
        <v>991504.62179999996</v>
      </c>
      <c r="CL48" s="12">
        <f t="shared" si="149"/>
        <v>115</v>
      </c>
      <c r="CM48" s="12">
        <f t="shared" si="149"/>
        <v>2496005.1131399991</v>
      </c>
      <c r="CN48" s="12">
        <f t="shared" si="149"/>
        <v>0</v>
      </c>
      <c r="CO48" s="12">
        <f t="shared" si="149"/>
        <v>0</v>
      </c>
      <c r="CP48" s="12">
        <f t="shared" si="149"/>
        <v>36</v>
      </c>
      <c r="CQ48" s="12">
        <f t="shared" si="149"/>
        <v>754348.21197119995</v>
      </c>
      <c r="CR48" s="12">
        <f t="shared" si="149"/>
        <v>0</v>
      </c>
      <c r="CS48" s="12">
        <f t="shared" si="149"/>
        <v>0</v>
      </c>
      <c r="CT48" s="12">
        <f t="shared" si="149"/>
        <v>86</v>
      </c>
      <c r="CU48" s="12">
        <f t="shared" si="149"/>
        <v>2122921.5624539996</v>
      </c>
      <c r="CV48" s="12">
        <f t="shared" si="149"/>
        <v>7</v>
      </c>
      <c r="CW48" s="12">
        <f t="shared" si="149"/>
        <v>160850.4695952</v>
      </c>
      <c r="CX48" s="12">
        <f t="shared" si="149"/>
        <v>70</v>
      </c>
      <c r="CY48" s="12">
        <f t="shared" si="149"/>
        <v>1472412.5704287998</v>
      </c>
      <c r="CZ48" s="12">
        <f t="shared" si="149"/>
        <v>0</v>
      </c>
      <c r="DA48" s="12">
        <f t="shared" si="149"/>
        <v>0</v>
      </c>
      <c r="DB48" s="12">
        <f t="shared" si="149"/>
        <v>0</v>
      </c>
      <c r="DC48" s="12">
        <f t="shared" si="149"/>
        <v>0</v>
      </c>
      <c r="DD48" s="12">
        <f t="shared" si="149"/>
        <v>158</v>
      </c>
      <c r="DE48" s="12">
        <f t="shared" si="149"/>
        <v>3886420.3045668006</v>
      </c>
      <c r="DF48" s="12">
        <f t="shared" ref="DF48:EA48" si="150">SUM(DF49:DF51)</f>
        <v>6</v>
      </c>
      <c r="DG48" s="12">
        <f t="shared" si="150"/>
        <v>129456.01648980002</v>
      </c>
      <c r="DH48" s="12">
        <f t="shared" si="150"/>
        <v>12</v>
      </c>
      <c r="DI48" s="12">
        <f t="shared" si="150"/>
        <v>258912.03297960004</v>
      </c>
      <c r="DJ48" s="12">
        <f t="shared" si="150"/>
        <v>336</v>
      </c>
      <c r="DK48" s="12">
        <f t="shared" si="150"/>
        <v>8307103.5343295997</v>
      </c>
      <c r="DL48" s="12">
        <f t="shared" si="150"/>
        <v>0</v>
      </c>
      <c r="DM48" s="12">
        <f t="shared" si="150"/>
        <v>0</v>
      </c>
      <c r="DN48" s="12">
        <f t="shared" si="150"/>
        <v>0</v>
      </c>
      <c r="DO48" s="12">
        <f t="shared" si="150"/>
        <v>0</v>
      </c>
      <c r="DP48" s="12">
        <f t="shared" si="150"/>
        <v>175</v>
      </c>
      <c r="DQ48" s="12">
        <f t="shared" si="150"/>
        <v>4528158.4988639988</v>
      </c>
      <c r="DR48" s="12">
        <f t="shared" si="150"/>
        <v>94</v>
      </c>
      <c r="DS48" s="12">
        <f t="shared" si="150"/>
        <v>2624239.7108927998</v>
      </c>
      <c r="DT48" s="12">
        <f t="shared" si="150"/>
        <v>7</v>
      </c>
      <c r="DU48" s="12">
        <f t="shared" si="150"/>
        <v>143940.60574740003</v>
      </c>
      <c r="DV48" s="12">
        <f t="shared" si="150"/>
        <v>0</v>
      </c>
      <c r="DW48" s="12">
        <f t="shared" si="150"/>
        <v>0</v>
      </c>
      <c r="DX48" s="12">
        <f t="shared" si="150"/>
        <v>11</v>
      </c>
      <c r="DY48" s="12">
        <f t="shared" si="150"/>
        <v>590148.81976049999</v>
      </c>
      <c r="DZ48" s="12">
        <f t="shared" si="150"/>
        <v>25</v>
      </c>
      <c r="EA48" s="12">
        <f t="shared" si="150"/>
        <v>1100522.6590916251</v>
      </c>
      <c r="EB48" s="12">
        <f t="shared" ref="EB48:EC48" si="151">SUM(EB49:EB51)</f>
        <v>3567</v>
      </c>
      <c r="EC48" s="12">
        <f t="shared" si="151"/>
        <v>78439156.335514963</v>
      </c>
    </row>
    <row r="49" spans="1:133" x14ac:dyDescent="0.25">
      <c r="A49" s="45">
        <v>31</v>
      </c>
      <c r="B49" s="8" t="s">
        <v>116</v>
      </c>
      <c r="C49" s="5">
        <v>19007.45</v>
      </c>
      <c r="D49" s="5">
        <f t="shared" si="143"/>
        <v>14825.811000000002</v>
      </c>
      <c r="E49" s="9">
        <v>1.36</v>
      </c>
      <c r="F49" s="10">
        <v>1</v>
      </c>
      <c r="G49" s="10"/>
      <c r="H49" s="7">
        <v>0.44</v>
      </c>
      <c r="I49" s="7">
        <v>0.28999999999999998</v>
      </c>
      <c r="J49" s="7">
        <v>0.05</v>
      </c>
      <c r="K49" s="7">
        <v>0.22</v>
      </c>
      <c r="L49" s="5">
        <v>1.4</v>
      </c>
      <c r="M49" s="5">
        <v>1.68</v>
      </c>
      <c r="N49" s="5">
        <v>2.23</v>
      </c>
      <c r="O49" s="5">
        <v>2.39</v>
      </c>
      <c r="P49" s="11">
        <f>SUM(P50:P51)</f>
        <v>0</v>
      </c>
      <c r="Q49" s="11">
        <f>P49/12*9*C49*E49*F49*L49*$Q$9+P49/12*3*C49*E49*F49*L49*$Q$8</f>
        <v>0</v>
      </c>
      <c r="R49" s="11"/>
      <c r="S49" s="11">
        <f>R49*C49*E49*F49*L49*$S$9</f>
        <v>0</v>
      </c>
      <c r="T49" s="11">
        <v>0</v>
      </c>
      <c r="U49" s="11">
        <f>T49*C49*E49*F49*L49*$U$9</f>
        <v>0</v>
      </c>
      <c r="V49" s="11">
        <v>0</v>
      </c>
      <c r="W49" s="11">
        <f>V49*C49*E49*F49*L49*$W$9</f>
        <v>0</v>
      </c>
      <c r="X49" s="11">
        <v>0</v>
      </c>
      <c r="Y49" s="11">
        <f>X49*C49*E49*F49*L49*$Y$9</f>
        <v>0</v>
      </c>
      <c r="Z49" s="11">
        <v>9</v>
      </c>
      <c r="AA49" s="11">
        <f>Z49*C49*E49*F49*L49*$AA$9</f>
        <v>358282.82952000009</v>
      </c>
      <c r="AB49" s="11">
        <v>0</v>
      </c>
      <c r="AC49" s="11">
        <f>AB49*C49*E49*F49*L49*$AC$9</f>
        <v>0</v>
      </c>
      <c r="AD49" s="11">
        <v>0</v>
      </c>
      <c r="AE49" s="11">
        <f>AD49*C49*E49*F49*L49*$AE$9</f>
        <v>0</v>
      </c>
      <c r="AF49" s="11">
        <v>0</v>
      </c>
      <c r="AG49" s="11">
        <f>AF49*C49*E49*F49*L49*$AG$9</f>
        <v>0</v>
      </c>
      <c r="AH49" s="11"/>
      <c r="AI49" s="11">
        <f>AH49/12*9*C49*E49*F49*L49*$AI$9+AH49/12*3*C49*E49*F49*L49*$AI$8</f>
        <v>0</v>
      </c>
      <c r="AJ49" s="11"/>
      <c r="AK49" s="11">
        <f>AJ49/12*9*C49*E49*F49*L49*$AK$9+AJ49/12*3*C49*E49*F49*L49*$AK$8</f>
        <v>0</v>
      </c>
      <c r="AL49" s="11"/>
      <c r="AM49" s="11">
        <f>AL49/12*9*C49*E49*F49*L49*$AM$9+AL49/12*3*C49*E49*F49*L49*$AM$8</f>
        <v>0</v>
      </c>
      <c r="AN49" s="11"/>
      <c r="AO49" s="11">
        <f>SUM($AO$9*AN49*C49*E49*F49*L49)</f>
        <v>0</v>
      </c>
      <c r="AP49" s="11">
        <v>7</v>
      </c>
      <c r="AQ49" s="11">
        <f>AP49/12*3*C49*E49*F49*L49*$AQ$8+AP49/12*9*C49*E49*F49*L49*$AQ$9</f>
        <v>244464.69832399997</v>
      </c>
      <c r="AR49" s="11">
        <v>0</v>
      </c>
      <c r="AS49" s="11">
        <f>AR49/12*9*C49*E49*F49*L49*$AS$9+AR49/12*3*C49*E49*F49*L49*$AS$8</f>
        <v>0</v>
      </c>
      <c r="AT49" s="11"/>
      <c r="AU49" s="11">
        <f>AT49*C49*E49*F49*L49*$AU$9</f>
        <v>0</v>
      </c>
      <c r="AV49" s="11">
        <v>0</v>
      </c>
      <c r="AW49" s="11">
        <f>AV49*C49*E49*F49*L49*$AW$9</f>
        <v>0</v>
      </c>
      <c r="AX49" s="11"/>
      <c r="AY49" s="11">
        <f>SUM(AX49*$AY$9*C49*E49*F49*L49)</f>
        <v>0</v>
      </c>
      <c r="AZ49" s="11">
        <v>8</v>
      </c>
      <c r="BA49" s="11">
        <f>(AZ49/12*3*C49*E49*F49*L49*$BA$8)+(AZ49/12*9*C49*E49*F49*L49*$BA$9)</f>
        <v>296759.51536000002</v>
      </c>
      <c r="BB49" s="11">
        <v>0</v>
      </c>
      <c r="BC49" s="11">
        <f>BB49/12*9*C49*E49*F49*L49*$BC$9+BB49/12*3*C49*E49*F49*L49*$BC$8</f>
        <v>0</v>
      </c>
      <c r="BD49" s="11">
        <v>0</v>
      </c>
      <c r="BE49" s="11">
        <f>BD49/12*9*C49*E49*F49*L49*$BE$9+BD49/12*3*C49*E49*F49*L49*$BE$8</f>
        <v>0</v>
      </c>
      <c r="BF49" s="11">
        <v>8</v>
      </c>
      <c r="BG49" s="11">
        <f>BF49/12*9*C49*E49*F49*L49*$BG$9+BF49/12*3*C49*E49*F49*L49*$BG$8</f>
        <v>310511.78558400006</v>
      </c>
      <c r="BH49" s="11"/>
      <c r="BI49" s="11">
        <f>BH49/12*9*C49*E49*F49*L49*$BI$9+BH49/12*3*C49*E49*F49*L49*$BI$8</f>
        <v>0</v>
      </c>
      <c r="BJ49" s="11">
        <v>0</v>
      </c>
      <c r="BK49" s="11">
        <f>BJ49/12*9*C49*E49*F49*L49*$BK$9+BJ49/12*3*C49*E49*F49*L49*$BK$8</f>
        <v>0</v>
      </c>
      <c r="BL49" s="11">
        <v>0</v>
      </c>
      <c r="BM49" s="11">
        <f>BL49/12*9*C49*E49*F49*L49*$BM$9+BL49/12*3*C49*E49*F49*L49*$BM$8</f>
        <v>0</v>
      </c>
      <c r="BN49" s="11">
        <v>0</v>
      </c>
      <c r="BO49" s="11">
        <f>BN49/12*9*C49*E49*F49*L49*$BO$9+BN49/12*3*C49*E49*F49*L49*$BO$8</f>
        <v>0</v>
      </c>
      <c r="BP49" s="11"/>
      <c r="BQ49" s="11">
        <f>BP49/12*9*C49*E49*F49*L49*$BQ$9+BP49/12*3*C49*E49*F49*L49*$BQ$8</f>
        <v>0</v>
      </c>
      <c r="BR49" s="11"/>
      <c r="BS49" s="11">
        <f>BR49/12*9*C49*E49*F49*L49*$BS$9+BR49/12*3*C49*E49*F49*L49*$BS$8</f>
        <v>0</v>
      </c>
      <c r="BT49" s="11"/>
      <c r="BU49" s="11">
        <f>BT49*C49*E49*F49*L49*$BU$9</f>
        <v>0</v>
      </c>
      <c r="BV49" s="11">
        <v>0</v>
      </c>
      <c r="BW49" s="11">
        <f>BV49/12*9*C49*E49*F49*L49*$BW$9+BV49/12*3*C49*E49*F49*L49*$BW$8</f>
        <v>0</v>
      </c>
      <c r="BX49" s="11"/>
      <c r="BY49" s="11">
        <f>BX49/12*9*C49*E49*F49*L49*$BY$9+BX49/12*3*C49*E49*F49*L49*$BY$8</f>
        <v>0</v>
      </c>
      <c r="BZ49" s="11">
        <v>3</v>
      </c>
      <c r="CA49" s="11">
        <f>BZ49/12*9*C49*E49*F49*M49*$CA$9+BZ49/12*3*C49*E49*F49*M49*$CA$8</f>
        <v>180769.97307600002</v>
      </c>
      <c r="CB49" s="11">
        <v>2</v>
      </c>
      <c r="CC49" s="11">
        <f>CB49/12*9*C49*E49*F49*M49*$CC$9+CB49/12*3*C49*E49*F49*M49*$CC$8</f>
        <v>136798.89854400003</v>
      </c>
      <c r="CD49" s="11">
        <v>25</v>
      </c>
      <c r="CE49" s="11">
        <f>CD49/12*9*C49*E49*F49*M49*$CE$9+CD49/12*3*C49*E49*F49*M49*$CE$8</f>
        <v>1112848.1826000002</v>
      </c>
      <c r="CF49" s="11"/>
      <c r="CG49" s="11">
        <f>CF49/12*9*C49*E49*F49*M49*$CG$9+CF49/12*3*C49*E49*F49*M49*$CG$8</f>
        <v>0</v>
      </c>
      <c r="CH49" s="11"/>
      <c r="CI49" s="11">
        <f>SUM(CH49*$CI$9*C49*E49*F49*M49)</f>
        <v>0</v>
      </c>
      <c r="CJ49" s="11">
        <v>5</v>
      </c>
      <c r="CK49" s="11">
        <f t="shared" si="111"/>
        <v>293140.49687999999</v>
      </c>
      <c r="CL49" s="11"/>
      <c r="CM49" s="11">
        <f>CL49/12*9*C49*E49*F49*M49*$CM$9+CL49/12*3*C49*E49*F49*M49*$CM$8</f>
        <v>0</v>
      </c>
      <c r="CN49" s="11"/>
      <c r="CO49" s="11">
        <f>CN49/12*9*C49*E49*F49*M49*$CO$9+CN49/12*3*C49*E49*F49*M49*$CO$8</f>
        <v>0</v>
      </c>
      <c r="CP49" s="11"/>
      <c r="CQ49" s="11">
        <f>CP49/12*9*C49*E49*F49*M49*$CQ$9+CP49/12*3*C49*E49*F49*M49*$CQ$8</f>
        <v>0</v>
      </c>
      <c r="CR49" s="11"/>
      <c r="CS49" s="11">
        <f>CR49*C49*E49*F49*M49*$CS$9</f>
        <v>0</v>
      </c>
      <c r="CT49" s="11">
        <v>6</v>
      </c>
      <c r="CU49" s="11">
        <f>CT49/12*9*C49*E49*F49*M49*$CU$9+CT49/12*3*C49*E49*F49*M49*$CU$8</f>
        <v>267083.56382400001</v>
      </c>
      <c r="CV49" s="11">
        <v>1</v>
      </c>
      <c r="CW49" s="11">
        <f>SUM(CV49*$CW$9*C49*E49*F49*M49)</f>
        <v>42559.657324800006</v>
      </c>
      <c r="CX49" s="11">
        <v>1</v>
      </c>
      <c r="CY49" s="11">
        <f>(CX49/12*2*C49*E49*F49*M49*$CY$8)+(CX49/12*9*C49*E49*F49*M49*$CY$9)</f>
        <v>40967.289193600001</v>
      </c>
      <c r="CZ49" s="11"/>
      <c r="DA49" s="11">
        <f>CZ49*C49*E49*F49*M49*$DA$9</f>
        <v>0</v>
      </c>
      <c r="DB49" s="11">
        <v>0</v>
      </c>
      <c r="DC49" s="11">
        <f>DB49/12*9*C49*E49*F49*M49*$DC$9+DB49/12*3*C49*E49*F49*M49*$DC$8</f>
        <v>0</v>
      </c>
      <c r="DD49" s="11">
        <v>8</v>
      </c>
      <c r="DE49" s="11">
        <f>DD49/12*9*C49*E49*F49*M49*$DE$9+DD49/12*3*C49*E49*F49*M49*$DE$8</f>
        <v>372614.14270080003</v>
      </c>
      <c r="DF49" s="11"/>
      <c r="DG49" s="11">
        <f>DF49/12*9*C49*E49*F49*M49*$DG$9+DF49/12*3*C49*E49*F49*M49*$DG$8</f>
        <v>0</v>
      </c>
      <c r="DH49" s="11"/>
      <c r="DI49" s="11">
        <f>DH49/12*9*C49*E49*F49*M49*$DI$9+DH49/12*3*C49*E49*F49*M49*$DI$8</f>
        <v>0</v>
      </c>
      <c r="DJ49" s="11">
        <v>1</v>
      </c>
      <c r="DK49" s="11">
        <f>DJ49/12*9*C49*E49*F49*M49*$DK$9+DJ49/12*3*C49*E49*F49*M49*$DK$8</f>
        <v>46576.767837600004</v>
      </c>
      <c r="DL49" s="11">
        <v>0</v>
      </c>
      <c r="DM49" s="11">
        <f>DL49/12*3*C49*E49*F49*M49*$DM$8+DL49/12*9*C49*E49*F49*M49*$DM$9</f>
        <v>0</v>
      </c>
      <c r="DN49" s="11">
        <v>0</v>
      </c>
      <c r="DO49" s="11">
        <f>DN49/12*9*C49*E49*F49*M49*$DO$9+DN49/12*3*C49*E49*F49*M49*$DO$8</f>
        <v>0</v>
      </c>
      <c r="DP49" s="11">
        <v>15</v>
      </c>
      <c r="DQ49" s="11">
        <f>DP49/12*9*C49*E49*F49*M49*$DQ$9+DP49/12*3*C49*E49*F49*M49*$DQ$8</f>
        <v>762165.29188799998</v>
      </c>
      <c r="DR49" s="11">
        <v>4</v>
      </c>
      <c r="DS49" s="11">
        <f>DR49/12*9*C49*E49*F49*M49*$DS$9+DR49/12*3*C49*E49*F49*M49*$DS$8</f>
        <v>203244.07783680002</v>
      </c>
      <c r="DT49" s="11"/>
      <c r="DU49" s="11">
        <f>DT49/12*9*C49*E49*F49*M49*$DU$9+DT49/12*3*C49*E49*F49*M49*$DU$8</f>
        <v>0</v>
      </c>
      <c r="DV49" s="11">
        <v>0</v>
      </c>
      <c r="DW49" s="11">
        <f>DV49/12*9*C49*E49*F49*M49*$DW$9+DV49/12*3*C49*E49*F49*M49*$DW$8</f>
        <v>0</v>
      </c>
      <c r="DX49" s="11">
        <v>2</v>
      </c>
      <c r="DY49" s="11">
        <f>DX49/12*9*C49*E49*F49*N49*$DY$9+DX49/12*3*C49*E49*F49*N49*$DY$8</f>
        <v>181584.25223400001</v>
      </c>
      <c r="DZ49" s="11"/>
      <c r="EA49" s="11">
        <f>DZ49/12*9*C49*E49*F49*O49*$EA$9+DZ49/12*3*C49*E49*F49*O49*$EA$8</f>
        <v>0</v>
      </c>
      <c r="EB49" s="64">
        <f t="shared" ref="EB49:EC51" si="152">SUM(P49,R49,T49,V49,X49,Z49,AB49,AD49,AF49,AH49,AJ49,AL49,AP49,AR49,AT49,AV49,AX49,AZ49,BB49,BD49,BF49,BH49,BJ49,BL49,BN49,BP49,BR49,BT49,BV49,BX49,BZ49,CB49,CD49,CF49,CH49,CJ49,CL49,CN49,CP49,CR49,CT49,CV49,CX49,CZ49,DB49,DD49,DF49,DH49,DJ49,DL49,DN49,DP49,DR49,DT49,DV49,DX49,DZ49,AN49)</f>
        <v>105</v>
      </c>
      <c r="EC49" s="64">
        <f t="shared" si="152"/>
        <v>4850371.4227276007</v>
      </c>
    </row>
    <row r="50" spans="1:133" ht="33.75" customHeight="1" x14ac:dyDescent="0.25">
      <c r="A50" s="45">
        <v>32</v>
      </c>
      <c r="B50" s="8" t="s">
        <v>117</v>
      </c>
      <c r="C50" s="5">
        <v>19007.45</v>
      </c>
      <c r="D50" s="5">
        <f t="shared" si="143"/>
        <v>15205.960000000001</v>
      </c>
      <c r="E50" s="9">
        <v>0.72</v>
      </c>
      <c r="F50" s="10">
        <v>1</v>
      </c>
      <c r="G50" s="10"/>
      <c r="H50" s="7">
        <v>0.59</v>
      </c>
      <c r="I50" s="7">
        <v>0.16</v>
      </c>
      <c r="J50" s="7">
        <v>0.05</v>
      </c>
      <c r="K50" s="7">
        <v>0.2</v>
      </c>
      <c r="L50" s="5">
        <v>1.4</v>
      </c>
      <c r="M50" s="5">
        <v>1.68</v>
      </c>
      <c r="N50" s="5">
        <v>2.23</v>
      </c>
      <c r="O50" s="5">
        <v>2.39</v>
      </c>
      <c r="P50" s="11"/>
      <c r="Q50" s="11">
        <f>P50/12*9*C50*E50*F50*L50*$Q$9+P50/12*3*C50*E50*F50*L50*$Q$8</f>
        <v>0</v>
      </c>
      <c r="R50" s="11">
        <v>141</v>
      </c>
      <c r="S50" s="11">
        <f>R50*C50*E50*F50*L50*$S$9</f>
        <v>3511938.1096800002</v>
      </c>
      <c r="T50" s="11">
        <v>0</v>
      </c>
      <c r="U50" s="11">
        <f>T50*C50*E50*F50*L50*$U$9</f>
        <v>0</v>
      </c>
      <c r="V50" s="11">
        <v>50</v>
      </c>
      <c r="W50" s="11">
        <f>V50*C50*E50*F50*L50*$W$9</f>
        <v>1053773.0279999999</v>
      </c>
      <c r="X50" s="11">
        <v>0</v>
      </c>
      <c r="Y50" s="11">
        <f>X50*C50*E50*F50*L50*$Y$9</f>
        <v>0</v>
      </c>
      <c r="Z50" s="11">
        <v>136</v>
      </c>
      <c r="AA50" s="11">
        <f>Z50*C50*E50*F50*L50*$AA$9</f>
        <v>2866262.6361599998</v>
      </c>
      <c r="AB50" s="11">
        <v>0</v>
      </c>
      <c r="AC50" s="11">
        <f>AB50*C50*E50*F50*L50*$AC$9</f>
        <v>0</v>
      </c>
      <c r="AD50" s="11">
        <v>0</v>
      </c>
      <c r="AE50" s="11">
        <f>AD50*C50*E50*F50*L50*$AE$9</f>
        <v>0</v>
      </c>
      <c r="AF50" s="11">
        <v>0</v>
      </c>
      <c r="AG50" s="11">
        <f>AF50*C50*E50*F50*L50*$AG$9</f>
        <v>0</v>
      </c>
      <c r="AH50" s="11">
        <v>74</v>
      </c>
      <c r="AI50" s="11">
        <f>AH50/12*9*C50*E50*F50*L50*$AI$9+AH50/12*3*C50*E50*F50*L50*$AI$8</f>
        <v>1368180.580536</v>
      </c>
      <c r="AJ50" s="11">
        <v>70</v>
      </c>
      <c r="AK50" s="11">
        <f>AJ50/12*9*C50*E50*F50*L50*$AK$9+AJ50/12*3*C50*E50*F50*L50*$AK$8</f>
        <v>1374694.8137999999</v>
      </c>
      <c r="AL50" s="11">
        <v>102</v>
      </c>
      <c r="AM50" s="11">
        <f>AL50/12*9*C50*E50*F50*L50*$AM$9+AL50/12*3*C50*E50*F50*L50*$AM$8</f>
        <v>1885870.5299279999</v>
      </c>
      <c r="AN50" s="11"/>
      <c r="AO50" s="11">
        <f>SUM($AO$9*AN50*C50*E50*F50*L50)</f>
        <v>0</v>
      </c>
      <c r="AP50" s="11">
        <v>27</v>
      </c>
      <c r="AQ50" s="11">
        <f>AP50/12*3*C50*E50*F50*L50*$AQ$8+AP50/12*9*C50*E50*F50*L50*$AQ$9</f>
        <v>499201.02262799995</v>
      </c>
      <c r="AR50" s="11">
        <v>0</v>
      </c>
      <c r="AS50" s="11">
        <f>AR50/12*9*C50*E50*F50*L50*$AS$9+AR50/12*3*C50*E50*F50*L50*$AS$8</f>
        <v>0</v>
      </c>
      <c r="AT50" s="11"/>
      <c r="AU50" s="11">
        <f>AT50*C50*E50*F50*L50*$AU$9</f>
        <v>0</v>
      </c>
      <c r="AV50" s="11"/>
      <c r="AW50" s="11">
        <f>AV50*C50*E50*F50*L50*$AW$9</f>
        <v>0</v>
      </c>
      <c r="AX50" s="11"/>
      <c r="AY50" s="11">
        <f>SUM(AX50*$AY$9*C50*E50*F50*L50)</f>
        <v>0</v>
      </c>
      <c r="AZ50" s="11">
        <v>80</v>
      </c>
      <c r="BA50" s="11">
        <f>(AZ50/12*3*C50*E50*F50*L50*$BA$8)+(AZ50/12*9*C50*E50*F50*L50*$BA$9)</f>
        <v>1571079.7871999997</v>
      </c>
      <c r="BB50" s="11">
        <v>0</v>
      </c>
      <c r="BC50" s="11">
        <f>BB50/12*9*C50*E50*F50*L50*$BC$9+BB50/12*3*C50*E50*F50*L50*$BC$8</f>
        <v>0</v>
      </c>
      <c r="BD50" s="11">
        <v>370</v>
      </c>
      <c r="BE50" s="11">
        <f>BD50/12*9*C50*E50*F50*L50*$BE$9+BD50/12*3*C50*E50*F50*L50*$BE$8</f>
        <v>7602972.3970199991</v>
      </c>
      <c r="BF50" s="11">
        <v>247</v>
      </c>
      <c r="BG50" s="11">
        <f>BF50/12*9*C50*E50*F50*L50*$BG$9+BF50/12*3*C50*E50*F50*L50*$BG$8</f>
        <v>5075497.7893620003</v>
      </c>
      <c r="BH50" s="11">
        <v>100</v>
      </c>
      <c r="BI50" s="11">
        <f>BH50/12*9*C50*E50*F50*L50*$BI$9+BH50/12*3*C50*E50*F50*L50*$BI$8</f>
        <v>2054857.4045999998</v>
      </c>
      <c r="BJ50" s="11">
        <v>0</v>
      </c>
      <c r="BK50" s="11">
        <f>BJ50/12*9*C50*E50*F50*L50*$BK$9+BJ50/12*3*C50*E50*F50*L50*$BK$8</f>
        <v>0</v>
      </c>
      <c r="BL50" s="11">
        <v>0</v>
      </c>
      <c r="BM50" s="11">
        <f>BL50/12*9*C50*E50*F50*L50*$BM$9+BL50/12*3*C50*E50*F50*L50*$BM$8</f>
        <v>0</v>
      </c>
      <c r="BN50" s="11">
        <v>0</v>
      </c>
      <c r="BO50" s="11">
        <f>BN50/12*9*C50*E50*F50*L50*$BO$9+BN50/12*3*C50*E50*F50*L50*$BO$8</f>
        <v>0</v>
      </c>
      <c r="BP50" s="11">
        <v>0</v>
      </c>
      <c r="BQ50" s="11">
        <f>BP50/12*9*C50*E50*F50*L50*$BQ$9+BP50/12*3*C50*E50*F50*L50*$BQ$8</f>
        <v>0</v>
      </c>
      <c r="BR50" s="11">
        <v>0</v>
      </c>
      <c r="BS50" s="11">
        <f>BR50/12*9*C50*E50*F50*L50*$BS$9+BR50/12*3*C50*E50*F50*L50*$BS$8</f>
        <v>0</v>
      </c>
      <c r="BT50" s="11">
        <v>5</v>
      </c>
      <c r="BU50" s="11">
        <f>BT50*C50*E50*F50*L50*$BU$9</f>
        <v>105377.30279999999</v>
      </c>
      <c r="BV50" s="11">
        <v>5</v>
      </c>
      <c r="BW50" s="11">
        <f>BV50/12*9*C50*E50*F50*L50*$BW$9+BV50/12*3*C50*E50*F50*L50*$BW$8</f>
        <v>102742.87023</v>
      </c>
      <c r="BX50" s="11">
        <v>3</v>
      </c>
      <c r="BY50" s="11">
        <f>BX50/12*9*C50*E50*F50*L50*$BY$9+BX50/12*3*C50*E50*F50*L50*$BY$8</f>
        <v>53311.335462000003</v>
      </c>
      <c r="BZ50" s="11">
        <v>18</v>
      </c>
      <c r="CA50" s="11">
        <f>BZ50/12*9*C50*E50*F50*M50*$CA$9+BZ50/12*3*C50*E50*F50*M50*$CA$8</f>
        <v>574210.50271200004</v>
      </c>
      <c r="CB50" s="11">
        <v>10</v>
      </c>
      <c r="CC50" s="11">
        <f>CB50/12*9*C50*E50*F50*M50*$CC$9+CB50/12*3*C50*E50*F50*M50*$CC$8</f>
        <v>362114.73144</v>
      </c>
      <c r="CD50" s="11">
        <v>66</v>
      </c>
      <c r="CE50" s="11">
        <f>CD50/12*9*C50*E50*F50*M50*$CE$9+CD50/12*3*C50*E50*F50*M50*$CE$8</f>
        <v>1555368.989328</v>
      </c>
      <c r="CF50" s="11"/>
      <c r="CG50" s="11">
        <f>CF50/12*9*C50*E50*F50*M50*$CG$9+CF50/12*3*C50*E50*F50*M50*$CG$8</f>
        <v>0</v>
      </c>
      <c r="CH50" s="12"/>
      <c r="CI50" s="11">
        <f>SUM(CH50*$CI$9*C50*E50*F50*M50)</f>
        <v>0</v>
      </c>
      <c r="CJ50" s="11">
        <v>5</v>
      </c>
      <c r="CK50" s="11">
        <f t="shared" si="111"/>
        <v>155192.02776</v>
      </c>
      <c r="CL50" s="11">
        <v>95</v>
      </c>
      <c r="CM50" s="11">
        <f>CL50/12*9*C50*E50*F50*M50*$CM$9+CL50/12*3*C50*E50*F50*M50*$CM$8</f>
        <v>2107737.6510959994</v>
      </c>
      <c r="CN50" s="11"/>
      <c r="CO50" s="11">
        <f>CN50/12*9*C50*E50*F50*M50*$CO$9+CN50/12*3*C50*E50*F50*M50*$CO$8</f>
        <v>0</v>
      </c>
      <c r="CP50" s="11">
        <v>20</v>
      </c>
      <c r="CQ50" s="11">
        <f>CP50/12*9*C50*E50*F50*M50*$CQ$9+CP50/12*3*C50*E50*F50*M50*$CQ$8</f>
        <v>443734.24233599997</v>
      </c>
      <c r="CR50" s="11">
        <v>0</v>
      </c>
      <c r="CS50" s="11">
        <f>CR50*C50*E50*F50*M50*$CS$9</f>
        <v>0</v>
      </c>
      <c r="CT50" s="11">
        <v>70</v>
      </c>
      <c r="CU50" s="11">
        <f>CT50/12*9*C50*E50*F50*M50*$CU$9+CT50/12*3*C50*E50*F50*M50*$CU$8</f>
        <v>1649633.7765599997</v>
      </c>
      <c r="CV50" s="11">
        <v>0</v>
      </c>
      <c r="CW50" s="11">
        <f>SUM(CV50*$CW$9*C50*E50*F50*M50)</f>
        <v>0</v>
      </c>
      <c r="CX50" s="11">
        <v>45</v>
      </c>
      <c r="CY50" s="11">
        <f>(CX50/12*2*C50*E50*F50*M50*$CY$8)+(CX50/12*9*C50*E50*F50*M50*$CY$9)</f>
        <v>975985.41902399994</v>
      </c>
      <c r="CZ50" s="11"/>
      <c r="DA50" s="11">
        <f>CZ50*C50*E50*F50*M50*$DA$9</f>
        <v>0</v>
      </c>
      <c r="DB50" s="11">
        <v>0</v>
      </c>
      <c r="DC50" s="11">
        <f>DB50/12*9*C50*E50*F50*M50*$DC$9+DB50/12*3*C50*E50*F50*M50*$DC$8</f>
        <v>0</v>
      </c>
      <c r="DD50" s="11">
        <v>90</v>
      </c>
      <c r="DE50" s="11">
        <f>DD50/12*9*C50*E50*F50*M50*$DE$9+DD50/12*3*C50*E50*F50*M50*$DE$8</f>
        <v>2219245.9969680002</v>
      </c>
      <c r="DF50" s="11">
        <v>0</v>
      </c>
      <c r="DG50" s="11">
        <f>DF50/12*9*C50*E50*F50*M50*$DG$9+DF50/12*3*C50*E50*F50*M50*$DG$8</f>
        <v>0</v>
      </c>
      <c r="DH50" s="11">
        <v>0</v>
      </c>
      <c r="DI50" s="11">
        <f>DH50/12*9*C50*E50*F50*M50*$DI$9+DH50/12*3*C50*E50*F50*M50*$DI$8</f>
        <v>0</v>
      </c>
      <c r="DJ50" s="11">
        <v>335</v>
      </c>
      <c r="DK50" s="11">
        <f>DJ50/12*9*C50*E50*F50*M50*$DK$9+DJ50/12*3*C50*E50*F50*M50*$DK$8</f>
        <v>8260526.7664919998</v>
      </c>
      <c r="DL50" s="11">
        <v>0</v>
      </c>
      <c r="DM50" s="11">
        <f>DL50/12*3*C50*E50*F50*M50*$DM$8+DL50/12*9*C50*E50*F50*M50*$DM$9</f>
        <v>0</v>
      </c>
      <c r="DN50" s="11">
        <v>0</v>
      </c>
      <c r="DO50" s="11">
        <f>DN50/12*9*C50*E50*F50*M50*$DO$9+DN50/12*3*C50*E50*F50*M50*$DO$8</f>
        <v>0</v>
      </c>
      <c r="DP50" s="11">
        <v>0</v>
      </c>
      <c r="DQ50" s="11">
        <f>DP50/12*9*C50*E50*F50*M50*$DQ$9+DP50/12*3*C50*E50*F50*M50*$DQ$8</f>
        <v>0</v>
      </c>
      <c r="DR50" s="11">
        <v>90</v>
      </c>
      <c r="DS50" s="11">
        <f>DR50/12*9*C50*E50*F50*M50*$DS$9+DR50/12*3*C50*E50*F50*M50*$DS$8</f>
        <v>2420995.6330559999</v>
      </c>
      <c r="DT50" s="11">
        <v>5</v>
      </c>
      <c r="DU50" s="11">
        <f>DT50/12*9*C50*E50*F50*M50*$DU$9+DT50/12*3*C50*E50*F50*M50*$DU$8</f>
        <v>106622.67092400001</v>
      </c>
      <c r="DV50" s="11">
        <v>0</v>
      </c>
      <c r="DW50" s="11">
        <f>DV50/12*9*C50*E50*F50*M50*$DW$9+DV50/12*3*C50*E50*F50*M50*$DW$8</f>
        <v>0</v>
      </c>
      <c r="DX50" s="11">
        <v>5</v>
      </c>
      <c r="DY50" s="11">
        <f>DX50/12*9*C50*E50*F50*N50*$DY$9+DX50/12*3*C50*E50*F50*N50*$DY$8</f>
        <v>240332.09854500002</v>
      </c>
      <c r="DZ50" s="11">
        <v>19</v>
      </c>
      <c r="EA50" s="11">
        <f>DZ50/12*9*C50*E50*F50*O50*$EA$9+DZ50/12*3*C50*E50*F50*O50*$EA$8</f>
        <v>862265.17619550007</v>
      </c>
      <c r="EB50" s="64">
        <f t="shared" si="152"/>
        <v>2283</v>
      </c>
      <c r="EC50" s="64">
        <f t="shared" si="152"/>
        <v>51059725.289842494</v>
      </c>
    </row>
    <row r="51" spans="1:133" x14ac:dyDescent="0.25">
      <c r="A51" s="45">
        <v>33</v>
      </c>
      <c r="B51" s="8" t="s">
        <v>118</v>
      </c>
      <c r="C51" s="5">
        <v>19007.45</v>
      </c>
      <c r="D51" s="5">
        <f t="shared" si="143"/>
        <v>15396.034500000002</v>
      </c>
      <c r="E51" s="9">
        <v>0.63</v>
      </c>
      <c r="F51" s="10">
        <v>1</v>
      </c>
      <c r="G51" s="10"/>
      <c r="H51" s="7">
        <v>0.62</v>
      </c>
      <c r="I51" s="7">
        <v>0.15</v>
      </c>
      <c r="J51" s="7">
        <v>0.04</v>
      </c>
      <c r="K51" s="7">
        <v>0.19</v>
      </c>
      <c r="L51" s="5">
        <v>1.4</v>
      </c>
      <c r="M51" s="5">
        <v>1.68</v>
      </c>
      <c r="N51" s="5">
        <v>2.23</v>
      </c>
      <c r="O51" s="5">
        <v>2.39</v>
      </c>
      <c r="P51" s="11"/>
      <c r="Q51" s="11">
        <f>P51/12*9*C51*E51*F51*L51*$Q$9+P51/12*3*C51*E51*F51*L51*$Q$8</f>
        <v>0</v>
      </c>
      <c r="R51" s="11">
        <v>100</v>
      </c>
      <c r="S51" s="11">
        <f>R51*C51*E51*F51*L51*$S$9</f>
        <v>2179394.2170000002</v>
      </c>
      <c r="T51" s="11">
        <v>0</v>
      </c>
      <c r="U51" s="11">
        <f>T51*C51*E51*F51*L51*$U$9</f>
        <v>0</v>
      </c>
      <c r="V51" s="11"/>
      <c r="W51" s="11">
        <f>V51*C51*E51*F51*L51*$W$9</f>
        <v>0</v>
      </c>
      <c r="X51" s="11">
        <v>0</v>
      </c>
      <c r="Y51" s="11">
        <f>X51*C51*E51*F51*L51*$Y$9</f>
        <v>0</v>
      </c>
      <c r="Z51" s="11">
        <v>28</v>
      </c>
      <c r="AA51" s="11">
        <f>Z51*C51*E51*F51*L51*$AA$9</f>
        <v>516348.78372000006</v>
      </c>
      <c r="AB51" s="11">
        <v>0</v>
      </c>
      <c r="AC51" s="11">
        <f>AB51*C51*E51*F51*L51*$AC$9</f>
        <v>0</v>
      </c>
      <c r="AD51" s="11">
        <v>0</v>
      </c>
      <c r="AE51" s="11">
        <f>AD51*C51*E51*F51*L51*$AE$9</f>
        <v>0</v>
      </c>
      <c r="AF51" s="11">
        <v>0</v>
      </c>
      <c r="AG51" s="11">
        <f>AF51*C51*E51*F51*L51*$AG$9</f>
        <v>0</v>
      </c>
      <c r="AH51" s="11">
        <v>5</v>
      </c>
      <c r="AI51" s="11">
        <f>AH51/12*9*C51*E51*F51*L51*$AI$9+AH51/12*3*C51*E51*F51*L51*$AI$8</f>
        <v>80889.05459249999</v>
      </c>
      <c r="AJ51" s="11">
        <v>20</v>
      </c>
      <c r="AK51" s="11">
        <f>AJ51/12*9*C51*E51*F51*L51*$AK$9+AJ51/12*3*C51*E51*F51*L51*$AK$8</f>
        <v>343673.70344999997</v>
      </c>
      <c r="AL51" s="11">
        <v>20</v>
      </c>
      <c r="AM51" s="11">
        <f>AL51/12*9*C51*E51*F51*L51*$AM$9+AL51/12*3*C51*E51*F51*L51*$AM$8</f>
        <v>323556.21836999996</v>
      </c>
      <c r="AN51" s="11"/>
      <c r="AO51" s="11">
        <f>SUM($AO$9*AN51*C51*E51*F51*L51)</f>
        <v>0</v>
      </c>
      <c r="AP51" s="11">
        <v>10</v>
      </c>
      <c r="AQ51" s="11">
        <f>AP51/12*3*C51*E51*F51*L51*$AQ$8+AP51/12*9*C51*E51*F51*L51*$AQ$9</f>
        <v>161778.10918499998</v>
      </c>
      <c r="AR51" s="11">
        <v>0</v>
      </c>
      <c r="AS51" s="11">
        <f>AR51/12*9*C51*E51*F51*L51*$AS$9+AR51/12*3*C51*E51*F51*L51*$AS$8</f>
        <v>0</v>
      </c>
      <c r="AT51" s="11"/>
      <c r="AU51" s="11">
        <f>AT51*C51*E51*F51*L51*$AU$9</f>
        <v>0</v>
      </c>
      <c r="AV51" s="11"/>
      <c r="AW51" s="11">
        <f>AV51*C51*E51*F51*L51*$AW$9</f>
        <v>0</v>
      </c>
      <c r="AX51" s="11"/>
      <c r="AY51" s="11">
        <f>SUM(AX51*$AY$9*C51*E51*F51*L51)</f>
        <v>0</v>
      </c>
      <c r="AZ51" s="11">
        <v>23</v>
      </c>
      <c r="BA51" s="11">
        <f>(AZ51/12*3*C51*E51*F51*L51*$BA$8)+(AZ51/12*9*C51*E51*F51*L51*$BA$9)</f>
        <v>395224.75896749995</v>
      </c>
      <c r="BB51" s="11">
        <v>0</v>
      </c>
      <c r="BC51" s="11">
        <f>BB51/12*9*C51*E51*F51*L51*$BC$9+BB51/12*3*C51*E51*F51*L51*$BC$8</f>
        <v>0</v>
      </c>
      <c r="BD51" s="11"/>
      <c r="BE51" s="11">
        <f>BD51/12*9*C51*E51*F51*L51*$BE$9+BD51/12*3*C51*E51*F51*L51*$BE$8</f>
        <v>0</v>
      </c>
      <c r="BF51" s="11">
        <v>74</v>
      </c>
      <c r="BG51" s="11">
        <f>BF51/12*9*C51*E51*F51*L51*$BG$9+BF51/12*3*C51*E51*F51*L51*$BG$8</f>
        <v>1330520.1694785</v>
      </c>
      <c r="BH51" s="11">
        <v>48</v>
      </c>
      <c r="BI51" s="11">
        <f>BH51/12*9*C51*E51*F51*L51*$BI$9+BH51/12*3*C51*E51*F51*L51*$BI$8</f>
        <v>863040.10993200017</v>
      </c>
      <c r="BJ51" s="11">
        <v>0</v>
      </c>
      <c r="BK51" s="11">
        <f>BJ51/12*9*C51*E51*F51*L51*$BK$9+BJ51/12*3*C51*E51*F51*L51*$BK$8</f>
        <v>0</v>
      </c>
      <c r="BL51" s="11">
        <v>0</v>
      </c>
      <c r="BM51" s="11">
        <f>BL51/12*9*C51*E51*F51*L51*$BM$9+BL51/12*3*C51*E51*F51*L51*$BM$8</f>
        <v>0</v>
      </c>
      <c r="BN51" s="11">
        <v>0</v>
      </c>
      <c r="BO51" s="11">
        <f>BN51/12*9*C51*E51*F51*L51*$BO$9+BN51/12*3*C51*E51*F51*L51*$BO$8</f>
        <v>0</v>
      </c>
      <c r="BP51" s="11">
        <v>250</v>
      </c>
      <c r="BQ51" s="11">
        <f>BP51/12*9*C51*E51*F51*L51*$BQ$9+BP51/12*3*C51*E51*F51*L51*$BQ$8</f>
        <v>3887284.8774374998</v>
      </c>
      <c r="BR51" s="11">
        <v>152</v>
      </c>
      <c r="BS51" s="11">
        <f>BR51/12*9*C51*E51*F51*L51*$BS$9+BR51/12*3*C51*E51*F51*L51*$BS$8</f>
        <v>2363469.205482</v>
      </c>
      <c r="BT51" s="11">
        <v>0</v>
      </c>
      <c r="BU51" s="11">
        <f>BT51*C51*E51*F51*L51*$BU$9</f>
        <v>0</v>
      </c>
      <c r="BV51" s="11">
        <v>5</v>
      </c>
      <c r="BW51" s="11">
        <f>BV51/12*9*C51*E51*F51*L51*$BW$9+BV51/12*3*C51*E51*F51*L51*$BW$8</f>
        <v>89900.01145125</v>
      </c>
      <c r="BX51" s="11"/>
      <c r="BY51" s="11">
        <f>BX51/12*9*C51*E51*F51*L51*$BY$9+BX51/12*3*C51*E51*F51*L51*$BY$8</f>
        <v>0</v>
      </c>
      <c r="BZ51" s="11">
        <v>14</v>
      </c>
      <c r="CA51" s="11">
        <f>BZ51/12*9*C51*E51*F51*M51*$CA$9+BZ51/12*3*C51*E51*F51*M51*$CA$8</f>
        <v>390782.14767900005</v>
      </c>
      <c r="CB51" s="11">
        <v>2</v>
      </c>
      <c r="CC51" s="11">
        <f>CB51/12*9*C51*E51*F51*M51*$CC$9+CB51/12*3*C51*E51*F51*M51*$CC$8</f>
        <v>63370.078002000009</v>
      </c>
      <c r="CD51" s="11">
        <v>26</v>
      </c>
      <c r="CE51" s="11">
        <f>CD51/12*9*C51*E51*F51*M51*$CE$9+CD51/12*3*C51*E51*F51*M51*$CE$8</f>
        <v>536130.97738200007</v>
      </c>
      <c r="CF51" s="11">
        <v>50</v>
      </c>
      <c r="CG51" s="11">
        <f>CF51/12*9*C51*E51*F51*M51*$CG$9+CF51/12*3*C51*E51*F51*M51*$CG$8</f>
        <v>970668.65510999993</v>
      </c>
      <c r="CH51" s="11">
        <v>6</v>
      </c>
      <c r="CI51" s="11">
        <f>SUM(CH51*$CI$9*C51*E51*F51*M51)</f>
        <v>118290.8122704</v>
      </c>
      <c r="CJ51" s="11">
        <v>20</v>
      </c>
      <c r="CK51" s="11">
        <f t="shared" si="111"/>
        <v>543172.09716</v>
      </c>
      <c r="CL51" s="11">
        <v>20</v>
      </c>
      <c r="CM51" s="11">
        <f>CL51/12*9*C51*E51*F51*M51*$CM$9+CL51/12*3*C51*E51*F51*M51*$CM$8</f>
        <v>388267.46204399993</v>
      </c>
      <c r="CN51" s="11"/>
      <c r="CO51" s="11">
        <f>CN51/12*9*C51*E51*F51*M51*$CO$9+CN51/12*3*C51*E51*F51*M51*$CO$8</f>
        <v>0</v>
      </c>
      <c r="CP51" s="11">
        <v>16</v>
      </c>
      <c r="CQ51" s="11">
        <f>CP51/12*9*C51*E51*F51*M51*$CQ$9+CP51/12*3*C51*E51*F51*M51*$CQ$8</f>
        <v>310613.96963519999</v>
      </c>
      <c r="CR51" s="11"/>
      <c r="CS51" s="11">
        <f>CR51*C51*E51*F51*M51*$CS$9</f>
        <v>0</v>
      </c>
      <c r="CT51" s="11">
        <v>10</v>
      </c>
      <c r="CU51" s="11">
        <f>CT51/12*9*C51*E51*F51*M51*$CU$9+CT51/12*3*C51*E51*F51*M51*$CU$8</f>
        <v>206204.22206999996</v>
      </c>
      <c r="CV51" s="11">
        <v>6</v>
      </c>
      <c r="CW51" s="11">
        <f>SUM(CV51*$CW$9*C51*E51*F51*M51)</f>
        <v>118290.8122704</v>
      </c>
      <c r="CX51" s="11">
        <v>24</v>
      </c>
      <c r="CY51" s="11">
        <f>(CX51/12*2*C51*E51*F51*M51*$CY$8)+(CX51/12*9*C51*E51*F51*M51*$CY$9)</f>
        <v>455459.86221120006</v>
      </c>
      <c r="CZ51" s="11">
        <v>0</v>
      </c>
      <c r="DA51" s="11">
        <f>CZ51*C51*E51*F51*M51*$DA$9</f>
        <v>0</v>
      </c>
      <c r="DB51" s="11">
        <v>0</v>
      </c>
      <c r="DC51" s="11">
        <f>DB51/12*9*C51*E51*F51*M51*$DC$9+DB51/12*3*C51*E51*F51*M51*$DC$8</f>
        <v>0</v>
      </c>
      <c r="DD51" s="11">
        <v>60</v>
      </c>
      <c r="DE51" s="11">
        <f>DD51/12*9*C51*E51*F51*M51*$DE$9+DD51/12*3*C51*E51*F51*M51*$DE$8</f>
        <v>1294560.1648980002</v>
      </c>
      <c r="DF51" s="11">
        <v>6</v>
      </c>
      <c r="DG51" s="11">
        <f>DF51/12*9*C51*E51*F51*M51*$DG$9+DF51/12*3*C51*E51*F51*M51*$DG$8</f>
        <v>129456.01648980002</v>
      </c>
      <c r="DH51" s="11">
        <v>12</v>
      </c>
      <c r="DI51" s="11">
        <f>DH51/12*9*C51*E51*F51*M51*$DI$9+DH51/12*3*C51*E51*F51*M51*$DI$8</f>
        <v>258912.03297960004</v>
      </c>
      <c r="DJ51" s="11">
        <v>0</v>
      </c>
      <c r="DK51" s="11">
        <f>DJ51/12*9*C51*E51*F51*M51*$DK$9+DJ51/12*3*C51*E51*F51*M51*$DK$8</f>
        <v>0</v>
      </c>
      <c r="DL51" s="11">
        <v>0</v>
      </c>
      <c r="DM51" s="11">
        <f>DL51/12*3*C51*E51*F51*M51*$DM$8+DL51/12*9*C51*E51*F51*M51*$DM$9</f>
        <v>0</v>
      </c>
      <c r="DN51" s="11">
        <v>0</v>
      </c>
      <c r="DO51" s="11">
        <f>DN51/12*9*C51*E51*F51*M51*$DO$9+DN51/12*3*C51*E51*F51*M51*$DO$8</f>
        <v>0</v>
      </c>
      <c r="DP51" s="11">
        <v>160</v>
      </c>
      <c r="DQ51" s="11">
        <f>DP51/12*9*C51*E51*F51*M51*$DQ$9+DP51/12*3*C51*E51*F51*M51*$DQ$8</f>
        <v>3765993.2069759993</v>
      </c>
      <c r="DR51" s="11"/>
      <c r="DS51" s="11">
        <f>DR51/12*9*C51*E51*F51*M51*$DS$9+DR51/12*3*C51*E51*F51*M51*$DS$8</f>
        <v>0</v>
      </c>
      <c r="DT51" s="11">
        <v>2</v>
      </c>
      <c r="DU51" s="11">
        <f>DT51/12*9*C51*E51*F51*M51*$DU$9+DT51/12*3*C51*E51*F51*M51*$DU$8</f>
        <v>37317.934823400006</v>
      </c>
      <c r="DV51" s="11">
        <v>0</v>
      </c>
      <c r="DW51" s="11">
        <f>DV51/12*9*C51*E51*F51*M51*$DW$9+DV51/12*3*C51*E51*F51*M51*$DW$8</f>
        <v>0</v>
      </c>
      <c r="DX51" s="11">
        <v>4</v>
      </c>
      <c r="DY51" s="11">
        <f>DX51/12*9*C51*E51*F51*N51*$DY$9+DX51/12*3*C51*E51*F51*N51*$DY$8</f>
        <v>168232.46898150002</v>
      </c>
      <c r="DZ51" s="11">
        <v>6</v>
      </c>
      <c r="EA51" s="11">
        <f>DZ51/12*9*C51*E51*F51*O51*$EA$9+DZ51/12*3*C51*E51*F51*O51*$EA$8</f>
        <v>238257.48289612506</v>
      </c>
      <c r="EB51" s="64">
        <f t="shared" si="152"/>
        <v>1179</v>
      </c>
      <c r="EC51" s="64">
        <f t="shared" si="152"/>
        <v>22529059.622944877</v>
      </c>
    </row>
    <row r="52" spans="1:133" s="66" customFormat="1" x14ac:dyDescent="0.2">
      <c r="A52" s="44">
        <v>12</v>
      </c>
      <c r="B52" s="26" t="s">
        <v>119</v>
      </c>
      <c r="C52" s="5">
        <v>19007.45</v>
      </c>
      <c r="D52" s="13">
        <f t="shared" si="143"/>
        <v>0</v>
      </c>
      <c r="E52" s="13">
        <v>0.65</v>
      </c>
      <c r="F52" s="14">
        <v>1</v>
      </c>
      <c r="G52" s="14"/>
      <c r="H52" s="15"/>
      <c r="I52" s="15"/>
      <c r="J52" s="15"/>
      <c r="K52" s="15"/>
      <c r="L52" s="13">
        <v>1.4</v>
      </c>
      <c r="M52" s="13">
        <v>1.68</v>
      </c>
      <c r="N52" s="13">
        <v>2.23</v>
      </c>
      <c r="O52" s="13">
        <v>2.39</v>
      </c>
      <c r="P52" s="12">
        <f t="shared" ref="P52:AJ52" si="153">SUM(P53:P61)</f>
        <v>0</v>
      </c>
      <c r="Q52" s="12">
        <f t="shared" si="153"/>
        <v>0</v>
      </c>
      <c r="R52" s="12">
        <f t="shared" si="153"/>
        <v>3604</v>
      </c>
      <c r="S52" s="12">
        <f t="shared" si="153"/>
        <v>73083044.614580005</v>
      </c>
      <c r="T52" s="12">
        <f t="shared" si="153"/>
        <v>0</v>
      </c>
      <c r="U52" s="12">
        <f t="shared" si="153"/>
        <v>0</v>
      </c>
      <c r="V52" s="12">
        <f t="shared" ref="V52" si="154">SUM(V53:V61)</f>
        <v>0</v>
      </c>
      <c r="W52" s="12">
        <f t="shared" si="153"/>
        <v>0</v>
      </c>
      <c r="X52" s="12">
        <f t="shared" si="153"/>
        <v>0</v>
      </c>
      <c r="Y52" s="12">
        <f t="shared" si="153"/>
        <v>0</v>
      </c>
      <c r="Z52" s="12">
        <f t="shared" si="153"/>
        <v>203</v>
      </c>
      <c r="AA52" s="12">
        <f t="shared" si="153"/>
        <v>4009811.2718509999</v>
      </c>
      <c r="AB52" s="12">
        <f t="shared" si="153"/>
        <v>0</v>
      </c>
      <c r="AC52" s="12">
        <f t="shared" si="153"/>
        <v>0</v>
      </c>
      <c r="AD52" s="12">
        <f t="shared" si="153"/>
        <v>0</v>
      </c>
      <c r="AE52" s="12">
        <f t="shared" si="153"/>
        <v>0</v>
      </c>
      <c r="AF52" s="12">
        <f t="shared" si="153"/>
        <v>0</v>
      </c>
      <c r="AG52" s="12">
        <f t="shared" si="153"/>
        <v>0</v>
      </c>
      <c r="AH52" s="12">
        <f t="shared" si="153"/>
        <v>12</v>
      </c>
      <c r="AI52" s="12">
        <f t="shared" si="153"/>
        <v>187713.96478449999</v>
      </c>
      <c r="AJ52" s="12">
        <f t="shared" si="153"/>
        <v>225</v>
      </c>
      <c r="AK52" s="12">
        <f t="shared" ref="AK52:BE52" si="155">SUM(AK53:AK61)</f>
        <v>3538748.1179049998</v>
      </c>
      <c r="AL52" s="12">
        <f t="shared" si="155"/>
        <v>257</v>
      </c>
      <c r="AM52" s="12">
        <f t="shared" si="155"/>
        <v>4120205.9712274997</v>
      </c>
      <c r="AN52" s="12">
        <f t="shared" si="155"/>
        <v>0</v>
      </c>
      <c r="AO52" s="12">
        <f t="shared" si="155"/>
        <v>0</v>
      </c>
      <c r="AP52" s="12">
        <f t="shared" si="155"/>
        <v>3</v>
      </c>
      <c r="AQ52" s="12">
        <f t="shared" si="155"/>
        <v>97837.2374595</v>
      </c>
      <c r="AR52" s="12">
        <f t="shared" si="155"/>
        <v>2</v>
      </c>
      <c r="AS52" s="12">
        <f t="shared" si="155"/>
        <v>65224.824972999995</v>
      </c>
      <c r="AT52" s="12">
        <f t="shared" si="155"/>
        <v>0</v>
      </c>
      <c r="AU52" s="12">
        <f t="shared" si="155"/>
        <v>0</v>
      </c>
      <c r="AV52" s="12">
        <f t="shared" si="155"/>
        <v>0</v>
      </c>
      <c r="AW52" s="12">
        <f t="shared" si="155"/>
        <v>0</v>
      </c>
      <c r="AX52" s="12">
        <f t="shared" si="155"/>
        <v>0</v>
      </c>
      <c r="AY52" s="12">
        <f t="shared" si="155"/>
        <v>0</v>
      </c>
      <c r="AZ52" s="12">
        <f t="shared" si="155"/>
        <v>630</v>
      </c>
      <c r="BA52" s="12">
        <f t="shared" si="155"/>
        <v>10276361.97127925</v>
      </c>
      <c r="BB52" s="12">
        <f t="shared" si="155"/>
        <v>0</v>
      </c>
      <c r="BC52" s="12">
        <f t="shared" si="155"/>
        <v>0</v>
      </c>
      <c r="BD52" s="12">
        <f t="shared" si="155"/>
        <v>305</v>
      </c>
      <c r="BE52" s="12">
        <f t="shared" si="155"/>
        <v>4152096.2431698753</v>
      </c>
      <c r="BF52" s="12">
        <f t="shared" ref="BF52:CA52" si="156">SUM(BF53:BF61)</f>
        <v>1904</v>
      </c>
      <c r="BG52" s="12">
        <f t="shared" si="156"/>
        <v>38388046.921524301</v>
      </c>
      <c r="BH52" s="12">
        <f t="shared" si="156"/>
        <v>10</v>
      </c>
      <c r="BI52" s="12">
        <f t="shared" si="156"/>
        <v>671082.18071895011</v>
      </c>
      <c r="BJ52" s="12">
        <f t="shared" si="156"/>
        <v>0</v>
      </c>
      <c r="BK52" s="12">
        <f t="shared" si="156"/>
        <v>0</v>
      </c>
      <c r="BL52" s="12">
        <f t="shared" si="156"/>
        <v>0</v>
      </c>
      <c r="BM52" s="12">
        <f t="shared" si="156"/>
        <v>0</v>
      </c>
      <c r="BN52" s="12">
        <f t="shared" si="156"/>
        <v>0</v>
      </c>
      <c r="BO52" s="12">
        <f t="shared" si="156"/>
        <v>0</v>
      </c>
      <c r="BP52" s="12">
        <f t="shared" si="156"/>
        <v>40</v>
      </c>
      <c r="BQ52" s="12">
        <f t="shared" si="156"/>
        <v>470916.79658099997</v>
      </c>
      <c r="BR52" s="12">
        <f t="shared" si="156"/>
        <v>0</v>
      </c>
      <c r="BS52" s="12">
        <f t="shared" si="156"/>
        <v>0</v>
      </c>
      <c r="BT52" s="12">
        <f t="shared" si="156"/>
        <v>100</v>
      </c>
      <c r="BU52" s="12">
        <f t="shared" si="156"/>
        <v>3717477.071</v>
      </c>
      <c r="BV52" s="12">
        <f t="shared" si="156"/>
        <v>0</v>
      </c>
      <c r="BW52" s="12">
        <f t="shared" si="156"/>
        <v>0</v>
      </c>
      <c r="BX52" s="12">
        <f t="shared" si="156"/>
        <v>2</v>
      </c>
      <c r="BY52" s="12">
        <f t="shared" si="156"/>
        <v>62690.181515500008</v>
      </c>
      <c r="BZ52" s="12">
        <f t="shared" si="156"/>
        <v>137</v>
      </c>
      <c r="CA52" s="12">
        <f t="shared" si="156"/>
        <v>2965646.6048632506</v>
      </c>
      <c r="CB52" s="12">
        <f t="shared" ref="CB52:CI52" si="157">SUM(CB53:CB61)</f>
        <v>11</v>
      </c>
      <c r="CC52" s="12">
        <f t="shared" si="157"/>
        <v>602518.67814600002</v>
      </c>
      <c r="CD52" s="12">
        <f t="shared" si="157"/>
        <v>146</v>
      </c>
      <c r="CE52" s="12">
        <f t="shared" si="157"/>
        <v>2390234.2420803006</v>
      </c>
      <c r="CF52" s="12">
        <f t="shared" si="157"/>
        <v>697</v>
      </c>
      <c r="CG52" s="12">
        <f t="shared" si="157"/>
        <v>11082170.25770778</v>
      </c>
      <c r="CH52" s="12">
        <f t="shared" si="157"/>
        <v>64</v>
      </c>
      <c r="CI52" s="12">
        <f t="shared" si="157"/>
        <v>1027627.9611998402</v>
      </c>
      <c r="CJ52" s="12">
        <f>SUM(CJ53:CJ61)</f>
        <v>236</v>
      </c>
      <c r="CK52" s="12">
        <f t="shared" ref="CK52:DE52" si="158">SUM(CK53:CK61)</f>
        <v>5663646.8353080004</v>
      </c>
      <c r="CL52" s="12">
        <f t="shared" si="158"/>
        <v>296</v>
      </c>
      <c r="CM52" s="12">
        <f t="shared" si="158"/>
        <v>5588894.4119777996</v>
      </c>
      <c r="CN52" s="12">
        <f t="shared" si="158"/>
        <v>11</v>
      </c>
      <c r="CO52" s="12">
        <f t="shared" si="158"/>
        <v>457249.679733</v>
      </c>
      <c r="CP52" s="12">
        <f t="shared" si="158"/>
        <v>827</v>
      </c>
      <c r="CQ52" s="12">
        <f t="shared" si="158"/>
        <v>15325132.431022258</v>
      </c>
      <c r="CR52" s="12">
        <f t="shared" si="158"/>
        <v>10</v>
      </c>
      <c r="CS52" s="12">
        <f t="shared" si="158"/>
        <v>149271.7392936</v>
      </c>
      <c r="CT52" s="12">
        <f t="shared" si="158"/>
        <v>299</v>
      </c>
      <c r="CU52" s="12">
        <f t="shared" si="158"/>
        <v>6281176.9892255999</v>
      </c>
      <c r="CV52" s="12">
        <f t="shared" si="158"/>
        <v>19</v>
      </c>
      <c r="CW52" s="12">
        <f t="shared" si="158"/>
        <v>323515.98339984001</v>
      </c>
      <c r="CX52" s="12">
        <f t="shared" si="158"/>
        <v>372</v>
      </c>
      <c r="CY52" s="12">
        <f t="shared" si="158"/>
        <v>5958963.3202699609</v>
      </c>
      <c r="CZ52" s="12">
        <f t="shared" si="158"/>
        <v>17</v>
      </c>
      <c r="DA52" s="12">
        <f t="shared" si="158"/>
        <v>330275.45838672004</v>
      </c>
      <c r="DB52" s="12">
        <f t="shared" si="158"/>
        <v>0</v>
      </c>
      <c r="DC52" s="12">
        <f t="shared" si="158"/>
        <v>0</v>
      </c>
      <c r="DD52" s="12">
        <f t="shared" si="158"/>
        <v>40</v>
      </c>
      <c r="DE52" s="12">
        <f t="shared" si="158"/>
        <v>1303635.7851016503</v>
      </c>
      <c r="DF52" s="12">
        <f t="shared" ref="DF52:EA52" si="159">SUM(DF53:DF61)</f>
        <v>2</v>
      </c>
      <c r="DG52" s="12">
        <f t="shared" si="159"/>
        <v>80824.391247600011</v>
      </c>
      <c r="DH52" s="12">
        <f t="shared" si="159"/>
        <v>321</v>
      </c>
      <c r="DI52" s="12">
        <f t="shared" si="159"/>
        <v>6401873.9964078907</v>
      </c>
      <c r="DJ52" s="12">
        <f t="shared" si="159"/>
        <v>10</v>
      </c>
      <c r="DK52" s="12">
        <f t="shared" si="159"/>
        <v>396073.76473665005</v>
      </c>
      <c r="DL52" s="12">
        <f t="shared" si="159"/>
        <v>0</v>
      </c>
      <c r="DM52" s="12">
        <f t="shared" si="159"/>
        <v>0</v>
      </c>
      <c r="DN52" s="12">
        <f t="shared" si="159"/>
        <v>0</v>
      </c>
      <c r="DO52" s="12">
        <f t="shared" si="159"/>
        <v>0</v>
      </c>
      <c r="DP52" s="12">
        <f t="shared" si="159"/>
        <v>18</v>
      </c>
      <c r="DQ52" s="12">
        <f t="shared" si="159"/>
        <v>430772.83409160003</v>
      </c>
      <c r="DR52" s="12">
        <f t="shared" si="159"/>
        <v>4006</v>
      </c>
      <c r="DS52" s="12">
        <f t="shared" si="159"/>
        <v>97468835.854309902</v>
      </c>
      <c r="DT52" s="12">
        <f t="shared" si="159"/>
        <v>20</v>
      </c>
      <c r="DU52" s="12">
        <f t="shared" si="159"/>
        <v>752282.17818599986</v>
      </c>
      <c r="DV52" s="12">
        <f t="shared" si="159"/>
        <v>397</v>
      </c>
      <c r="DW52" s="12">
        <f t="shared" si="159"/>
        <v>8426911.939422898</v>
      </c>
      <c r="DX52" s="12">
        <f t="shared" si="159"/>
        <v>0</v>
      </c>
      <c r="DY52" s="12">
        <f t="shared" si="159"/>
        <v>0</v>
      </c>
      <c r="DZ52" s="12">
        <f t="shared" si="159"/>
        <v>191</v>
      </c>
      <c r="EA52" s="12">
        <f t="shared" si="159"/>
        <v>6213982.0658194143</v>
      </c>
      <c r="EB52" s="12">
        <f t="shared" ref="EB52:EC52" si="160">SUM(EB53:EB61)</f>
        <v>15444</v>
      </c>
      <c r="EC52" s="12">
        <f t="shared" si="160"/>
        <v>322462774.77050698</v>
      </c>
    </row>
    <row r="53" spans="1:133" x14ac:dyDescent="0.25">
      <c r="A53" s="45">
        <v>50</v>
      </c>
      <c r="B53" s="8" t="s">
        <v>120</v>
      </c>
      <c r="C53" s="5">
        <v>19007.45</v>
      </c>
      <c r="D53" s="5">
        <f t="shared" si="143"/>
        <v>15205.960000000001</v>
      </c>
      <c r="E53" s="9">
        <v>0.57999999999999996</v>
      </c>
      <c r="F53" s="10">
        <v>1</v>
      </c>
      <c r="G53" s="10"/>
      <c r="H53" s="7">
        <v>0.65</v>
      </c>
      <c r="I53" s="7">
        <v>0.1</v>
      </c>
      <c r="J53" s="7">
        <v>0.05</v>
      </c>
      <c r="K53" s="7">
        <v>0.2</v>
      </c>
      <c r="L53" s="5">
        <v>1.4</v>
      </c>
      <c r="M53" s="5">
        <v>1.68</v>
      </c>
      <c r="N53" s="5">
        <v>2.23</v>
      </c>
      <c r="O53" s="5">
        <v>2.39</v>
      </c>
      <c r="P53" s="11"/>
      <c r="Q53" s="11">
        <f t="shared" ref="Q53:Q61" si="161">P53/12*9*C53*E53*F53*L53*$Q$9+P53/12*3*C53*E53*F53*L53*$Q$8</f>
        <v>0</v>
      </c>
      <c r="R53" s="11"/>
      <c r="S53" s="11">
        <f t="shared" ref="S53:S61" si="162">R53*C53*E53*F53*L53*$S$9</f>
        <v>0</v>
      </c>
      <c r="T53" s="11">
        <v>0</v>
      </c>
      <c r="U53" s="11">
        <f t="shared" ref="U53:U61" si="163">T53*C53*E53*F53*L53*$U$9</f>
        <v>0</v>
      </c>
      <c r="V53" s="11">
        <v>0</v>
      </c>
      <c r="W53" s="11">
        <f t="shared" ref="W53:W61" si="164">V53*C53*E53*F53*L53*$W$9</f>
        <v>0</v>
      </c>
      <c r="X53" s="11">
        <v>0</v>
      </c>
      <c r="Y53" s="11">
        <f t="shared" ref="Y53:Y61" si="165">X53*C53*E53*F53*L53*$Y$9</f>
        <v>0</v>
      </c>
      <c r="Z53" s="11">
        <v>0</v>
      </c>
      <c r="AA53" s="11">
        <f t="shared" ref="AA53:AA61" si="166">Z53*C53*E53*F53*L53*$AA$9</f>
        <v>0</v>
      </c>
      <c r="AB53" s="11">
        <v>0</v>
      </c>
      <c r="AC53" s="11">
        <f t="shared" ref="AC53:AC61" si="167">AB53*C53*E53*F53*L53*$AC$9</f>
        <v>0</v>
      </c>
      <c r="AD53" s="11">
        <v>0</v>
      </c>
      <c r="AE53" s="11">
        <f t="shared" ref="AE53:AE61" si="168">AD53*C53*E53*F53*L53*$AE$9</f>
        <v>0</v>
      </c>
      <c r="AF53" s="11">
        <v>0</v>
      </c>
      <c r="AG53" s="11">
        <f t="shared" ref="AG53:AG61" si="169">AF53*C53*E53*F53*L53*$AG$9</f>
        <v>0</v>
      </c>
      <c r="AH53" s="11">
        <v>0</v>
      </c>
      <c r="AI53" s="11">
        <f t="shared" ref="AI53:AI61" si="170">AH53/12*9*C53*E53*F53*L53*$AI$9+AH53/12*3*C53*E53*F53*L53*$AI$8</f>
        <v>0</v>
      </c>
      <c r="AJ53" s="11">
        <v>25</v>
      </c>
      <c r="AK53" s="11">
        <f t="shared" ref="AK53:AK61" si="171">AJ53/12*9*C53*E53*F53*L53*$AK$9+AJ53/12*3*C53*E53*F53*L53*$AK$8</f>
        <v>395497.51587499992</v>
      </c>
      <c r="AL53" s="11">
        <v>30</v>
      </c>
      <c r="AM53" s="11">
        <f t="shared" ref="AM53:AM61" si="172">AL53/12*9*C53*E53*F53*L53*$AM$9+AL53/12*3*C53*E53*F53*L53*$AM$8</f>
        <v>446815.73012999992</v>
      </c>
      <c r="AN53" s="11"/>
      <c r="AO53" s="11">
        <f t="shared" ref="AO53:AO61" si="173">SUM($AO$9*AN53*C53*E53*F53*L53)</f>
        <v>0</v>
      </c>
      <c r="AP53" s="11">
        <v>0</v>
      </c>
      <c r="AQ53" s="11">
        <f t="shared" ref="AQ53:AQ61" si="174">AP53/12*3*C53*E53*F53*L53*$AQ$8+AP53/12*9*C53*E53*F53*L53*$AQ$9</f>
        <v>0</v>
      </c>
      <c r="AR53" s="11">
        <v>0</v>
      </c>
      <c r="AS53" s="11">
        <f t="shared" ref="AS53:AS61" si="175">AR53/12*9*C53*E53*F53*L53*$AS$9+AR53/12*3*C53*E53*F53*L53*$AS$8</f>
        <v>0</v>
      </c>
      <c r="AT53" s="11"/>
      <c r="AU53" s="11">
        <f t="shared" ref="AU53:AU61" si="176">AT53*C53*E53*F53*L53*$AU$9</f>
        <v>0</v>
      </c>
      <c r="AV53" s="11">
        <v>0</v>
      </c>
      <c r="AW53" s="11">
        <f t="shared" ref="AW53:AW61" si="177">AV53*C53*E53*F53*L53*$AW$9</f>
        <v>0</v>
      </c>
      <c r="AX53" s="11"/>
      <c r="AY53" s="11">
        <f t="shared" ref="AY53:AY61" si="178">SUM(AX53*$AY$9*C53*E53*F53*L53)</f>
        <v>0</v>
      </c>
      <c r="AZ53" s="11">
        <v>60</v>
      </c>
      <c r="BA53" s="11">
        <f t="shared" ref="BA53:BA61" si="179">(AZ53/12*3*C53*E53*F53*L53*$BA$8)+(AZ53/12*9*C53*E53*F53*L53*$BA$9)</f>
        <v>949194.03809999977</v>
      </c>
      <c r="BB53" s="11">
        <v>0</v>
      </c>
      <c r="BC53" s="11">
        <f t="shared" ref="BC53:BC61" si="180">BB53/12*9*C53*E53*F53*L53*$BC$9+BB53/12*3*C53*E53*F53*L53*$BC$8</f>
        <v>0</v>
      </c>
      <c r="BD53" s="11">
        <v>0</v>
      </c>
      <c r="BE53" s="11">
        <f t="shared" ref="BE53:BE61" si="181">BD53/12*9*C53*E53*F53*L53*$BE$9+BD53/12*3*C53*E53*F53*L53*$BE$8</f>
        <v>0</v>
      </c>
      <c r="BF53" s="11">
        <v>989</v>
      </c>
      <c r="BG53" s="11">
        <f t="shared" ref="BG53:BG61" si="182">BF53/12*9*C53*E53*F53*L53*$BG$9+BF53/12*3*C53*E53*F53*L53*$BG$8</f>
        <v>16370934.7837035</v>
      </c>
      <c r="BH53" s="11">
        <v>0</v>
      </c>
      <c r="BI53" s="11">
        <f t="shared" ref="BI53:BI61" si="183">BH53/12*9*C53*E53*F53*L53*$BI$9+BH53/12*3*C53*E53*F53*L53*$BI$8</f>
        <v>0</v>
      </c>
      <c r="BJ53" s="11">
        <v>0</v>
      </c>
      <c r="BK53" s="11">
        <f t="shared" ref="BK53:BK61" si="184">BJ53/12*9*C53*E53*F53*L53*$BK$9+BJ53/12*3*C53*E53*F53*L53*$BK$8</f>
        <v>0</v>
      </c>
      <c r="BL53" s="11">
        <v>0</v>
      </c>
      <c r="BM53" s="11">
        <f t="shared" ref="BM53:BM61" si="185">BL53/12*9*C53*E53*F53*L53*$BM$9+BL53/12*3*C53*E53*F53*L53*$BM$8</f>
        <v>0</v>
      </c>
      <c r="BN53" s="11">
        <v>0</v>
      </c>
      <c r="BO53" s="11">
        <f t="shared" ref="BO53:BO61" si="186">BN53/12*9*C53*E53*F53*L53*$BO$9+BN53/12*3*C53*E53*F53*L53*$BO$8</f>
        <v>0</v>
      </c>
      <c r="BP53" s="11">
        <v>0</v>
      </c>
      <c r="BQ53" s="11">
        <f t="shared" ref="BQ53:BQ61" si="187">BP53/12*9*C53*E53*F53*L53*$BQ$9+BP53/12*3*C53*E53*F53*L53*$BQ$8</f>
        <v>0</v>
      </c>
      <c r="BR53" s="11">
        <v>0</v>
      </c>
      <c r="BS53" s="11">
        <f t="shared" ref="BS53:BS61" si="188">BR53/12*9*C53*E53*F53*L53*$BS$9+BR53/12*3*C53*E53*F53*L53*$BS$8</f>
        <v>0</v>
      </c>
      <c r="BT53" s="11">
        <v>0</v>
      </c>
      <c r="BU53" s="11">
        <f t="shared" ref="BU53:BU61" si="189">BT53*C53*E53*F53*L53*$BU$9</f>
        <v>0</v>
      </c>
      <c r="BV53" s="11">
        <v>0</v>
      </c>
      <c r="BW53" s="11">
        <f t="shared" ref="BW53:BW61" si="190">BV53/12*9*C53*E53*F53*L53*$BW$9+BV53/12*3*C53*E53*F53*L53*$BW$8</f>
        <v>0</v>
      </c>
      <c r="BX53" s="11">
        <v>0</v>
      </c>
      <c r="BY53" s="11">
        <f t="shared" ref="BY53:BY61" si="191">BX53/12*9*C53*E53*F53*L53*$BY$9+BX53/12*3*C53*E53*F53*L53*$BY$8</f>
        <v>0</v>
      </c>
      <c r="BZ53" s="11">
        <v>0</v>
      </c>
      <c r="CA53" s="11">
        <f t="shared" ref="CA53:CA61" si="192">BZ53/12*9*C53*E53*F53*M53*$CA$9+BZ53/12*3*C53*E53*F53*M53*$CA$8</f>
        <v>0</v>
      </c>
      <c r="CB53" s="11">
        <v>0</v>
      </c>
      <c r="CC53" s="11">
        <f t="shared" ref="CC53:CC61" si="193">CB53/12*9*C53*E53*F53*M53*$CC$9+CB53/12*3*C53*E53*F53*M53*$CC$8</f>
        <v>0</v>
      </c>
      <c r="CD53" s="11">
        <v>0</v>
      </c>
      <c r="CE53" s="11">
        <f t="shared" ref="CE53:CE61" si="194">CD53/12*9*C53*E53*F53*M53*$CE$9+CD53/12*3*C53*E53*F53*M53*$CE$8</f>
        <v>0</v>
      </c>
      <c r="CF53" s="11">
        <v>60</v>
      </c>
      <c r="CG53" s="11">
        <f t="shared" ref="CG53:CG61" si="195">CF53/12*9*C53*E53*F53*M53*$CG$9+CF53/12*3*C53*E53*F53*M53*$CG$8</f>
        <v>1072357.7523119999</v>
      </c>
      <c r="CH53" s="11">
        <v>1</v>
      </c>
      <c r="CI53" s="11">
        <f t="shared" ref="CI53:CI61" si="196">SUM(CH53*$CI$9*C53*E53*F53*M53)</f>
        <v>18150.442094399998</v>
      </c>
      <c r="CJ53" s="11"/>
      <c r="CK53" s="11">
        <f t="shared" si="111"/>
        <v>0</v>
      </c>
      <c r="CL53" s="11">
        <v>60</v>
      </c>
      <c r="CM53" s="11">
        <f t="shared" ref="CM53:CM61" si="197">CL53/12*9*C53*E53*F53*M53*$CM$9+CL53/12*3*C53*E53*F53*M53*$CM$8</f>
        <v>1072357.7523119999</v>
      </c>
      <c r="CN53" s="11">
        <v>0</v>
      </c>
      <c r="CO53" s="11">
        <f t="shared" ref="CO53:CO61" si="198">CN53/12*9*C53*E53*F53*M53*$CO$9+CN53/12*3*C53*E53*F53*M53*$CO$8</f>
        <v>0</v>
      </c>
      <c r="CP53" s="11">
        <v>72</v>
      </c>
      <c r="CQ53" s="11">
        <f t="shared" ref="CQ53:CQ61" si="199">CP53/12*9*C53*E53*F53*M53*$CQ$9+CP53/12*3*C53*E53*F53*M53*$CQ$8</f>
        <v>1286829.3027744</v>
      </c>
      <c r="CR53" s="11">
        <v>0</v>
      </c>
      <c r="CS53" s="11">
        <f t="shared" ref="CS53:CS61" si="200">CR53*C53*E53*F53*M53*$CS$9</f>
        <v>0</v>
      </c>
      <c r="CT53" s="11">
        <v>40</v>
      </c>
      <c r="CU53" s="11">
        <f t="shared" ref="CU53:CU61" si="201">CT53/12*9*C53*E53*F53*M53*$CU$9+CT53/12*3*C53*E53*F53*M53*$CU$8</f>
        <v>759355.23048000003</v>
      </c>
      <c r="CV53" s="11"/>
      <c r="CW53" s="11">
        <f t="shared" ref="CW53:CW61" si="202">SUM(CV53*$CW$9*C53*E53*F53*M53)</f>
        <v>0</v>
      </c>
      <c r="CX53" s="11">
        <v>30</v>
      </c>
      <c r="CY53" s="11">
        <f t="shared" ref="CY53:CY61" si="203">(CX53/12*2*C53*E53*F53*M53*$CY$8)+(CX53/12*9*C53*E53*F53*M53*$CY$9)</f>
        <v>524140.31762399996</v>
      </c>
      <c r="CZ53" s="11"/>
      <c r="DA53" s="11">
        <f t="shared" ref="DA53:DA61" si="204">CZ53*C53*E53*F53*M53*$DA$9</f>
        <v>0</v>
      </c>
      <c r="DB53" s="11">
        <v>0</v>
      </c>
      <c r="DC53" s="11">
        <f t="shared" ref="DC53:DC61" si="205">DB53/12*9*C53*E53*F53*M53*$DC$9+DB53/12*3*C53*E53*F53*M53*$DC$8</f>
        <v>0</v>
      </c>
      <c r="DD53" s="11">
        <v>23</v>
      </c>
      <c r="DE53" s="11">
        <f t="shared" ref="DE53:DE61" si="206">DD53/12*9*C53*E53*F53*M53*$DE$9+DD53/12*3*C53*E53*F53*M53*$DE$8</f>
        <v>456863.29628940002</v>
      </c>
      <c r="DF53" s="11">
        <v>0</v>
      </c>
      <c r="DG53" s="11">
        <f t="shared" ref="DG53:DG61" si="207">DF53/12*9*C53*E53*F53*M53*$DG$9+DF53/12*3*C53*E53*F53*M53*$DG$8</f>
        <v>0</v>
      </c>
      <c r="DH53" s="11">
        <v>0</v>
      </c>
      <c r="DI53" s="11">
        <f t="shared" ref="DI53:DI61" si="208">DH53/12*9*C53*E53*F53*M53*$DI$9+DH53/12*3*C53*E53*F53*M53*$DI$8</f>
        <v>0</v>
      </c>
      <c r="DJ53" s="11">
        <v>0</v>
      </c>
      <c r="DK53" s="11">
        <f t="shared" ref="DK53:DK61" si="209">DJ53/12*9*C53*E53*F53*M53*$DK$9+DJ53/12*3*C53*E53*F53*M53*$DK$8</f>
        <v>0</v>
      </c>
      <c r="DL53" s="11">
        <v>0</v>
      </c>
      <c r="DM53" s="11">
        <f t="shared" ref="DM53:DM61" si="210">DL53/12*3*C53*E53*F53*M53*$DM$8+DL53/12*9*C53*E53*F53*M53*$DM$9</f>
        <v>0</v>
      </c>
      <c r="DN53" s="11">
        <v>0</v>
      </c>
      <c r="DO53" s="11">
        <f t="shared" ref="DO53:DO61" si="211">DN53/12*9*C53*E53*F53*M53*$DO$9+DN53/12*3*C53*E53*F53*M53*$DO$8</f>
        <v>0</v>
      </c>
      <c r="DP53" s="11"/>
      <c r="DQ53" s="11">
        <f t="shared" ref="DQ53:DQ61" si="212">DP53/12*9*C53*E53*F53*M53*$DQ$9+DP53/12*3*C53*E53*F53*M53*$DQ$8</f>
        <v>0</v>
      </c>
      <c r="DR53" s="11">
        <v>500</v>
      </c>
      <c r="DS53" s="11">
        <f t="shared" ref="DS53:DS61" si="213">DR53/12*9*C53*E53*F53*M53*$DS$9+DR53/12*3*C53*E53*F53*M53*$DS$8</f>
        <v>10834702.678799998</v>
      </c>
      <c r="DT53" s="11">
        <v>0</v>
      </c>
      <c r="DU53" s="11">
        <f t="shared" ref="DU53:DU61" si="214">DT53/12*9*C53*E53*F53*M53*$DU$9+DT53/12*3*C53*E53*F53*M53*$DU$8</f>
        <v>0</v>
      </c>
      <c r="DV53" s="11">
        <v>80</v>
      </c>
      <c r="DW53" s="11">
        <f t="shared" ref="DW53:DW61" si="215">DV53/12*9*C53*E53*F53*M53*$DW$9+DV53/12*3*C53*E53*F53*M53*$DW$8</f>
        <v>1518710.4609600001</v>
      </c>
      <c r="DX53" s="11">
        <v>0</v>
      </c>
      <c r="DY53" s="11">
        <f t="shared" ref="DY53:DY61" si="216">DX53/12*9*C53*E53*F53*N53*$DY$9+DX53/12*3*C53*E53*F53*N53*$DY$8</f>
        <v>0</v>
      </c>
      <c r="DZ53" s="11">
        <v>6</v>
      </c>
      <c r="EA53" s="11">
        <f t="shared" ref="EA53:EA61" si="217">DZ53/12*9*C53*E53*F53*O53*$EA$9+DZ53/12*3*C53*E53*F53*O53*$EA$8</f>
        <v>219348.15885675003</v>
      </c>
      <c r="EB53" s="64">
        <f t="shared" ref="EB53:EB61" si="218">SUM(P53,R53,T53,V53,X53,Z53,AB53,AD53,AF53,AH53,AJ53,AL53,AP53,AR53,AT53,AV53,AX53,AZ53,BB53,BD53,BF53,BH53,BJ53,BL53,BN53,BP53,BR53,BT53,BV53,BX53,BZ53,CB53,CD53,CF53,CH53,CJ53,CL53,CN53,CP53,CR53,CT53,CV53,CX53,CZ53,DB53,DD53,DF53,DH53,DJ53,DL53,DN53,DP53,DR53,DT53,DV53,DX53,DZ53,AN53)</f>
        <v>1976</v>
      </c>
      <c r="EC53" s="64">
        <f t="shared" ref="EC53:EC61" si="219">SUM(Q53,S53,U53,W53,Y53,AA53,AC53,AE53,AG53,AI53,AK53,AM53,AQ53,AS53,AU53,AW53,AY53,BA53,BC53,BE53,BG53,BI53,BK53,BM53,BO53,BQ53,BS53,BU53,BW53,BY53,CA53,CC53,CE53,CG53,CI53,CK53,CM53,CO53,CQ53,CS53,CU53,CW53,CY53,DA53,DC53,DE53,DG53,DI53,DK53,DM53,DO53,DQ53,DS53,DU53,DW53,DY53,EA53,AO53)</f>
        <v>35925257.46031145</v>
      </c>
    </row>
    <row r="54" spans="1:133" x14ac:dyDescent="0.25">
      <c r="A54" s="45">
        <v>51</v>
      </c>
      <c r="B54" s="8" t="s">
        <v>121</v>
      </c>
      <c r="C54" s="5">
        <v>19007.45</v>
      </c>
      <c r="D54" s="5"/>
      <c r="E54" s="9">
        <v>0.62</v>
      </c>
      <c r="F54" s="10">
        <v>1</v>
      </c>
      <c r="G54" s="10"/>
      <c r="H54" s="7">
        <v>0.65</v>
      </c>
      <c r="I54" s="7">
        <v>0.1</v>
      </c>
      <c r="J54" s="7">
        <v>0.05</v>
      </c>
      <c r="K54" s="7">
        <v>0.2</v>
      </c>
      <c r="L54" s="5">
        <v>1.4</v>
      </c>
      <c r="M54" s="5">
        <v>1.68</v>
      </c>
      <c r="N54" s="5">
        <v>2.23</v>
      </c>
      <c r="O54" s="5">
        <v>2.39</v>
      </c>
      <c r="P54" s="11"/>
      <c r="Q54" s="11">
        <f t="shared" si="161"/>
        <v>0</v>
      </c>
      <c r="R54" s="11">
        <v>1760</v>
      </c>
      <c r="S54" s="11">
        <f t="shared" si="162"/>
        <v>37748491.580800004</v>
      </c>
      <c r="T54" s="11"/>
      <c r="U54" s="11">
        <f t="shared" si="163"/>
        <v>0</v>
      </c>
      <c r="V54" s="11"/>
      <c r="W54" s="11">
        <f t="shared" si="164"/>
        <v>0</v>
      </c>
      <c r="X54" s="11"/>
      <c r="Y54" s="11">
        <f t="shared" si="165"/>
        <v>0</v>
      </c>
      <c r="Z54" s="11"/>
      <c r="AA54" s="11">
        <f t="shared" si="166"/>
        <v>0</v>
      </c>
      <c r="AB54" s="11"/>
      <c r="AC54" s="11">
        <f t="shared" si="167"/>
        <v>0</v>
      </c>
      <c r="AD54" s="11"/>
      <c r="AE54" s="11">
        <f t="shared" si="168"/>
        <v>0</v>
      </c>
      <c r="AF54" s="11"/>
      <c r="AG54" s="11">
        <f t="shared" si="169"/>
        <v>0</v>
      </c>
      <c r="AH54" s="11"/>
      <c r="AI54" s="11">
        <f t="shared" si="170"/>
        <v>0</v>
      </c>
      <c r="AJ54" s="11">
        <v>89</v>
      </c>
      <c r="AK54" s="11">
        <f t="shared" si="171"/>
        <v>1505072.615585</v>
      </c>
      <c r="AL54" s="11">
        <v>99</v>
      </c>
      <c r="AM54" s="11">
        <f t="shared" si="172"/>
        <v>1576181.0066309997</v>
      </c>
      <c r="AN54" s="11"/>
      <c r="AO54" s="11">
        <f t="shared" si="173"/>
        <v>0</v>
      </c>
      <c r="AP54" s="11"/>
      <c r="AQ54" s="11">
        <f t="shared" si="174"/>
        <v>0</v>
      </c>
      <c r="AR54" s="11"/>
      <c r="AS54" s="11">
        <f t="shared" si="175"/>
        <v>0</v>
      </c>
      <c r="AT54" s="11"/>
      <c r="AU54" s="11">
        <f t="shared" si="176"/>
        <v>0</v>
      </c>
      <c r="AV54" s="11"/>
      <c r="AW54" s="11">
        <f t="shared" si="177"/>
        <v>0</v>
      </c>
      <c r="AX54" s="11"/>
      <c r="AY54" s="11">
        <f t="shared" si="178"/>
        <v>0</v>
      </c>
      <c r="AZ54" s="11">
        <v>200</v>
      </c>
      <c r="BA54" s="11">
        <f t="shared" si="179"/>
        <v>3382185.6529999995</v>
      </c>
      <c r="BB54" s="11"/>
      <c r="BC54" s="11">
        <f t="shared" si="180"/>
        <v>0</v>
      </c>
      <c r="BD54" s="11"/>
      <c r="BE54" s="11">
        <f t="shared" si="181"/>
        <v>0</v>
      </c>
      <c r="BF54" s="11"/>
      <c r="BG54" s="11">
        <f t="shared" si="182"/>
        <v>0</v>
      </c>
      <c r="BH54" s="11"/>
      <c r="BI54" s="11">
        <f t="shared" si="183"/>
        <v>0</v>
      </c>
      <c r="BJ54" s="11"/>
      <c r="BK54" s="11">
        <f t="shared" si="184"/>
        <v>0</v>
      </c>
      <c r="BL54" s="11"/>
      <c r="BM54" s="11">
        <f t="shared" si="185"/>
        <v>0</v>
      </c>
      <c r="BN54" s="11"/>
      <c r="BO54" s="11">
        <f t="shared" si="186"/>
        <v>0</v>
      </c>
      <c r="BP54" s="11"/>
      <c r="BQ54" s="11">
        <f t="shared" si="187"/>
        <v>0</v>
      </c>
      <c r="BR54" s="11"/>
      <c r="BS54" s="11">
        <f t="shared" si="188"/>
        <v>0</v>
      </c>
      <c r="BT54" s="11"/>
      <c r="BU54" s="11">
        <f t="shared" si="189"/>
        <v>0</v>
      </c>
      <c r="BV54" s="11"/>
      <c r="BW54" s="11">
        <f t="shared" si="190"/>
        <v>0</v>
      </c>
      <c r="BX54" s="11"/>
      <c r="BY54" s="11">
        <f t="shared" si="191"/>
        <v>0</v>
      </c>
      <c r="BZ54" s="11"/>
      <c r="CA54" s="11">
        <f t="shared" si="192"/>
        <v>0</v>
      </c>
      <c r="CB54" s="11"/>
      <c r="CC54" s="11">
        <f t="shared" si="193"/>
        <v>0</v>
      </c>
      <c r="CD54" s="11"/>
      <c r="CE54" s="11">
        <f t="shared" si="194"/>
        <v>0</v>
      </c>
      <c r="CF54" s="11">
        <v>60</v>
      </c>
      <c r="CG54" s="11">
        <f t="shared" si="195"/>
        <v>1146313.4593679998</v>
      </c>
      <c r="CH54" s="11">
        <v>7</v>
      </c>
      <c r="CI54" s="11">
        <f t="shared" si="196"/>
        <v>135815.37705119999</v>
      </c>
      <c r="CJ54" s="11">
        <v>32</v>
      </c>
      <c r="CK54" s="11">
        <f t="shared" si="111"/>
        <v>855280.5085440001</v>
      </c>
      <c r="CL54" s="11">
        <v>110</v>
      </c>
      <c r="CM54" s="11">
        <f t="shared" si="197"/>
        <v>2101574.675508</v>
      </c>
      <c r="CN54" s="11"/>
      <c r="CO54" s="11">
        <f t="shared" si="198"/>
        <v>0</v>
      </c>
      <c r="CP54" s="11">
        <v>215</v>
      </c>
      <c r="CQ54" s="11">
        <f t="shared" si="199"/>
        <v>4107623.2294019996</v>
      </c>
      <c r="CR54" s="11"/>
      <c r="CS54" s="11">
        <f t="shared" si="200"/>
        <v>0</v>
      </c>
      <c r="CT54" s="11">
        <v>108</v>
      </c>
      <c r="CU54" s="11">
        <f t="shared" si="201"/>
        <v>2191656.303144</v>
      </c>
      <c r="CV54" s="11">
        <v>4</v>
      </c>
      <c r="CW54" s="11">
        <f t="shared" si="202"/>
        <v>77608.786886400005</v>
      </c>
      <c r="CX54" s="11">
        <v>66</v>
      </c>
      <c r="CY54" s="11">
        <f t="shared" si="203"/>
        <v>1232633.4366192</v>
      </c>
      <c r="CZ54" s="11">
        <v>1</v>
      </c>
      <c r="DA54" s="11">
        <f t="shared" si="204"/>
        <v>19402.196721600001</v>
      </c>
      <c r="DB54" s="11"/>
      <c r="DC54" s="11">
        <f t="shared" si="205"/>
        <v>0</v>
      </c>
      <c r="DD54" s="11"/>
      <c r="DE54" s="11">
        <f t="shared" si="206"/>
        <v>0</v>
      </c>
      <c r="DF54" s="11"/>
      <c r="DG54" s="11">
        <f t="shared" si="207"/>
        <v>0</v>
      </c>
      <c r="DH54" s="11"/>
      <c r="DI54" s="11">
        <f t="shared" si="208"/>
        <v>0</v>
      </c>
      <c r="DJ54" s="11"/>
      <c r="DK54" s="11">
        <f t="shared" si="209"/>
        <v>0</v>
      </c>
      <c r="DL54" s="11"/>
      <c r="DM54" s="11">
        <f t="shared" si="210"/>
        <v>0</v>
      </c>
      <c r="DN54" s="11"/>
      <c r="DO54" s="11">
        <f t="shared" si="211"/>
        <v>0</v>
      </c>
      <c r="DP54" s="11">
        <v>3</v>
      </c>
      <c r="DQ54" s="11">
        <f t="shared" si="212"/>
        <v>69491.541319200012</v>
      </c>
      <c r="DR54" s="11">
        <v>1100</v>
      </c>
      <c r="DS54" s="11">
        <f t="shared" si="213"/>
        <v>25480231.81704</v>
      </c>
      <c r="DT54" s="11"/>
      <c r="DU54" s="11">
        <f t="shared" si="214"/>
        <v>0</v>
      </c>
      <c r="DV54" s="11">
        <v>200</v>
      </c>
      <c r="DW54" s="11">
        <f t="shared" si="215"/>
        <v>4058622.7835999997</v>
      </c>
      <c r="DX54" s="11"/>
      <c r="DY54" s="11">
        <f t="shared" si="216"/>
        <v>0</v>
      </c>
      <c r="DZ54" s="11">
        <v>10</v>
      </c>
      <c r="EA54" s="11">
        <f t="shared" si="217"/>
        <v>390792.69681375002</v>
      </c>
      <c r="EB54" s="64">
        <f t="shared" si="218"/>
        <v>4064</v>
      </c>
      <c r="EC54" s="64">
        <f t="shared" si="219"/>
        <v>86078977.668033347</v>
      </c>
    </row>
    <row r="55" spans="1:133" x14ac:dyDescent="0.25">
      <c r="A55" s="45">
        <v>52</v>
      </c>
      <c r="B55" s="8" t="s">
        <v>122</v>
      </c>
      <c r="C55" s="5">
        <v>19007.45</v>
      </c>
      <c r="D55" s="5">
        <f>C55*(H55+I55+J55)</f>
        <v>15396.034500000002</v>
      </c>
      <c r="E55" s="9">
        <v>1.4</v>
      </c>
      <c r="F55" s="10">
        <v>1</v>
      </c>
      <c r="G55" s="10"/>
      <c r="H55" s="7">
        <v>0.54</v>
      </c>
      <c r="I55" s="7">
        <v>0.22</v>
      </c>
      <c r="J55" s="7">
        <v>0.05</v>
      </c>
      <c r="K55" s="7">
        <v>0.2</v>
      </c>
      <c r="L55" s="5">
        <v>1.4</v>
      </c>
      <c r="M55" s="5">
        <v>1.68</v>
      </c>
      <c r="N55" s="5">
        <v>2.23</v>
      </c>
      <c r="O55" s="5">
        <v>2.39</v>
      </c>
      <c r="P55" s="11"/>
      <c r="Q55" s="11">
        <f t="shared" si="161"/>
        <v>0</v>
      </c>
      <c r="R55" s="11">
        <v>5</v>
      </c>
      <c r="S55" s="11">
        <f t="shared" si="162"/>
        <v>242154.91299999997</v>
      </c>
      <c r="T55" s="11">
        <v>0</v>
      </c>
      <c r="U55" s="11">
        <f t="shared" si="163"/>
        <v>0</v>
      </c>
      <c r="V55" s="11">
        <v>0</v>
      </c>
      <c r="W55" s="11">
        <f t="shared" si="164"/>
        <v>0</v>
      </c>
      <c r="X55" s="11">
        <v>0</v>
      </c>
      <c r="Y55" s="11">
        <f t="shared" si="165"/>
        <v>0</v>
      </c>
      <c r="Z55" s="11"/>
      <c r="AA55" s="11">
        <f t="shared" si="166"/>
        <v>0</v>
      </c>
      <c r="AB55" s="11">
        <v>0</v>
      </c>
      <c r="AC55" s="11">
        <f t="shared" si="167"/>
        <v>0</v>
      </c>
      <c r="AD55" s="11">
        <v>0</v>
      </c>
      <c r="AE55" s="11">
        <f t="shared" si="168"/>
        <v>0</v>
      </c>
      <c r="AF55" s="11">
        <v>0</v>
      </c>
      <c r="AG55" s="11">
        <f t="shared" si="169"/>
        <v>0</v>
      </c>
      <c r="AH55" s="11"/>
      <c r="AI55" s="11">
        <f t="shared" si="170"/>
        <v>0</v>
      </c>
      <c r="AJ55" s="11"/>
      <c r="AK55" s="11">
        <f t="shared" si="171"/>
        <v>0</v>
      </c>
      <c r="AL55" s="11"/>
      <c r="AM55" s="11">
        <f t="shared" si="172"/>
        <v>0</v>
      </c>
      <c r="AN55" s="11"/>
      <c r="AO55" s="11">
        <f t="shared" si="173"/>
        <v>0</v>
      </c>
      <c r="AP55" s="11"/>
      <c r="AQ55" s="11">
        <f t="shared" si="174"/>
        <v>0</v>
      </c>
      <c r="AR55" s="11">
        <v>0</v>
      </c>
      <c r="AS55" s="11">
        <f t="shared" si="175"/>
        <v>0</v>
      </c>
      <c r="AT55" s="11"/>
      <c r="AU55" s="11">
        <f t="shared" si="176"/>
        <v>0</v>
      </c>
      <c r="AV55" s="11">
        <v>0</v>
      </c>
      <c r="AW55" s="11">
        <f t="shared" si="177"/>
        <v>0</v>
      </c>
      <c r="AX55" s="11"/>
      <c r="AY55" s="11">
        <f t="shared" si="178"/>
        <v>0</v>
      </c>
      <c r="AZ55" s="11">
        <v>15</v>
      </c>
      <c r="BA55" s="11">
        <f t="shared" si="179"/>
        <v>572789.50574999989</v>
      </c>
      <c r="BB55" s="11">
        <v>0</v>
      </c>
      <c r="BC55" s="11">
        <f t="shared" si="180"/>
        <v>0</v>
      </c>
      <c r="BD55" s="11">
        <v>0</v>
      </c>
      <c r="BE55" s="11">
        <f t="shared" si="181"/>
        <v>0</v>
      </c>
      <c r="BF55" s="11">
        <v>78</v>
      </c>
      <c r="BG55" s="11">
        <f t="shared" si="182"/>
        <v>3116533.73031</v>
      </c>
      <c r="BH55" s="11">
        <v>0</v>
      </c>
      <c r="BI55" s="11">
        <f t="shared" si="183"/>
        <v>0</v>
      </c>
      <c r="BJ55" s="11">
        <v>0</v>
      </c>
      <c r="BK55" s="11">
        <f t="shared" si="184"/>
        <v>0</v>
      </c>
      <c r="BL55" s="11">
        <v>0</v>
      </c>
      <c r="BM55" s="11">
        <f t="shared" si="185"/>
        <v>0</v>
      </c>
      <c r="BN55" s="11">
        <v>0</v>
      </c>
      <c r="BO55" s="11">
        <f t="shared" si="186"/>
        <v>0</v>
      </c>
      <c r="BP55" s="11">
        <v>0</v>
      </c>
      <c r="BQ55" s="11">
        <f t="shared" si="187"/>
        <v>0</v>
      </c>
      <c r="BR55" s="11">
        <v>0</v>
      </c>
      <c r="BS55" s="11">
        <f t="shared" si="188"/>
        <v>0</v>
      </c>
      <c r="BT55" s="11"/>
      <c r="BU55" s="11">
        <f t="shared" si="189"/>
        <v>0</v>
      </c>
      <c r="BV55" s="11">
        <v>0</v>
      </c>
      <c r="BW55" s="11">
        <f t="shared" si="190"/>
        <v>0</v>
      </c>
      <c r="BX55" s="11"/>
      <c r="BY55" s="11">
        <f t="shared" si="191"/>
        <v>0</v>
      </c>
      <c r="BZ55" s="11"/>
      <c r="CA55" s="11">
        <f t="shared" si="192"/>
        <v>0</v>
      </c>
      <c r="CB55" s="11"/>
      <c r="CC55" s="11">
        <f t="shared" si="193"/>
        <v>0</v>
      </c>
      <c r="CD55" s="11"/>
      <c r="CE55" s="11">
        <f t="shared" si="194"/>
        <v>0</v>
      </c>
      <c r="CF55" s="11">
        <v>8</v>
      </c>
      <c r="CG55" s="11">
        <f t="shared" si="195"/>
        <v>345126.63292800001</v>
      </c>
      <c r="CH55" s="11">
        <v>0</v>
      </c>
      <c r="CI55" s="11">
        <f t="shared" si="196"/>
        <v>0</v>
      </c>
      <c r="CJ55" s="11"/>
      <c r="CK55" s="11">
        <f t="shared" si="111"/>
        <v>0</v>
      </c>
      <c r="CL55" s="11"/>
      <c r="CM55" s="11">
        <f t="shared" si="197"/>
        <v>0</v>
      </c>
      <c r="CN55" s="11"/>
      <c r="CO55" s="11">
        <f t="shared" si="198"/>
        <v>0</v>
      </c>
      <c r="CP55" s="11">
        <v>5</v>
      </c>
      <c r="CQ55" s="11">
        <f t="shared" si="199"/>
        <v>215704.14557999995</v>
      </c>
      <c r="CR55" s="11">
        <v>0</v>
      </c>
      <c r="CS55" s="11">
        <f t="shared" si="200"/>
        <v>0</v>
      </c>
      <c r="CT55" s="11"/>
      <c r="CU55" s="11">
        <f t="shared" si="201"/>
        <v>0</v>
      </c>
      <c r="CV55" s="11">
        <v>0</v>
      </c>
      <c r="CW55" s="11">
        <f t="shared" si="202"/>
        <v>0</v>
      </c>
      <c r="CX55" s="11">
        <v>1</v>
      </c>
      <c r="CY55" s="11">
        <f t="shared" si="203"/>
        <v>42172.209464000007</v>
      </c>
      <c r="CZ55" s="11"/>
      <c r="DA55" s="11">
        <f t="shared" si="204"/>
        <v>0</v>
      </c>
      <c r="DB55" s="11">
        <v>0</v>
      </c>
      <c r="DC55" s="11">
        <f t="shared" si="205"/>
        <v>0</v>
      </c>
      <c r="DD55" s="11"/>
      <c r="DE55" s="11">
        <f t="shared" si="206"/>
        <v>0</v>
      </c>
      <c r="DF55" s="11">
        <v>0</v>
      </c>
      <c r="DG55" s="11">
        <f t="shared" si="207"/>
        <v>0</v>
      </c>
      <c r="DH55" s="11"/>
      <c r="DI55" s="11">
        <f t="shared" si="208"/>
        <v>0</v>
      </c>
      <c r="DJ55" s="11">
        <v>0</v>
      </c>
      <c r="DK55" s="11">
        <f t="shared" si="209"/>
        <v>0</v>
      </c>
      <c r="DL55" s="11">
        <v>0</v>
      </c>
      <c r="DM55" s="11">
        <f t="shared" si="210"/>
        <v>0</v>
      </c>
      <c r="DN55" s="11">
        <v>0</v>
      </c>
      <c r="DO55" s="11">
        <f t="shared" si="211"/>
        <v>0</v>
      </c>
      <c r="DP55" s="11"/>
      <c r="DQ55" s="11">
        <f t="shared" si="212"/>
        <v>0</v>
      </c>
      <c r="DR55" s="11">
        <v>9</v>
      </c>
      <c r="DS55" s="11">
        <f t="shared" si="213"/>
        <v>470749.15087199991</v>
      </c>
      <c r="DT55" s="11"/>
      <c r="DU55" s="11">
        <f t="shared" si="214"/>
        <v>0</v>
      </c>
      <c r="DV55" s="11">
        <v>2</v>
      </c>
      <c r="DW55" s="11">
        <f t="shared" si="215"/>
        <v>91646.320920000013</v>
      </c>
      <c r="DX55" s="11">
        <v>0</v>
      </c>
      <c r="DY55" s="11">
        <f t="shared" si="216"/>
        <v>0</v>
      </c>
      <c r="DZ55" s="11">
        <v>2</v>
      </c>
      <c r="EA55" s="11">
        <f t="shared" si="217"/>
        <v>176487.02436750004</v>
      </c>
      <c r="EB55" s="64">
        <f t="shared" si="218"/>
        <v>125</v>
      </c>
      <c r="EC55" s="64">
        <f t="shared" si="219"/>
        <v>5273363.6331914989</v>
      </c>
    </row>
    <row r="56" spans="1:133" x14ac:dyDescent="0.25">
      <c r="A56" s="45">
        <v>53</v>
      </c>
      <c r="B56" s="8" t="s">
        <v>123</v>
      </c>
      <c r="C56" s="5">
        <v>19007.45</v>
      </c>
      <c r="D56" s="5"/>
      <c r="E56" s="9">
        <v>1.27</v>
      </c>
      <c r="F56" s="10">
        <v>1</v>
      </c>
      <c r="G56" s="10"/>
      <c r="H56" s="7">
        <v>0.54</v>
      </c>
      <c r="I56" s="7">
        <v>0.22</v>
      </c>
      <c r="J56" s="7">
        <v>0.05</v>
      </c>
      <c r="K56" s="7">
        <v>0.2</v>
      </c>
      <c r="L56" s="5">
        <v>1.4</v>
      </c>
      <c r="M56" s="5">
        <v>1.68</v>
      </c>
      <c r="N56" s="5">
        <v>2.23</v>
      </c>
      <c r="O56" s="5">
        <v>2.39</v>
      </c>
      <c r="P56" s="11"/>
      <c r="Q56" s="11">
        <f t="shared" si="161"/>
        <v>0</v>
      </c>
      <c r="R56" s="11">
        <v>15</v>
      </c>
      <c r="S56" s="11">
        <f t="shared" si="162"/>
        <v>659007.29894999997</v>
      </c>
      <c r="T56" s="11"/>
      <c r="U56" s="11">
        <f t="shared" si="163"/>
        <v>0</v>
      </c>
      <c r="V56" s="11"/>
      <c r="W56" s="11">
        <f t="shared" si="164"/>
        <v>0</v>
      </c>
      <c r="X56" s="11"/>
      <c r="Y56" s="11">
        <f t="shared" si="165"/>
        <v>0</v>
      </c>
      <c r="Z56" s="11">
        <v>40</v>
      </c>
      <c r="AA56" s="11">
        <f t="shared" si="166"/>
        <v>1486990.8284</v>
      </c>
      <c r="AB56" s="11"/>
      <c r="AC56" s="11">
        <f t="shared" si="167"/>
        <v>0</v>
      </c>
      <c r="AD56" s="11"/>
      <c r="AE56" s="11">
        <f t="shared" si="168"/>
        <v>0</v>
      </c>
      <c r="AF56" s="11"/>
      <c r="AG56" s="11">
        <f t="shared" si="169"/>
        <v>0</v>
      </c>
      <c r="AH56" s="11">
        <v>2</v>
      </c>
      <c r="AI56" s="11">
        <f t="shared" si="170"/>
        <v>65224.824972999995</v>
      </c>
      <c r="AJ56" s="11">
        <v>2</v>
      </c>
      <c r="AK56" s="11">
        <f t="shared" si="171"/>
        <v>69280.254505000004</v>
      </c>
      <c r="AL56" s="11">
        <v>17</v>
      </c>
      <c r="AM56" s="11">
        <f t="shared" si="172"/>
        <v>554411.01227049995</v>
      </c>
      <c r="AN56" s="11"/>
      <c r="AO56" s="11">
        <f t="shared" si="173"/>
        <v>0</v>
      </c>
      <c r="AP56" s="11">
        <v>3</v>
      </c>
      <c r="AQ56" s="11">
        <f t="shared" si="174"/>
        <v>97837.2374595</v>
      </c>
      <c r="AR56" s="11">
        <v>2</v>
      </c>
      <c r="AS56" s="11">
        <f t="shared" si="175"/>
        <v>65224.824972999995</v>
      </c>
      <c r="AT56" s="11"/>
      <c r="AU56" s="11">
        <f t="shared" si="176"/>
        <v>0</v>
      </c>
      <c r="AV56" s="11"/>
      <c r="AW56" s="11">
        <f t="shared" si="177"/>
        <v>0</v>
      </c>
      <c r="AX56" s="11"/>
      <c r="AY56" s="11">
        <f t="shared" si="178"/>
        <v>0</v>
      </c>
      <c r="AZ56" s="11">
        <v>19</v>
      </c>
      <c r="BA56" s="11">
        <f t="shared" si="179"/>
        <v>658162.41779750003</v>
      </c>
      <c r="BB56" s="11"/>
      <c r="BC56" s="11">
        <f t="shared" si="180"/>
        <v>0</v>
      </c>
      <c r="BD56" s="11"/>
      <c r="BE56" s="11">
        <f t="shared" si="181"/>
        <v>0</v>
      </c>
      <c r="BF56" s="11">
        <v>40</v>
      </c>
      <c r="BG56" s="11">
        <f t="shared" si="182"/>
        <v>1449816.0576899997</v>
      </c>
      <c r="BH56" s="11"/>
      <c r="BI56" s="11">
        <f t="shared" si="183"/>
        <v>0</v>
      </c>
      <c r="BJ56" s="11"/>
      <c r="BK56" s="11">
        <f t="shared" si="184"/>
        <v>0</v>
      </c>
      <c r="BL56" s="11"/>
      <c r="BM56" s="11">
        <f t="shared" si="185"/>
        <v>0</v>
      </c>
      <c r="BN56" s="11"/>
      <c r="BO56" s="11">
        <f t="shared" si="186"/>
        <v>0</v>
      </c>
      <c r="BP56" s="11"/>
      <c r="BQ56" s="11">
        <f t="shared" si="187"/>
        <v>0</v>
      </c>
      <c r="BR56" s="11"/>
      <c r="BS56" s="11">
        <f t="shared" si="188"/>
        <v>0</v>
      </c>
      <c r="BT56" s="11">
        <v>100</v>
      </c>
      <c r="BU56" s="11">
        <f t="shared" si="189"/>
        <v>3717477.071</v>
      </c>
      <c r="BV56" s="11"/>
      <c r="BW56" s="11">
        <f t="shared" si="190"/>
        <v>0</v>
      </c>
      <c r="BX56" s="11">
        <v>2</v>
      </c>
      <c r="BY56" s="11">
        <f t="shared" si="191"/>
        <v>62690.181515500008</v>
      </c>
      <c r="BZ56" s="11">
        <v>2</v>
      </c>
      <c r="CA56" s="11">
        <f t="shared" si="192"/>
        <v>112538.16951300002</v>
      </c>
      <c r="CB56" s="11"/>
      <c r="CC56" s="11">
        <f t="shared" si="193"/>
        <v>0</v>
      </c>
      <c r="CD56" s="11">
        <v>3</v>
      </c>
      <c r="CE56" s="11">
        <f t="shared" si="194"/>
        <v>124704.458109</v>
      </c>
      <c r="CF56" s="11"/>
      <c r="CG56" s="11">
        <f t="shared" si="195"/>
        <v>0</v>
      </c>
      <c r="CH56" s="11">
        <v>0</v>
      </c>
      <c r="CI56" s="11">
        <f t="shared" si="196"/>
        <v>0</v>
      </c>
      <c r="CJ56" s="11">
        <v>4</v>
      </c>
      <c r="CK56" s="11">
        <f t="shared" si="111"/>
        <v>218993.194728</v>
      </c>
      <c r="CL56" s="11">
        <v>11</v>
      </c>
      <c r="CM56" s="11">
        <f t="shared" si="197"/>
        <v>430483.84482180001</v>
      </c>
      <c r="CN56" s="11">
        <v>11</v>
      </c>
      <c r="CO56" s="11">
        <f t="shared" si="198"/>
        <v>457249.679733</v>
      </c>
      <c r="CP56" s="11">
        <v>33</v>
      </c>
      <c r="CQ56" s="11">
        <f t="shared" si="199"/>
        <v>1291451.5344654</v>
      </c>
      <c r="CR56" s="11"/>
      <c r="CS56" s="11">
        <f t="shared" si="200"/>
        <v>0</v>
      </c>
      <c r="CT56" s="11">
        <v>30</v>
      </c>
      <c r="CU56" s="11">
        <f t="shared" si="201"/>
        <v>1247044.58109</v>
      </c>
      <c r="CV56" s="11">
        <v>0</v>
      </c>
      <c r="CW56" s="11">
        <f t="shared" si="202"/>
        <v>0</v>
      </c>
      <c r="CX56" s="11">
        <v>1</v>
      </c>
      <c r="CY56" s="11">
        <f t="shared" si="203"/>
        <v>38256.218585200004</v>
      </c>
      <c r="CZ56" s="11">
        <v>1</v>
      </c>
      <c r="DA56" s="11">
        <f t="shared" si="204"/>
        <v>39743.209413599994</v>
      </c>
      <c r="DB56" s="11"/>
      <c r="DC56" s="11">
        <f t="shared" si="205"/>
        <v>0</v>
      </c>
      <c r="DD56" s="11">
        <v>2</v>
      </c>
      <c r="DE56" s="11">
        <f t="shared" si="206"/>
        <v>86988.96346140001</v>
      </c>
      <c r="DF56" s="11"/>
      <c r="DG56" s="11">
        <f t="shared" si="207"/>
        <v>0</v>
      </c>
      <c r="DH56" s="11">
        <v>6</v>
      </c>
      <c r="DI56" s="11">
        <f t="shared" si="208"/>
        <v>260966.89038420003</v>
      </c>
      <c r="DJ56" s="11"/>
      <c r="DK56" s="11">
        <f t="shared" si="209"/>
        <v>0</v>
      </c>
      <c r="DL56" s="11"/>
      <c r="DM56" s="11">
        <f t="shared" si="210"/>
        <v>0</v>
      </c>
      <c r="DN56" s="11"/>
      <c r="DO56" s="11">
        <f t="shared" si="211"/>
        <v>0</v>
      </c>
      <c r="DP56" s="11"/>
      <c r="DQ56" s="11">
        <f t="shared" si="212"/>
        <v>0</v>
      </c>
      <c r="DR56" s="11">
        <v>65</v>
      </c>
      <c r="DS56" s="11">
        <f t="shared" si="213"/>
        <v>3084154.1590860002</v>
      </c>
      <c r="DT56" s="11">
        <v>20</v>
      </c>
      <c r="DU56" s="11">
        <f t="shared" si="214"/>
        <v>752282.17818599986</v>
      </c>
      <c r="DV56" s="11">
        <v>16</v>
      </c>
      <c r="DW56" s="11">
        <f t="shared" si="215"/>
        <v>665090.443248</v>
      </c>
      <c r="DX56" s="11"/>
      <c r="DY56" s="11">
        <f t="shared" si="216"/>
        <v>0</v>
      </c>
      <c r="DZ56" s="11">
        <v>3</v>
      </c>
      <c r="EA56" s="11">
        <f t="shared" si="217"/>
        <v>240148.41530006257</v>
      </c>
      <c r="EB56" s="64">
        <f t="shared" si="218"/>
        <v>450</v>
      </c>
      <c r="EC56" s="64">
        <f t="shared" si="219"/>
        <v>17936217.949658666</v>
      </c>
    </row>
    <row r="57" spans="1:133" x14ac:dyDescent="0.25">
      <c r="A57" s="45">
        <v>54</v>
      </c>
      <c r="B57" s="8" t="s">
        <v>124</v>
      </c>
      <c r="C57" s="5">
        <v>19007.45</v>
      </c>
      <c r="D57" s="5"/>
      <c r="E57" s="9">
        <v>2.82</v>
      </c>
      <c r="F57" s="10">
        <v>1</v>
      </c>
      <c r="G57" s="10"/>
      <c r="H57" s="7">
        <v>0.6</v>
      </c>
      <c r="I57" s="7">
        <v>0.17</v>
      </c>
      <c r="J57" s="7">
        <v>0.04</v>
      </c>
      <c r="K57" s="7">
        <v>0.19</v>
      </c>
      <c r="L57" s="5">
        <v>1.4</v>
      </c>
      <c r="M57" s="5">
        <v>1.68</v>
      </c>
      <c r="N57" s="5">
        <v>2.23</v>
      </c>
      <c r="O57" s="5">
        <v>2.39</v>
      </c>
      <c r="P57" s="11"/>
      <c r="Q57" s="11">
        <f t="shared" si="161"/>
        <v>0</v>
      </c>
      <c r="R57" s="11"/>
      <c r="S57" s="11">
        <f t="shared" si="162"/>
        <v>0</v>
      </c>
      <c r="T57" s="11"/>
      <c r="U57" s="11">
        <f t="shared" si="163"/>
        <v>0</v>
      </c>
      <c r="V57" s="11"/>
      <c r="W57" s="11">
        <f t="shared" si="164"/>
        <v>0</v>
      </c>
      <c r="X57" s="11"/>
      <c r="Y57" s="11">
        <f t="shared" si="165"/>
        <v>0</v>
      </c>
      <c r="Z57" s="11"/>
      <c r="AA57" s="11">
        <f t="shared" si="166"/>
        <v>0</v>
      </c>
      <c r="AB57" s="11"/>
      <c r="AC57" s="11">
        <f t="shared" si="167"/>
        <v>0</v>
      </c>
      <c r="AD57" s="11"/>
      <c r="AE57" s="11">
        <f t="shared" si="168"/>
        <v>0</v>
      </c>
      <c r="AF57" s="11"/>
      <c r="AG57" s="11">
        <f t="shared" si="169"/>
        <v>0</v>
      </c>
      <c r="AH57" s="11"/>
      <c r="AI57" s="11">
        <f t="shared" si="170"/>
        <v>0</v>
      </c>
      <c r="AJ57" s="11"/>
      <c r="AK57" s="11">
        <f t="shared" si="171"/>
        <v>0</v>
      </c>
      <c r="AL57" s="11"/>
      <c r="AM57" s="11">
        <f t="shared" si="172"/>
        <v>0</v>
      </c>
      <c r="AN57" s="11"/>
      <c r="AO57" s="11">
        <f t="shared" si="173"/>
        <v>0</v>
      </c>
      <c r="AP57" s="11"/>
      <c r="AQ57" s="11">
        <f t="shared" si="174"/>
        <v>0</v>
      </c>
      <c r="AR57" s="11"/>
      <c r="AS57" s="11">
        <f t="shared" si="175"/>
        <v>0</v>
      </c>
      <c r="AT57" s="11"/>
      <c r="AU57" s="11">
        <f t="shared" si="176"/>
        <v>0</v>
      </c>
      <c r="AV57" s="11"/>
      <c r="AW57" s="11">
        <f t="shared" si="177"/>
        <v>0</v>
      </c>
      <c r="AX57" s="11"/>
      <c r="AY57" s="11">
        <f t="shared" si="178"/>
        <v>0</v>
      </c>
      <c r="AZ57" s="11"/>
      <c r="BA57" s="11">
        <f t="shared" si="179"/>
        <v>0</v>
      </c>
      <c r="BB57" s="11"/>
      <c r="BC57" s="11">
        <f t="shared" si="180"/>
        <v>0</v>
      </c>
      <c r="BD57" s="11"/>
      <c r="BE57" s="11">
        <f t="shared" si="181"/>
        <v>0</v>
      </c>
      <c r="BF57" s="11"/>
      <c r="BG57" s="11">
        <f t="shared" si="182"/>
        <v>0</v>
      </c>
      <c r="BH57" s="11">
        <v>8</v>
      </c>
      <c r="BI57" s="11">
        <f t="shared" si="183"/>
        <v>643855.32010800007</v>
      </c>
      <c r="BJ57" s="11"/>
      <c r="BK57" s="11">
        <f t="shared" si="184"/>
        <v>0</v>
      </c>
      <c r="BL57" s="11"/>
      <c r="BM57" s="11">
        <f t="shared" si="185"/>
        <v>0</v>
      </c>
      <c r="BN57" s="11"/>
      <c r="BO57" s="11">
        <f t="shared" si="186"/>
        <v>0</v>
      </c>
      <c r="BP57" s="11"/>
      <c r="BQ57" s="11">
        <f t="shared" si="187"/>
        <v>0</v>
      </c>
      <c r="BR57" s="11"/>
      <c r="BS57" s="11">
        <f t="shared" si="188"/>
        <v>0</v>
      </c>
      <c r="BT57" s="11"/>
      <c r="BU57" s="11">
        <f t="shared" si="189"/>
        <v>0</v>
      </c>
      <c r="BV57" s="11"/>
      <c r="BW57" s="11">
        <f t="shared" si="190"/>
        <v>0</v>
      </c>
      <c r="BX57" s="11"/>
      <c r="BY57" s="11">
        <f t="shared" si="191"/>
        <v>0</v>
      </c>
      <c r="BZ57" s="11"/>
      <c r="CA57" s="11">
        <f t="shared" si="192"/>
        <v>0</v>
      </c>
      <c r="CB57" s="11"/>
      <c r="CC57" s="11">
        <f t="shared" si="193"/>
        <v>0</v>
      </c>
      <c r="CD57" s="11"/>
      <c r="CE57" s="11">
        <f t="shared" si="194"/>
        <v>0</v>
      </c>
      <c r="CF57" s="11"/>
      <c r="CG57" s="11">
        <f t="shared" si="195"/>
        <v>0</v>
      </c>
      <c r="CH57" s="11">
        <v>0</v>
      </c>
      <c r="CI57" s="11">
        <f t="shared" si="196"/>
        <v>0</v>
      </c>
      <c r="CJ57" s="11"/>
      <c r="CK57" s="11">
        <f t="shared" si="111"/>
        <v>0</v>
      </c>
      <c r="CL57" s="11"/>
      <c r="CM57" s="11">
        <f t="shared" si="197"/>
        <v>0</v>
      </c>
      <c r="CN57" s="11"/>
      <c r="CO57" s="11">
        <f t="shared" si="198"/>
        <v>0</v>
      </c>
      <c r="CP57" s="11">
        <v>1</v>
      </c>
      <c r="CQ57" s="11">
        <f t="shared" si="199"/>
        <v>86897.955790799984</v>
      </c>
      <c r="CR57" s="11"/>
      <c r="CS57" s="11">
        <f t="shared" si="200"/>
        <v>0</v>
      </c>
      <c r="CT57" s="11"/>
      <c r="CU57" s="11">
        <f t="shared" si="201"/>
        <v>0</v>
      </c>
      <c r="CV57" s="11">
        <v>0</v>
      </c>
      <c r="CW57" s="11">
        <f t="shared" si="202"/>
        <v>0</v>
      </c>
      <c r="CX57" s="11">
        <v>0</v>
      </c>
      <c r="CY57" s="11">
        <f t="shared" si="203"/>
        <v>0</v>
      </c>
      <c r="CZ57" s="11"/>
      <c r="DA57" s="11">
        <f t="shared" si="204"/>
        <v>0</v>
      </c>
      <c r="DB57" s="11"/>
      <c r="DC57" s="11">
        <f t="shared" si="205"/>
        <v>0</v>
      </c>
      <c r="DD57" s="11">
        <v>5</v>
      </c>
      <c r="DE57" s="11">
        <f t="shared" si="206"/>
        <v>482891.49008100003</v>
      </c>
      <c r="DF57" s="11"/>
      <c r="DG57" s="11">
        <f t="shared" si="207"/>
        <v>0</v>
      </c>
      <c r="DH57" s="11">
        <v>10</v>
      </c>
      <c r="DI57" s="11">
        <f t="shared" si="208"/>
        <v>965782.98016200005</v>
      </c>
      <c r="DJ57" s="11">
        <v>2</v>
      </c>
      <c r="DK57" s="11">
        <f t="shared" si="209"/>
        <v>193156.5960324</v>
      </c>
      <c r="DL57" s="11"/>
      <c r="DM57" s="11">
        <f t="shared" si="210"/>
        <v>0</v>
      </c>
      <c r="DN57" s="11"/>
      <c r="DO57" s="11">
        <f t="shared" si="211"/>
        <v>0</v>
      </c>
      <c r="DP57" s="11"/>
      <c r="DQ57" s="11">
        <f t="shared" si="212"/>
        <v>0</v>
      </c>
      <c r="DR57" s="11"/>
      <c r="DS57" s="11">
        <f t="shared" si="213"/>
        <v>0</v>
      </c>
      <c r="DT57" s="11"/>
      <c r="DU57" s="11">
        <f t="shared" si="214"/>
        <v>0</v>
      </c>
      <c r="DV57" s="11">
        <v>1</v>
      </c>
      <c r="DW57" s="11">
        <f t="shared" si="215"/>
        <v>92300.937497999985</v>
      </c>
      <c r="DX57" s="11"/>
      <c r="DY57" s="11">
        <f t="shared" si="216"/>
        <v>0</v>
      </c>
      <c r="DZ57" s="11"/>
      <c r="EA57" s="11">
        <f t="shared" si="217"/>
        <v>0</v>
      </c>
      <c r="EB57" s="64">
        <f t="shared" si="218"/>
        <v>27</v>
      </c>
      <c r="EC57" s="64">
        <f t="shared" si="219"/>
        <v>2464885.2796721999</v>
      </c>
    </row>
    <row r="58" spans="1:133" x14ac:dyDescent="0.25">
      <c r="A58" s="45">
        <v>55</v>
      </c>
      <c r="B58" s="8" t="s">
        <v>125</v>
      </c>
      <c r="C58" s="5">
        <v>19007.45</v>
      </c>
      <c r="D58" s="5"/>
      <c r="E58" s="9">
        <v>3.51</v>
      </c>
      <c r="F58" s="10">
        <v>1</v>
      </c>
      <c r="G58" s="10"/>
      <c r="H58" s="7">
        <v>0.6</v>
      </c>
      <c r="I58" s="7">
        <v>0.17</v>
      </c>
      <c r="J58" s="7">
        <v>0.04</v>
      </c>
      <c r="K58" s="7">
        <v>0.19</v>
      </c>
      <c r="L58" s="5">
        <v>1.4</v>
      </c>
      <c r="M58" s="5">
        <v>1.68</v>
      </c>
      <c r="N58" s="5">
        <v>2.23</v>
      </c>
      <c r="O58" s="5">
        <v>2.39</v>
      </c>
      <c r="P58" s="11"/>
      <c r="Q58" s="11">
        <f t="shared" si="161"/>
        <v>0</v>
      </c>
      <c r="R58" s="11">
        <v>5</v>
      </c>
      <c r="S58" s="11">
        <f t="shared" si="162"/>
        <v>607116.9604499999</v>
      </c>
      <c r="T58" s="11"/>
      <c r="U58" s="11">
        <f t="shared" si="163"/>
        <v>0</v>
      </c>
      <c r="V58" s="11"/>
      <c r="W58" s="11">
        <f t="shared" si="164"/>
        <v>0</v>
      </c>
      <c r="X58" s="11"/>
      <c r="Y58" s="11">
        <f t="shared" si="165"/>
        <v>0</v>
      </c>
      <c r="Z58" s="11"/>
      <c r="AA58" s="11">
        <f t="shared" si="166"/>
        <v>0</v>
      </c>
      <c r="AB58" s="11"/>
      <c r="AC58" s="11">
        <f t="shared" si="167"/>
        <v>0</v>
      </c>
      <c r="AD58" s="11"/>
      <c r="AE58" s="11">
        <f t="shared" si="168"/>
        <v>0</v>
      </c>
      <c r="AF58" s="11"/>
      <c r="AG58" s="11">
        <f t="shared" si="169"/>
        <v>0</v>
      </c>
      <c r="AH58" s="11"/>
      <c r="AI58" s="11">
        <f t="shared" si="170"/>
        <v>0</v>
      </c>
      <c r="AJ58" s="11"/>
      <c r="AK58" s="11">
        <f t="shared" si="171"/>
        <v>0</v>
      </c>
      <c r="AL58" s="11"/>
      <c r="AM58" s="11">
        <f t="shared" si="172"/>
        <v>0</v>
      </c>
      <c r="AN58" s="11"/>
      <c r="AO58" s="11">
        <f t="shared" si="173"/>
        <v>0</v>
      </c>
      <c r="AP58" s="11"/>
      <c r="AQ58" s="11">
        <f t="shared" si="174"/>
        <v>0</v>
      </c>
      <c r="AR58" s="11"/>
      <c r="AS58" s="11">
        <f t="shared" si="175"/>
        <v>0</v>
      </c>
      <c r="AT58" s="11"/>
      <c r="AU58" s="11">
        <f t="shared" si="176"/>
        <v>0</v>
      </c>
      <c r="AV58" s="11"/>
      <c r="AW58" s="11">
        <f t="shared" si="177"/>
        <v>0</v>
      </c>
      <c r="AX58" s="11"/>
      <c r="AY58" s="11">
        <f t="shared" si="178"/>
        <v>0</v>
      </c>
      <c r="AZ58" s="11"/>
      <c r="BA58" s="11">
        <f t="shared" si="179"/>
        <v>0</v>
      </c>
      <c r="BB58" s="11"/>
      <c r="BC58" s="11">
        <f t="shared" si="180"/>
        <v>0</v>
      </c>
      <c r="BD58" s="11"/>
      <c r="BE58" s="11">
        <f t="shared" si="181"/>
        <v>0</v>
      </c>
      <c r="BF58" s="11"/>
      <c r="BG58" s="11">
        <f t="shared" si="182"/>
        <v>0</v>
      </c>
      <c r="BH58" s="11"/>
      <c r="BI58" s="11">
        <f t="shared" si="183"/>
        <v>0</v>
      </c>
      <c r="BJ58" s="11"/>
      <c r="BK58" s="11">
        <f t="shared" si="184"/>
        <v>0</v>
      </c>
      <c r="BL58" s="11"/>
      <c r="BM58" s="11">
        <f t="shared" si="185"/>
        <v>0</v>
      </c>
      <c r="BN58" s="11"/>
      <c r="BO58" s="11">
        <f t="shared" si="186"/>
        <v>0</v>
      </c>
      <c r="BP58" s="11"/>
      <c r="BQ58" s="11">
        <f t="shared" si="187"/>
        <v>0</v>
      </c>
      <c r="BR58" s="11"/>
      <c r="BS58" s="11">
        <f t="shared" si="188"/>
        <v>0</v>
      </c>
      <c r="BT58" s="11"/>
      <c r="BU58" s="11">
        <f t="shared" si="189"/>
        <v>0</v>
      </c>
      <c r="BV58" s="11"/>
      <c r="BW58" s="11">
        <f t="shared" si="190"/>
        <v>0</v>
      </c>
      <c r="BX58" s="11"/>
      <c r="BY58" s="11">
        <f t="shared" si="191"/>
        <v>0</v>
      </c>
      <c r="BZ58" s="11"/>
      <c r="CA58" s="11">
        <f t="shared" si="192"/>
        <v>0</v>
      </c>
      <c r="CB58" s="11"/>
      <c r="CC58" s="11">
        <f t="shared" si="193"/>
        <v>0</v>
      </c>
      <c r="CD58" s="11"/>
      <c r="CE58" s="11">
        <f t="shared" si="194"/>
        <v>0</v>
      </c>
      <c r="CF58" s="11"/>
      <c r="CG58" s="11">
        <f t="shared" si="195"/>
        <v>0</v>
      </c>
      <c r="CH58" s="11"/>
      <c r="CI58" s="11">
        <f t="shared" si="196"/>
        <v>0</v>
      </c>
      <c r="CJ58" s="11"/>
      <c r="CK58" s="11">
        <f t="shared" si="111"/>
        <v>0</v>
      </c>
      <c r="CL58" s="11"/>
      <c r="CM58" s="11">
        <f t="shared" si="197"/>
        <v>0</v>
      </c>
      <c r="CN58" s="11"/>
      <c r="CO58" s="11">
        <f t="shared" si="198"/>
        <v>0</v>
      </c>
      <c r="CP58" s="11">
        <v>0</v>
      </c>
      <c r="CQ58" s="11">
        <f t="shared" si="199"/>
        <v>0</v>
      </c>
      <c r="CR58" s="11"/>
      <c r="CS58" s="11">
        <f t="shared" si="200"/>
        <v>0</v>
      </c>
      <c r="CT58" s="11"/>
      <c r="CU58" s="11">
        <f t="shared" si="201"/>
        <v>0</v>
      </c>
      <c r="CV58" s="11"/>
      <c r="CW58" s="11">
        <f t="shared" si="202"/>
        <v>0</v>
      </c>
      <c r="CX58" s="11">
        <v>0</v>
      </c>
      <c r="CY58" s="11">
        <f t="shared" si="203"/>
        <v>0</v>
      </c>
      <c r="CZ58" s="11"/>
      <c r="DA58" s="11">
        <f t="shared" si="204"/>
        <v>0</v>
      </c>
      <c r="DB58" s="11"/>
      <c r="DC58" s="11">
        <f t="shared" si="205"/>
        <v>0</v>
      </c>
      <c r="DD58" s="11"/>
      <c r="DE58" s="11">
        <f t="shared" si="206"/>
        <v>0</v>
      </c>
      <c r="DF58" s="11"/>
      <c r="DG58" s="11">
        <f t="shared" si="207"/>
        <v>0</v>
      </c>
      <c r="DH58" s="11"/>
      <c r="DI58" s="11">
        <f t="shared" si="208"/>
        <v>0</v>
      </c>
      <c r="DJ58" s="11"/>
      <c r="DK58" s="11">
        <f t="shared" si="209"/>
        <v>0</v>
      </c>
      <c r="DL58" s="11"/>
      <c r="DM58" s="11">
        <f t="shared" si="210"/>
        <v>0</v>
      </c>
      <c r="DN58" s="11"/>
      <c r="DO58" s="11">
        <f t="shared" si="211"/>
        <v>0</v>
      </c>
      <c r="DP58" s="11"/>
      <c r="DQ58" s="11">
        <f t="shared" si="212"/>
        <v>0</v>
      </c>
      <c r="DR58" s="11">
        <v>4</v>
      </c>
      <c r="DS58" s="11">
        <f t="shared" si="213"/>
        <v>524549.05382879998</v>
      </c>
      <c r="DT58" s="11"/>
      <c r="DU58" s="11">
        <f t="shared" si="214"/>
        <v>0</v>
      </c>
      <c r="DV58" s="11"/>
      <c r="DW58" s="11">
        <f t="shared" si="215"/>
        <v>0</v>
      </c>
      <c r="DX58" s="11"/>
      <c r="DY58" s="11">
        <f t="shared" si="216"/>
        <v>0</v>
      </c>
      <c r="DZ58" s="11"/>
      <c r="EA58" s="11">
        <f t="shared" si="217"/>
        <v>0</v>
      </c>
      <c r="EB58" s="64">
        <f t="shared" si="218"/>
        <v>9</v>
      </c>
      <c r="EC58" s="64">
        <f t="shared" si="219"/>
        <v>1131666.0142787998</v>
      </c>
    </row>
    <row r="59" spans="1:133" ht="40.5" customHeight="1" x14ac:dyDescent="0.25">
      <c r="A59" s="45">
        <v>56</v>
      </c>
      <c r="B59" s="8" t="s">
        <v>126</v>
      </c>
      <c r="C59" s="5">
        <v>19007.45</v>
      </c>
      <c r="D59" s="5">
        <f>C59*(H59+I59+J59)</f>
        <v>15396.034500000002</v>
      </c>
      <c r="E59" s="9">
        <v>1.18</v>
      </c>
      <c r="F59" s="10">
        <v>1</v>
      </c>
      <c r="G59" s="10"/>
      <c r="H59" s="7">
        <v>0.6</v>
      </c>
      <c r="I59" s="7">
        <v>0.17</v>
      </c>
      <c r="J59" s="7">
        <v>0.04</v>
      </c>
      <c r="K59" s="7">
        <v>0.19</v>
      </c>
      <c r="L59" s="5">
        <v>1.4</v>
      </c>
      <c r="M59" s="5">
        <v>1.68</v>
      </c>
      <c r="N59" s="5">
        <v>2.23</v>
      </c>
      <c r="O59" s="5">
        <v>2.39</v>
      </c>
      <c r="P59" s="11"/>
      <c r="Q59" s="11">
        <f t="shared" si="161"/>
        <v>0</v>
      </c>
      <c r="R59" s="11"/>
      <c r="S59" s="11">
        <f t="shared" si="162"/>
        <v>0</v>
      </c>
      <c r="T59" s="11"/>
      <c r="U59" s="11">
        <f t="shared" si="163"/>
        <v>0</v>
      </c>
      <c r="V59" s="11">
        <v>0</v>
      </c>
      <c r="W59" s="11">
        <f t="shared" si="164"/>
        <v>0</v>
      </c>
      <c r="X59" s="11">
        <v>0</v>
      </c>
      <c r="Y59" s="11">
        <f t="shared" si="165"/>
        <v>0</v>
      </c>
      <c r="Z59" s="11">
        <v>12</v>
      </c>
      <c r="AA59" s="11">
        <f t="shared" si="166"/>
        <v>414484.05768000003</v>
      </c>
      <c r="AB59" s="11">
        <v>0</v>
      </c>
      <c r="AC59" s="11">
        <f t="shared" si="167"/>
        <v>0</v>
      </c>
      <c r="AD59" s="11">
        <v>0</v>
      </c>
      <c r="AE59" s="11">
        <f t="shared" si="168"/>
        <v>0</v>
      </c>
      <c r="AF59" s="11">
        <v>0</v>
      </c>
      <c r="AG59" s="11">
        <f t="shared" si="169"/>
        <v>0</v>
      </c>
      <c r="AH59" s="11"/>
      <c r="AI59" s="11">
        <f t="shared" si="170"/>
        <v>0</v>
      </c>
      <c r="AJ59" s="11">
        <v>5</v>
      </c>
      <c r="AK59" s="11">
        <f t="shared" si="171"/>
        <v>160926.57542499999</v>
      </c>
      <c r="AL59" s="11">
        <v>8</v>
      </c>
      <c r="AM59" s="11">
        <f t="shared" si="172"/>
        <v>242410.37312800001</v>
      </c>
      <c r="AN59" s="11"/>
      <c r="AO59" s="11">
        <f t="shared" si="173"/>
        <v>0</v>
      </c>
      <c r="AP59" s="11">
        <v>0</v>
      </c>
      <c r="AQ59" s="11">
        <f t="shared" si="174"/>
        <v>0</v>
      </c>
      <c r="AR59" s="11">
        <v>0</v>
      </c>
      <c r="AS59" s="11">
        <f t="shared" si="175"/>
        <v>0</v>
      </c>
      <c r="AT59" s="11"/>
      <c r="AU59" s="11">
        <f t="shared" si="176"/>
        <v>0</v>
      </c>
      <c r="AV59" s="11">
        <v>0</v>
      </c>
      <c r="AW59" s="11">
        <f t="shared" si="177"/>
        <v>0</v>
      </c>
      <c r="AX59" s="11"/>
      <c r="AY59" s="11">
        <f t="shared" si="178"/>
        <v>0</v>
      </c>
      <c r="AZ59" s="11">
        <v>15</v>
      </c>
      <c r="BA59" s="11">
        <f t="shared" si="179"/>
        <v>482779.72627499996</v>
      </c>
      <c r="BB59" s="11">
        <v>0</v>
      </c>
      <c r="BC59" s="11">
        <f t="shared" si="180"/>
        <v>0</v>
      </c>
      <c r="BD59" s="11">
        <v>0</v>
      </c>
      <c r="BE59" s="11">
        <f t="shared" si="181"/>
        <v>0</v>
      </c>
      <c r="BF59" s="11">
        <v>329</v>
      </c>
      <c r="BG59" s="11">
        <f t="shared" si="182"/>
        <v>11079676.966858501</v>
      </c>
      <c r="BH59" s="11"/>
      <c r="BI59" s="11">
        <f t="shared" si="183"/>
        <v>0</v>
      </c>
      <c r="BJ59" s="11">
        <v>0</v>
      </c>
      <c r="BK59" s="11">
        <f t="shared" si="184"/>
        <v>0</v>
      </c>
      <c r="BL59" s="11">
        <v>0</v>
      </c>
      <c r="BM59" s="11">
        <f t="shared" si="185"/>
        <v>0</v>
      </c>
      <c r="BN59" s="11">
        <v>0</v>
      </c>
      <c r="BO59" s="11">
        <f t="shared" si="186"/>
        <v>0</v>
      </c>
      <c r="BP59" s="11">
        <v>0</v>
      </c>
      <c r="BQ59" s="11">
        <f t="shared" si="187"/>
        <v>0</v>
      </c>
      <c r="BR59" s="11"/>
      <c r="BS59" s="11">
        <f t="shared" si="188"/>
        <v>0</v>
      </c>
      <c r="BT59" s="11">
        <v>0</v>
      </c>
      <c r="BU59" s="11">
        <f t="shared" si="189"/>
        <v>0</v>
      </c>
      <c r="BV59" s="11">
        <v>0</v>
      </c>
      <c r="BW59" s="11">
        <f t="shared" si="190"/>
        <v>0</v>
      </c>
      <c r="BX59" s="11"/>
      <c r="BY59" s="11">
        <f t="shared" si="191"/>
        <v>0</v>
      </c>
      <c r="BZ59" s="11"/>
      <c r="CA59" s="11">
        <f t="shared" si="192"/>
        <v>0</v>
      </c>
      <c r="CB59" s="11">
        <v>6</v>
      </c>
      <c r="CC59" s="11">
        <f t="shared" si="193"/>
        <v>356079.48591599998</v>
      </c>
      <c r="CD59" s="11"/>
      <c r="CE59" s="11">
        <f t="shared" si="194"/>
        <v>0</v>
      </c>
      <c r="CF59" s="11">
        <v>5</v>
      </c>
      <c r="CG59" s="11">
        <f t="shared" si="195"/>
        <v>181807.77984599996</v>
      </c>
      <c r="CH59" s="11">
        <v>1</v>
      </c>
      <c r="CI59" s="11">
        <f t="shared" si="196"/>
        <v>36926.761502399997</v>
      </c>
      <c r="CJ59" s="11">
        <v>5</v>
      </c>
      <c r="CK59" s="11">
        <f t="shared" si="111"/>
        <v>254342.48993999997</v>
      </c>
      <c r="CL59" s="11">
        <v>10</v>
      </c>
      <c r="CM59" s="11">
        <f t="shared" si="197"/>
        <v>363615.55969199992</v>
      </c>
      <c r="CN59" s="11">
        <v>0</v>
      </c>
      <c r="CO59" s="11">
        <f t="shared" si="198"/>
        <v>0</v>
      </c>
      <c r="CP59" s="11">
        <v>22</v>
      </c>
      <c r="CQ59" s="11">
        <f t="shared" si="199"/>
        <v>799954.23132239992</v>
      </c>
      <c r="CR59" s="11">
        <v>0</v>
      </c>
      <c r="CS59" s="11">
        <f t="shared" si="200"/>
        <v>0</v>
      </c>
      <c r="CT59" s="11">
        <v>7</v>
      </c>
      <c r="CU59" s="11">
        <f t="shared" si="201"/>
        <v>270356.64671399997</v>
      </c>
      <c r="CV59" s="11">
        <v>1</v>
      </c>
      <c r="CW59" s="11">
        <f t="shared" si="202"/>
        <v>36926.761502399997</v>
      </c>
      <c r="CX59" s="11">
        <v>3</v>
      </c>
      <c r="CY59" s="11">
        <f t="shared" si="203"/>
        <v>106635.4439304</v>
      </c>
      <c r="CZ59" s="11">
        <v>0</v>
      </c>
      <c r="DA59" s="11">
        <f t="shared" si="204"/>
        <v>0</v>
      </c>
      <c r="DB59" s="11">
        <v>0</v>
      </c>
      <c r="DC59" s="11">
        <f t="shared" si="205"/>
        <v>0</v>
      </c>
      <c r="DD59" s="11">
        <v>4</v>
      </c>
      <c r="DE59" s="11">
        <f t="shared" si="206"/>
        <v>161648.78249520002</v>
      </c>
      <c r="DF59" s="11">
        <v>2</v>
      </c>
      <c r="DG59" s="11">
        <f t="shared" si="207"/>
        <v>80824.391247600011</v>
      </c>
      <c r="DH59" s="11">
        <v>8</v>
      </c>
      <c r="DI59" s="11">
        <f t="shared" si="208"/>
        <v>323297.56499040005</v>
      </c>
      <c r="DJ59" s="11">
        <v>3</v>
      </c>
      <c r="DK59" s="11">
        <f t="shared" si="209"/>
        <v>121236.58687140001</v>
      </c>
      <c r="DL59" s="11">
        <v>0</v>
      </c>
      <c r="DM59" s="11">
        <f t="shared" si="210"/>
        <v>0</v>
      </c>
      <c r="DN59" s="11">
        <v>0</v>
      </c>
      <c r="DO59" s="11">
        <f t="shared" si="211"/>
        <v>0</v>
      </c>
      <c r="DP59" s="11"/>
      <c r="DQ59" s="11">
        <f t="shared" si="212"/>
        <v>0</v>
      </c>
      <c r="DR59" s="11">
        <v>250</v>
      </c>
      <c r="DS59" s="11">
        <f t="shared" si="213"/>
        <v>11021507.897399999</v>
      </c>
      <c r="DT59" s="11"/>
      <c r="DU59" s="11">
        <f t="shared" si="214"/>
        <v>0</v>
      </c>
      <c r="DV59" s="11">
        <v>9</v>
      </c>
      <c r="DW59" s="11">
        <f t="shared" si="215"/>
        <v>347601.40291799995</v>
      </c>
      <c r="DX59" s="11">
        <v>0</v>
      </c>
      <c r="DY59" s="11">
        <f t="shared" si="216"/>
        <v>0</v>
      </c>
      <c r="DZ59" s="11">
        <v>1</v>
      </c>
      <c r="EA59" s="11">
        <f t="shared" si="217"/>
        <v>74376.674554875004</v>
      </c>
      <c r="EB59" s="64">
        <f t="shared" si="218"/>
        <v>706</v>
      </c>
      <c r="EC59" s="64">
        <f t="shared" si="219"/>
        <v>26917416.160209574</v>
      </c>
    </row>
    <row r="60" spans="1:133" ht="22.5" customHeight="1" x14ac:dyDescent="0.25">
      <c r="A60" s="45">
        <v>57</v>
      </c>
      <c r="B60" s="8" t="s">
        <v>127</v>
      </c>
      <c r="C60" s="5">
        <v>19007.45</v>
      </c>
      <c r="D60" s="5"/>
      <c r="E60" s="9">
        <v>0.98</v>
      </c>
      <c r="F60" s="10">
        <v>1</v>
      </c>
      <c r="G60" s="10"/>
      <c r="H60" s="7">
        <v>0.6</v>
      </c>
      <c r="I60" s="7">
        <v>0.17</v>
      </c>
      <c r="J60" s="7">
        <v>0.04</v>
      </c>
      <c r="K60" s="7">
        <v>0.19</v>
      </c>
      <c r="L60" s="5">
        <v>1.4</v>
      </c>
      <c r="M60" s="5">
        <v>1.68</v>
      </c>
      <c r="N60" s="5">
        <v>2.23</v>
      </c>
      <c r="O60" s="5">
        <v>2.39</v>
      </c>
      <c r="P60" s="11"/>
      <c r="Q60" s="11">
        <f t="shared" si="161"/>
        <v>0</v>
      </c>
      <c r="R60" s="11">
        <v>219</v>
      </c>
      <c r="S60" s="11">
        <f t="shared" si="162"/>
        <v>7424469.6325800009</v>
      </c>
      <c r="T60" s="11"/>
      <c r="U60" s="11">
        <f t="shared" si="163"/>
        <v>0</v>
      </c>
      <c r="V60" s="11"/>
      <c r="W60" s="11">
        <f t="shared" si="164"/>
        <v>0</v>
      </c>
      <c r="X60" s="11"/>
      <c r="Y60" s="11">
        <f t="shared" si="165"/>
        <v>0</v>
      </c>
      <c r="Z60" s="11"/>
      <c r="AA60" s="11">
        <f t="shared" si="166"/>
        <v>0</v>
      </c>
      <c r="AB60" s="11"/>
      <c r="AC60" s="11">
        <f t="shared" si="167"/>
        <v>0</v>
      </c>
      <c r="AD60" s="11"/>
      <c r="AE60" s="11">
        <f t="shared" si="168"/>
        <v>0</v>
      </c>
      <c r="AF60" s="11"/>
      <c r="AG60" s="11">
        <f t="shared" si="169"/>
        <v>0</v>
      </c>
      <c r="AH60" s="11"/>
      <c r="AI60" s="11">
        <f t="shared" si="170"/>
        <v>0</v>
      </c>
      <c r="AJ60" s="11">
        <v>4</v>
      </c>
      <c r="AK60" s="11">
        <f t="shared" si="171"/>
        <v>106920.70774</v>
      </c>
      <c r="AL60" s="11">
        <v>3</v>
      </c>
      <c r="AM60" s="11">
        <f t="shared" si="172"/>
        <v>75496.450952999992</v>
      </c>
      <c r="AN60" s="11"/>
      <c r="AO60" s="11">
        <f t="shared" si="173"/>
        <v>0</v>
      </c>
      <c r="AP60" s="11">
        <v>0</v>
      </c>
      <c r="AQ60" s="11">
        <f t="shared" si="174"/>
        <v>0</v>
      </c>
      <c r="AR60" s="11"/>
      <c r="AS60" s="11">
        <f t="shared" si="175"/>
        <v>0</v>
      </c>
      <c r="AT60" s="11"/>
      <c r="AU60" s="11">
        <f t="shared" si="176"/>
        <v>0</v>
      </c>
      <c r="AV60" s="11"/>
      <c r="AW60" s="11">
        <f t="shared" si="177"/>
        <v>0</v>
      </c>
      <c r="AX60" s="12"/>
      <c r="AY60" s="11">
        <f t="shared" si="178"/>
        <v>0</v>
      </c>
      <c r="AZ60" s="11">
        <v>4</v>
      </c>
      <c r="BA60" s="11">
        <f t="shared" si="179"/>
        <v>106920.70774</v>
      </c>
      <c r="BB60" s="11"/>
      <c r="BC60" s="11">
        <f t="shared" si="180"/>
        <v>0</v>
      </c>
      <c r="BD60" s="11"/>
      <c r="BE60" s="11">
        <f t="shared" si="181"/>
        <v>0</v>
      </c>
      <c r="BF60" s="11"/>
      <c r="BG60" s="11">
        <f t="shared" si="182"/>
        <v>0</v>
      </c>
      <c r="BH60" s="11"/>
      <c r="BI60" s="11">
        <f t="shared" si="183"/>
        <v>0</v>
      </c>
      <c r="BJ60" s="11"/>
      <c r="BK60" s="11">
        <f t="shared" si="184"/>
        <v>0</v>
      </c>
      <c r="BL60" s="11"/>
      <c r="BM60" s="11">
        <f t="shared" si="185"/>
        <v>0</v>
      </c>
      <c r="BN60" s="11"/>
      <c r="BO60" s="11">
        <f t="shared" si="186"/>
        <v>0</v>
      </c>
      <c r="BP60" s="11"/>
      <c r="BQ60" s="11">
        <f t="shared" si="187"/>
        <v>0</v>
      </c>
      <c r="BR60" s="11"/>
      <c r="BS60" s="11">
        <f t="shared" si="188"/>
        <v>0</v>
      </c>
      <c r="BT60" s="11"/>
      <c r="BU60" s="11">
        <f t="shared" si="189"/>
        <v>0</v>
      </c>
      <c r="BV60" s="11"/>
      <c r="BW60" s="11">
        <f t="shared" si="190"/>
        <v>0</v>
      </c>
      <c r="BX60" s="11"/>
      <c r="BY60" s="11">
        <f t="shared" si="191"/>
        <v>0</v>
      </c>
      <c r="BZ60" s="11"/>
      <c r="CA60" s="11">
        <f t="shared" si="192"/>
        <v>0</v>
      </c>
      <c r="CB60" s="11">
        <v>5</v>
      </c>
      <c r="CC60" s="11">
        <f t="shared" si="193"/>
        <v>246439.19223000002</v>
      </c>
      <c r="CD60" s="11">
        <v>2</v>
      </c>
      <c r="CE60" s="11">
        <f t="shared" si="194"/>
        <v>64152.424644000006</v>
      </c>
      <c r="CF60" s="11">
        <v>3</v>
      </c>
      <c r="CG60" s="11">
        <f t="shared" si="195"/>
        <v>90595.741143600011</v>
      </c>
      <c r="CH60" s="11">
        <v>1</v>
      </c>
      <c r="CI60" s="11">
        <f t="shared" si="196"/>
        <v>30667.988366399994</v>
      </c>
      <c r="CJ60" s="11">
        <v>15</v>
      </c>
      <c r="CK60" s="11">
        <f t="shared" si="111"/>
        <v>633700.78002000006</v>
      </c>
      <c r="CL60" s="11">
        <v>5</v>
      </c>
      <c r="CM60" s="11">
        <f t="shared" si="197"/>
        <v>150992.90190599998</v>
      </c>
      <c r="CN60" s="11"/>
      <c r="CO60" s="11">
        <f t="shared" si="198"/>
        <v>0</v>
      </c>
      <c r="CP60" s="11">
        <v>32</v>
      </c>
      <c r="CQ60" s="11">
        <f t="shared" si="199"/>
        <v>966354.57219839992</v>
      </c>
      <c r="CR60" s="11"/>
      <c r="CS60" s="11">
        <f t="shared" si="200"/>
        <v>0</v>
      </c>
      <c r="CT60" s="11">
        <v>2</v>
      </c>
      <c r="CU60" s="11">
        <f t="shared" si="201"/>
        <v>64152.424644000006</v>
      </c>
      <c r="CV60" s="11"/>
      <c r="CW60" s="11">
        <f t="shared" si="202"/>
        <v>0</v>
      </c>
      <c r="CX60" s="11">
        <v>8</v>
      </c>
      <c r="CY60" s="11">
        <f t="shared" si="203"/>
        <v>236164.37299840004</v>
      </c>
      <c r="CZ60" s="11">
        <v>3</v>
      </c>
      <c r="DA60" s="11">
        <f t="shared" si="204"/>
        <v>92003.96509920001</v>
      </c>
      <c r="DB60" s="11"/>
      <c r="DC60" s="11">
        <f t="shared" si="205"/>
        <v>0</v>
      </c>
      <c r="DD60" s="11">
        <v>1</v>
      </c>
      <c r="DE60" s="11">
        <f t="shared" si="206"/>
        <v>33562.670941800003</v>
      </c>
      <c r="DF60" s="11"/>
      <c r="DG60" s="11">
        <f t="shared" si="207"/>
        <v>0</v>
      </c>
      <c r="DH60" s="11"/>
      <c r="DI60" s="11">
        <f t="shared" si="208"/>
        <v>0</v>
      </c>
      <c r="DJ60" s="11"/>
      <c r="DK60" s="11">
        <f t="shared" si="209"/>
        <v>0</v>
      </c>
      <c r="DL60" s="11"/>
      <c r="DM60" s="11">
        <f t="shared" si="210"/>
        <v>0</v>
      </c>
      <c r="DN60" s="11"/>
      <c r="DO60" s="11">
        <f t="shared" si="211"/>
        <v>0</v>
      </c>
      <c r="DP60" s="11">
        <v>5</v>
      </c>
      <c r="DQ60" s="11">
        <f t="shared" si="212"/>
        <v>183069.11422799999</v>
      </c>
      <c r="DR60" s="11">
        <v>480</v>
      </c>
      <c r="DS60" s="11">
        <f t="shared" si="213"/>
        <v>17574634.965888001</v>
      </c>
      <c r="DT60" s="11"/>
      <c r="DU60" s="11">
        <f t="shared" si="214"/>
        <v>0</v>
      </c>
      <c r="DV60" s="11">
        <v>16</v>
      </c>
      <c r="DW60" s="11">
        <f t="shared" si="215"/>
        <v>513219.39715200005</v>
      </c>
      <c r="DX60" s="11"/>
      <c r="DY60" s="11">
        <f t="shared" si="216"/>
        <v>0</v>
      </c>
      <c r="DZ60" s="11">
        <v>1</v>
      </c>
      <c r="EA60" s="11">
        <f t="shared" si="217"/>
        <v>61770.458528625008</v>
      </c>
      <c r="EB60" s="64">
        <f t="shared" si="218"/>
        <v>809</v>
      </c>
      <c r="EC60" s="64">
        <f t="shared" si="219"/>
        <v>28655288.469001431</v>
      </c>
    </row>
    <row r="61" spans="1:133" x14ac:dyDescent="0.25">
      <c r="A61" s="45">
        <v>58</v>
      </c>
      <c r="B61" s="8" t="s">
        <v>128</v>
      </c>
      <c r="C61" s="5">
        <v>19007.45</v>
      </c>
      <c r="D61" s="5">
        <f>C61*(H61+I61+J61)</f>
        <v>15776.183500000003</v>
      </c>
      <c r="E61" s="9">
        <v>0.53</v>
      </c>
      <c r="F61" s="10">
        <v>0.9</v>
      </c>
      <c r="G61" s="10"/>
      <c r="H61" s="7">
        <v>0.68</v>
      </c>
      <c r="I61" s="7">
        <v>0.11</v>
      </c>
      <c r="J61" s="7">
        <v>0.04</v>
      </c>
      <c r="K61" s="7">
        <v>0.17</v>
      </c>
      <c r="L61" s="5">
        <v>1.4</v>
      </c>
      <c r="M61" s="5">
        <v>1.68</v>
      </c>
      <c r="N61" s="5">
        <v>2.23</v>
      </c>
      <c r="O61" s="5">
        <v>2.39</v>
      </c>
      <c r="P61" s="11"/>
      <c r="Q61" s="11">
        <f t="shared" si="161"/>
        <v>0</v>
      </c>
      <c r="R61" s="11">
        <v>1600</v>
      </c>
      <c r="S61" s="11">
        <f t="shared" si="162"/>
        <v>26401804.228800006</v>
      </c>
      <c r="T61" s="11">
        <v>0</v>
      </c>
      <c r="U61" s="11">
        <f t="shared" si="163"/>
        <v>0</v>
      </c>
      <c r="V61" s="11">
        <v>0</v>
      </c>
      <c r="W61" s="11">
        <f t="shared" si="164"/>
        <v>0</v>
      </c>
      <c r="X61" s="11">
        <v>0</v>
      </c>
      <c r="Y61" s="11">
        <f t="shared" si="165"/>
        <v>0</v>
      </c>
      <c r="Z61" s="11">
        <v>151</v>
      </c>
      <c r="AA61" s="11">
        <f t="shared" si="166"/>
        <v>2108336.3857709998</v>
      </c>
      <c r="AB61" s="11">
        <v>0</v>
      </c>
      <c r="AC61" s="11">
        <f t="shared" si="167"/>
        <v>0</v>
      </c>
      <c r="AD61" s="11">
        <v>0</v>
      </c>
      <c r="AE61" s="11">
        <f t="shared" si="168"/>
        <v>0</v>
      </c>
      <c r="AF61" s="11">
        <v>0</v>
      </c>
      <c r="AG61" s="11">
        <f t="shared" si="169"/>
        <v>0</v>
      </c>
      <c r="AH61" s="11">
        <v>10</v>
      </c>
      <c r="AI61" s="11">
        <f t="shared" si="170"/>
        <v>122489.13981149999</v>
      </c>
      <c r="AJ61" s="11">
        <v>100</v>
      </c>
      <c r="AK61" s="11">
        <f t="shared" si="171"/>
        <v>1301050.4487749999</v>
      </c>
      <c r="AL61" s="11">
        <v>100</v>
      </c>
      <c r="AM61" s="11">
        <f t="shared" si="172"/>
        <v>1224891.398115</v>
      </c>
      <c r="AN61" s="11"/>
      <c r="AO61" s="11">
        <f t="shared" si="173"/>
        <v>0</v>
      </c>
      <c r="AP61" s="11">
        <v>0</v>
      </c>
      <c r="AQ61" s="11">
        <f t="shared" si="174"/>
        <v>0</v>
      </c>
      <c r="AR61" s="11">
        <v>0</v>
      </c>
      <c r="AS61" s="11">
        <f t="shared" si="175"/>
        <v>0</v>
      </c>
      <c r="AT61" s="11"/>
      <c r="AU61" s="11">
        <f t="shared" si="176"/>
        <v>0</v>
      </c>
      <c r="AV61" s="11"/>
      <c r="AW61" s="11">
        <f t="shared" si="177"/>
        <v>0</v>
      </c>
      <c r="AX61" s="11"/>
      <c r="AY61" s="11">
        <f t="shared" si="178"/>
        <v>0</v>
      </c>
      <c r="AZ61" s="11">
        <v>317</v>
      </c>
      <c r="BA61" s="11">
        <f t="shared" si="179"/>
        <v>4124329.9226167505</v>
      </c>
      <c r="BB61" s="11">
        <v>0</v>
      </c>
      <c r="BC61" s="11">
        <f t="shared" si="180"/>
        <v>0</v>
      </c>
      <c r="BD61" s="11">
        <v>305</v>
      </c>
      <c r="BE61" s="11">
        <f t="shared" si="181"/>
        <v>4152096.2431698753</v>
      </c>
      <c r="BF61" s="11">
        <v>468</v>
      </c>
      <c r="BG61" s="11">
        <f t="shared" si="182"/>
        <v>6371085.3829623004</v>
      </c>
      <c r="BH61" s="11">
        <v>2</v>
      </c>
      <c r="BI61" s="11">
        <f t="shared" si="183"/>
        <v>27226.860610950003</v>
      </c>
      <c r="BJ61" s="11">
        <v>0</v>
      </c>
      <c r="BK61" s="11">
        <f t="shared" si="184"/>
        <v>0</v>
      </c>
      <c r="BL61" s="11">
        <v>0</v>
      </c>
      <c r="BM61" s="11">
        <f t="shared" si="185"/>
        <v>0</v>
      </c>
      <c r="BN61" s="11">
        <v>0</v>
      </c>
      <c r="BO61" s="11">
        <f t="shared" si="186"/>
        <v>0</v>
      </c>
      <c r="BP61" s="11">
        <v>40</v>
      </c>
      <c r="BQ61" s="11">
        <f t="shared" si="187"/>
        <v>470916.79658099997</v>
      </c>
      <c r="BR61" s="11">
        <v>0</v>
      </c>
      <c r="BS61" s="11">
        <f t="shared" si="188"/>
        <v>0</v>
      </c>
      <c r="BT61" s="11">
        <v>0</v>
      </c>
      <c r="BU61" s="11">
        <f t="shared" si="189"/>
        <v>0</v>
      </c>
      <c r="BV61" s="11">
        <v>0</v>
      </c>
      <c r="BW61" s="11">
        <f t="shared" si="190"/>
        <v>0</v>
      </c>
      <c r="BX61" s="11"/>
      <c r="BY61" s="11">
        <f t="shared" si="191"/>
        <v>0</v>
      </c>
      <c r="BZ61" s="11">
        <v>135</v>
      </c>
      <c r="CA61" s="11">
        <f t="shared" si="192"/>
        <v>2853108.4353502505</v>
      </c>
      <c r="CB61" s="11"/>
      <c r="CC61" s="11">
        <f t="shared" si="193"/>
        <v>0</v>
      </c>
      <c r="CD61" s="11">
        <v>141</v>
      </c>
      <c r="CE61" s="11">
        <f t="shared" si="194"/>
        <v>2201377.3593273005</v>
      </c>
      <c r="CF61" s="11">
        <v>561</v>
      </c>
      <c r="CG61" s="11">
        <f t="shared" si="195"/>
        <v>8245968.8921101801</v>
      </c>
      <c r="CH61" s="11">
        <v>54</v>
      </c>
      <c r="CI61" s="11">
        <f t="shared" si="196"/>
        <v>806067.39218544017</v>
      </c>
      <c r="CJ61" s="11">
        <v>180</v>
      </c>
      <c r="CK61" s="11">
        <f t="shared" si="111"/>
        <v>3701329.8620760003</v>
      </c>
      <c r="CL61" s="11">
        <v>100</v>
      </c>
      <c r="CM61" s="11">
        <f t="shared" si="197"/>
        <v>1469869.6777380002</v>
      </c>
      <c r="CN61" s="11"/>
      <c r="CO61" s="11">
        <f t="shared" si="198"/>
        <v>0</v>
      </c>
      <c r="CP61" s="11">
        <v>447</v>
      </c>
      <c r="CQ61" s="11">
        <f t="shared" si="199"/>
        <v>6570317.4594888594</v>
      </c>
      <c r="CR61" s="11">
        <v>10</v>
      </c>
      <c r="CS61" s="11">
        <f t="shared" si="200"/>
        <v>149271.7392936</v>
      </c>
      <c r="CT61" s="11">
        <v>112</v>
      </c>
      <c r="CU61" s="11">
        <f t="shared" si="201"/>
        <v>1748611.8031536001</v>
      </c>
      <c r="CV61" s="11">
        <v>14</v>
      </c>
      <c r="CW61" s="11">
        <f t="shared" si="202"/>
        <v>208980.43501104001</v>
      </c>
      <c r="CX61" s="11">
        <v>263</v>
      </c>
      <c r="CY61" s="11">
        <f t="shared" si="203"/>
        <v>3778961.3210487603</v>
      </c>
      <c r="CZ61" s="11">
        <v>12</v>
      </c>
      <c r="DA61" s="11">
        <f t="shared" si="204"/>
        <v>179126.08715232002</v>
      </c>
      <c r="DB61" s="11">
        <v>0</v>
      </c>
      <c r="DC61" s="11">
        <f t="shared" si="205"/>
        <v>0</v>
      </c>
      <c r="DD61" s="11">
        <v>5</v>
      </c>
      <c r="DE61" s="11">
        <f t="shared" si="206"/>
        <v>81680.581832850003</v>
      </c>
      <c r="DF61" s="11">
        <v>0</v>
      </c>
      <c r="DG61" s="11">
        <f t="shared" si="207"/>
        <v>0</v>
      </c>
      <c r="DH61" s="11">
        <v>297</v>
      </c>
      <c r="DI61" s="11">
        <f t="shared" si="208"/>
        <v>4851826.56087129</v>
      </c>
      <c r="DJ61" s="11">
        <v>5</v>
      </c>
      <c r="DK61" s="11">
        <f t="shared" si="209"/>
        <v>81680.581832850003</v>
      </c>
      <c r="DL61" s="11">
        <v>0</v>
      </c>
      <c r="DM61" s="11">
        <f t="shared" si="210"/>
        <v>0</v>
      </c>
      <c r="DN61" s="11">
        <v>0</v>
      </c>
      <c r="DO61" s="11">
        <f t="shared" si="211"/>
        <v>0</v>
      </c>
      <c r="DP61" s="11">
        <v>10</v>
      </c>
      <c r="DQ61" s="11">
        <f t="shared" si="212"/>
        <v>178212.1785444</v>
      </c>
      <c r="DR61" s="11">
        <v>1598</v>
      </c>
      <c r="DS61" s="11">
        <f t="shared" si="213"/>
        <v>28478306.13139512</v>
      </c>
      <c r="DT61" s="11">
        <v>0</v>
      </c>
      <c r="DU61" s="11">
        <f t="shared" si="214"/>
        <v>0</v>
      </c>
      <c r="DV61" s="11">
        <v>73</v>
      </c>
      <c r="DW61" s="11">
        <f t="shared" si="215"/>
        <v>1139720.1931269001</v>
      </c>
      <c r="DX61" s="11"/>
      <c r="DY61" s="11">
        <f t="shared" si="216"/>
        <v>0</v>
      </c>
      <c r="DZ61" s="11">
        <v>168</v>
      </c>
      <c r="EA61" s="11">
        <f t="shared" si="217"/>
        <v>5051058.6373978518</v>
      </c>
      <c r="EB61" s="64">
        <f t="shared" si="218"/>
        <v>7278</v>
      </c>
      <c r="EC61" s="64">
        <f t="shared" si="219"/>
        <v>118079702.13615003</v>
      </c>
    </row>
    <row r="62" spans="1:133" s="66" customFormat="1" x14ac:dyDescent="0.2">
      <c r="A62" s="44">
        <v>13</v>
      </c>
      <c r="B62" s="26" t="s">
        <v>129</v>
      </c>
      <c r="C62" s="5">
        <v>19007.45</v>
      </c>
      <c r="D62" s="13">
        <f>C62*(H62+I62+J62)</f>
        <v>0</v>
      </c>
      <c r="E62" s="13">
        <v>1.49</v>
      </c>
      <c r="F62" s="14">
        <v>1</v>
      </c>
      <c r="G62" s="14"/>
      <c r="H62" s="15"/>
      <c r="I62" s="15"/>
      <c r="J62" s="15"/>
      <c r="K62" s="15"/>
      <c r="L62" s="5">
        <v>1.4</v>
      </c>
      <c r="M62" s="5">
        <v>1.68</v>
      </c>
      <c r="N62" s="5">
        <v>2.23</v>
      </c>
      <c r="O62" s="5">
        <v>2.39</v>
      </c>
      <c r="P62" s="12">
        <f t="shared" ref="P62:AJ62" si="220">SUM(P63:P71)</f>
        <v>0</v>
      </c>
      <c r="Q62" s="12">
        <f t="shared" si="220"/>
        <v>0</v>
      </c>
      <c r="R62" s="12">
        <f t="shared" si="220"/>
        <v>129</v>
      </c>
      <c r="S62" s="12">
        <f t="shared" si="220"/>
        <v>5228124.5716699995</v>
      </c>
      <c r="T62" s="12">
        <f t="shared" si="220"/>
        <v>0</v>
      </c>
      <c r="U62" s="12">
        <f t="shared" si="220"/>
        <v>0</v>
      </c>
      <c r="V62" s="12">
        <f t="shared" si="220"/>
        <v>3271</v>
      </c>
      <c r="W62" s="12">
        <f t="shared" si="220"/>
        <v>125672151.718036</v>
      </c>
      <c r="X62" s="12">
        <f t="shared" si="220"/>
        <v>0</v>
      </c>
      <c r="Y62" s="12">
        <f t="shared" si="220"/>
        <v>0</v>
      </c>
      <c r="Z62" s="12">
        <f t="shared" si="220"/>
        <v>1300</v>
      </c>
      <c r="AA62" s="12">
        <f t="shared" si="220"/>
        <v>45452743.274400003</v>
      </c>
      <c r="AB62" s="12">
        <f t="shared" si="220"/>
        <v>696</v>
      </c>
      <c r="AC62" s="12">
        <f t="shared" si="220"/>
        <v>42546618.214100011</v>
      </c>
      <c r="AD62" s="12">
        <f t="shared" si="220"/>
        <v>0</v>
      </c>
      <c r="AE62" s="12">
        <f t="shared" si="220"/>
        <v>0</v>
      </c>
      <c r="AF62" s="12">
        <f t="shared" si="220"/>
        <v>0</v>
      </c>
      <c r="AG62" s="12">
        <f t="shared" si="220"/>
        <v>0</v>
      </c>
      <c r="AH62" s="12">
        <f t="shared" si="220"/>
        <v>753</v>
      </c>
      <c r="AI62" s="12">
        <f t="shared" si="220"/>
        <v>18833128.950589795</v>
      </c>
      <c r="AJ62" s="12">
        <f t="shared" si="220"/>
        <v>277</v>
      </c>
      <c r="AK62" s="12">
        <f t="shared" ref="AK62:BE62" si="221">SUM(AK63:AK71)</f>
        <v>8747859.5373399984</v>
      </c>
      <c r="AL62" s="12">
        <f t="shared" si="221"/>
        <v>370</v>
      </c>
      <c r="AM62" s="12">
        <f t="shared" si="221"/>
        <v>12438528.196740799</v>
      </c>
      <c r="AN62" s="12">
        <f t="shared" si="221"/>
        <v>0</v>
      </c>
      <c r="AO62" s="12">
        <f t="shared" si="221"/>
        <v>0</v>
      </c>
      <c r="AP62" s="12">
        <f t="shared" si="221"/>
        <v>263</v>
      </c>
      <c r="AQ62" s="12">
        <f t="shared" si="221"/>
        <v>7833398.7629974987</v>
      </c>
      <c r="AR62" s="12">
        <f t="shared" si="221"/>
        <v>199</v>
      </c>
      <c r="AS62" s="12">
        <f t="shared" si="221"/>
        <v>4701117.7785263993</v>
      </c>
      <c r="AT62" s="12">
        <f t="shared" si="221"/>
        <v>0</v>
      </c>
      <c r="AU62" s="12">
        <f t="shared" si="221"/>
        <v>0</v>
      </c>
      <c r="AV62" s="12">
        <f t="shared" si="221"/>
        <v>0</v>
      </c>
      <c r="AW62" s="12">
        <f t="shared" si="221"/>
        <v>0</v>
      </c>
      <c r="AX62" s="12">
        <f t="shared" si="221"/>
        <v>0</v>
      </c>
      <c r="AY62" s="12">
        <f t="shared" si="221"/>
        <v>0</v>
      </c>
      <c r="AZ62" s="12">
        <f t="shared" si="221"/>
        <v>814</v>
      </c>
      <c r="BA62" s="12">
        <f t="shared" si="221"/>
        <v>22496062.357114498</v>
      </c>
      <c r="BB62" s="12">
        <f t="shared" si="221"/>
        <v>0</v>
      </c>
      <c r="BC62" s="12">
        <f t="shared" si="221"/>
        <v>0</v>
      </c>
      <c r="BD62" s="12">
        <f t="shared" si="221"/>
        <v>0</v>
      </c>
      <c r="BE62" s="12">
        <f t="shared" si="221"/>
        <v>0</v>
      </c>
      <c r="BF62" s="12">
        <f t="shared" ref="BF62:CA62" si="222">SUM(BF63:BF71)</f>
        <v>1242</v>
      </c>
      <c r="BG62" s="12">
        <f t="shared" si="222"/>
        <v>30749456.996157899</v>
      </c>
      <c r="BH62" s="12">
        <f t="shared" si="222"/>
        <v>1342</v>
      </c>
      <c r="BI62" s="12">
        <f t="shared" si="222"/>
        <v>40586458.947584555</v>
      </c>
      <c r="BJ62" s="12">
        <f t="shared" si="222"/>
        <v>0</v>
      </c>
      <c r="BK62" s="12">
        <f t="shared" si="222"/>
        <v>0</v>
      </c>
      <c r="BL62" s="12">
        <f t="shared" si="222"/>
        <v>0</v>
      </c>
      <c r="BM62" s="12">
        <f t="shared" si="222"/>
        <v>0</v>
      </c>
      <c r="BN62" s="12">
        <f t="shared" si="222"/>
        <v>0</v>
      </c>
      <c r="BO62" s="12">
        <f t="shared" si="222"/>
        <v>0</v>
      </c>
      <c r="BP62" s="12">
        <f t="shared" si="222"/>
        <v>0</v>
      </c>
      <c r="BQ62" s="12">
        <f t="shared" si="222"/>
        <v>0</v>
      </c>
      <c r="BR62" s="12">
        <f t="shared" si="222"/>
        <v>0</v>
      </c>
      <c r="BS62" s="12">
        <f t="shared" si="222"/>
        <v>0</v>
      </c>
      <c r="BT62" s="12">
        <f t="shared" si="222"/>
        <v>995</v>
      </c>
      <c r="BU62" s="12">
        <f t="shared" si="222"/>
        <v>30238309.753190003</v>
      </c>
      <c r="BV62" s="12">
        <f t="shared" si="222"/>
        <v>80</v>
      </c>
      <c r="BW62" s="12">
        <f t="shared" si="222"/>
        <v>2313541.1200902001</v>
      </c>
      <c r="BX62" s="12">
        <f t="shared" si="222"/>
        <v>135</v>
      </c>
      <c r="BY62" s="12">
        <f t="shared" si="222"/>
        <v>2879799.3619009997</v>
      </c>
      <c r="BZ62" s="12">
        <f t="shared" si="222"/>
        <v>109</v>
      </c>
      <c r="CA62" s="12">
        <f t="shared" si="222"/>
        <v>4111630.7601599996</v>
      </c>
      <c r="CB62" s="12">
        <f t="shared" ref="CB62:CI62" si="223">SUM(CB63:CB71)</f>
        <v>41</v>
      </c>
      <c r="CC62" s="12">
        <f t="shared" si="223"/>
        <v>2587611.5184149998</v>
      </c>
      <c r="CD62" s="12">
        <f t="shared" si="223"/>
        <v>360</v>
      </c>
      <c r="CE62" s="12">
        <f t="shared" si="223"/>
        <v>14152548.569728799</v>
      </c>
      <c r="CF62" s="12">
        <f t="shared" si="223"/>
        <v>368</v>
      </c>
      <c r="CG62" s="12">
        <f t="shared" si="223"/>
        <v>14295514.914413039</v>
      </c>
      <c r="CH62" s="12">
        <f t="shared" si="223"/>
        <v>43</v>
      </c>
      <c r="CI62" s="12">
        <f t="shared" si="223"/>
        <v>1228847.5175222398</v>
      </c>
      <c r="CJ62" s="12">
        <f>SUM(CJ63:CJ71)</f>
        <v>328</v>
      </c>
      <c r="CK62" s="12">
        <f t="shared" ref="CK62:DE62" si="224">SUM(CK63:CK71)</f>
        <v>15460574.676623998</v>
      </c>
      <c r="CL62" s="12">
        <f t="shared" si="224"/>
        <v>759</v>
      </c>
      <c r="CM62" s="12">
        <f t="shared" si="224"/>
        <v>29899367.916402601</v>
      </c>
      <c r="CN62" s="12">
        <f t="shared" si="224"/>
        <v>480</v>
      </c>
      <c r="CO62" s="12">
        <f t="shared" si="224"/>
        <v>16579801.379295001</v>
      </c>
      <c r="CP62" s="12">
        <f t="shared" si="224"/>
        <v>695</v>
      </c>
      <c r="CQ62" s="12">
        <f t="shared" si="224"/>
        <v>22866365.064644638</v>
      </c>
      <c r="CR62" s="12">
        <f t="shared" si="224"/>
        <v>9</v>
      </c>
      <c r="CS62" s="12">
        <f t="shared" si="224"/>
        <v>227381.22803088001</v>
      </c>
      <c r="CT62" s="12">
        <f t="shared" si="224"/>
        <v>479</v>
      </c>
      <c r="CU62" s="12">
        <f t="shared" si="224"/>
        <v>18664755.180224996</v>
      </c>
      <c r="CV62" s="12">
        <f t="shared" si="224"/>
        <v>28</v>
      </c>
      <c r="CW62" s="12">
        <f t="shared" si="224"/>
        <v>1037954.9368742399</v>
      </c>
      <c r="CX62" s="12">
        <f t="shared" si="224"/>
        <v>414</v>
      </c>
      <c r="CY62" s="12">
        <f t="shared" si="224"/>
        <v>14228903.473153599</v>
      </c>
      <c r="CZ62" s="12">
        <f t="shared" si="224"/>
        <v>60</v>
      </c>
      <c r="DA62" s="12">
        <f t="shared" si="224"/>
        <v>1951860.99019296</v>
      </c>
      <c r="DB62" s="12">
        <f t="shared" si="224"/>
        <v>62</v>
      </c>
      <c r="DC62" s="12">
        <f t="shared" si="224"/>
        <v>1261701.6059340001</v>
      </c>
      <c r="DD62" s="12">
        <f t="shared" si="224"/>
        <v>1278</v>
      </c>
      <c r="DE62" s="12">
        <f t="shared" si="224"/>
        <v>66044486.8887804</v>
      </c>
      <c r="DF62" s="12">
        <f t="shared" ref="DF62:EA62" si="225">SUM(DF63:DF71)</f>
        <v>433</v>
      </c>
      <c r="DG62" s="12">
        <f t="shared" si="225"/>
        <v>16306457.924696941</v>
      </c>
      <c r="DH62" s="12">
        <f t="shared" si="225"/>
        <v>938</v>
      </c>
      <c r="DI62" s="12">
        <f t="shared" si="225"/>
        <v>41731825.049034126</v>
      </c>
      <c r="DJ62" s="12">
        <f t="shared" si="225"/>
        <v>1516</v>
      </c>
      <c r="DK62" s="12">
        <f t="shared" si="225"/>
        <v>73819039.879084498</v>
      </c>
      <c r="DL62" s="12">
        <f t="shared" si="225"/>
        <v>0</v>
      </c>
      <c r="DM62" s="12">
        <f t="shared" si="225"/>
        <v>0</v>
      </c>
      <c r="DN62" s="12">
        <f t="shared" si="225"/>
        <v>0</v>
      </c>
      <c r="DO62" s="12">
        <f t="shared" si="225"/>
        <v>0</v>
      </c>
      <c r="DP62" s="12">
        <f t="shared" si="225"/>
        <v>40</v>
      </c>
      <c r="DQ62" s="12">
        <f t="shared" si="225"/>
        <v>2087735.1230736</v>
      </c>
      <c r="DR62" s="12">
        <f t="shared" si="225"/>
        <v>0</v>
      </c>
      <c r="DS62" s="12">
        <f t="shared" si="225"/>
        <v>0</v>
      </c>
      <c r="DT62" s="12">
        <f t="shared" si="225"/>
        <v>267</v>
      </c>
      <c r="DU62" s="12">
        <f t="shared" si="225"/>
        <v>10439544.179803202</v>
      </c>
      <c r="DV62" s="12">
        <f t="shared" si="225"/>
        <v>115</v>
      </c>
      <c r="DW62" s="12">
        <f t="shared" si="225"/>
        <v>4798339.5167399999</v>
      </c>
      <c r="DX62" s="12">
        <f t="shared" si="225"/>
        <v>107</v>
      </c>
      <c r="DY62" s="12">
        <f t="shared" si="225"/>
        <v>7056417.4489462497</v>
      </c>
      <c r="DZ62" s="12">
        <f t="shared" si="225"/>
        <v>183</v>
      </c>
      <c r="EA62" s="12">
        <f t="shared" si="225"/>
        <v>12531713.289534865</v>
      </c>
      <c r="EB62" s="12">
        <f t="shared" ref="EB62:EC62" si="226">SUM(EB63:EB71)</f>
        <v>20978</v>
      </c>
      <c r="EC62" s="12">
        <f t="shared" si="226"/>
        <v>794087678.57174838</v>
      </c>
    </row>
    <row r="63" spans="1:133" x14ac:dyDescent="0.25">
      <c r="A63" s="45">
        <v>171</v>
      </c>
      <c r="B63" s="8" t="s">
        <v>130</v>
      </c>
      <c r="C63" s="5">
        <v>19007.45</v>
      </c>
      <c r="D63" s="5">
        <f>C63*(H63+I63+J63)</f>
        <v>15015.885500000002</v>
      </c>
      <c r="E63" s="9">
        <v>0.72</v>
      </c>
      <c r="F63" s="10">
        <v>0.9</v>
      </c>
      <c r="G63" s="10"/>
      <c r="H63" s="7">
        <v>0.56999999999999995</v>
      </c>
      <c r="I63" s="7">
        <v>0.17</v>
      </c>
      <c r="J63" s="7">
        <v>0.05</v>
      </c>
      <c r="K63" s="7">
        <v>0.21</v>
      </c>
      <c r="L63" s="5">
        <v>1.4</v>
      </c>
      <c r="M63" s="5">
        <v>1.68</v>
      </c>
      <c r="N63" s="5">
        <v>2.23</v>
      </c>
      <c r="O63" s="5">
        <v>2.39</v>
      </c>
      <c r="P63" s="11"/>
      <c r="Q63" s="11">
        <f t="shared" ref="Q63:Q71" si="227">P63/12*9*C63*E63*F63*L63*$Q$9+P63/12*3*C63*E63*F63*L63*$Q$8</f>
        <v>0</v>
      </c>
      <c r="R63" s="11"/>
      <c r="S63" s="11">
        <f t="shared" ref="S63:S71" si="228">R63*C63*E63*F63*L63*$S$9</f>
        <v>0</v>
      </c>
      <c r="T63" s="11">
        <v>0</v>
      </c>
      <c r="U63" s="11">
        <f t="shared" ref="U63:U71" si="229">T63*C63*E63*F63*L63*$U$9</f>
        <v>0</v>
      </c>
      <c r="V63" s="11">
        <v>749</v>
      </c>
      <c r="W63" s="11">
        <f t="shared" ref="W63:W71" si="230">V63*C63*E63*F63*L63*$W$9</f>
        <v>14206967.963496001</v>
      </c>
      <c r="X63" s="11">
        <v>0</v>
      </c>
      <c r="Y63" s="11">
        <f t="shared" ref="Y63:Y71" si="231">X63*C63*E63*F63*L63*$Y$9</f>
        <v>0</v>
      </c>
      <c r="Z63" s="11">
        <v>200</v>
      </c>
      <c r="AA63" s="11">
        <f t="shared" ref="AA63:AA71" si="232">Z63*C63*E63*F63*L63*$AA$9</f>
        <v>3793582.9007999999</v>
      </c>
      <c r="AB63" s="11">
        <v>0</v>
      </c>
      <c r="AC63" s="11">
        <f t="shared" ref="AC63:AC71" si="233">AB63*C63*E63*F63*L63*$AC$9</f>
        <v>0</v>
      </c>
      <c r="AD63" s="11">
        <v>0</v>
      </c>
      <c r="AE63" s="11">
        <f t="shared" ref="AE63:AE71" si="234">AD63*C63*E63*F63*L63*$AE$9</f>
        <v>0</v>
      </c>
      <c r="AF63" s="11">
        <v>0</v>
      </c>
      <c r="AG63" s="11">
        <f t="shared" ref="AG63:AG71" si="235">AF63*C63*E63*F63*L63*$AG$9</f>
        <v>0</v>
      </c>
      <c r="AH63" s="11">
        <v>218</v>
      </c>
      <c r="AI63" s="11">
        <f t="shared" ref="AI63:AI71" si="236">AH63/12*9*C63*E63*F63*L63*$AI$9+AH63/12*3*C63*E63*F63*L63*$AI$8</f>
        <v>3627527.4310967997</v>
      </c>
      <c r="AJ63" s="11">
        <v>60</v>
      </c>
      <c r="AK63" s="11">
        <f t="shared" ref="AK63:AK71" si="237">AJ63/12*9*C63*E63*F63*L63*$AK$9+AJ63/12*3*C63*E63*F63*L63*$AK$8</f>
        <v>1060478.8563599999</v>
      </c>
      <c r="AL63" s="11">
        <v>33</v>
      </c>
      <c r="AM63" s="11">
        <f t="shared" ref="AM63:AM71" si="238">AL63/12*9*C63*E63*F63*L63*$AM$9+AL63/12*3*C63*E63*F63*L63*$AM$8</f>
        <v>549121.12489079987</v>
      </c>
      <c r="AN63" s="11"/>
      <c r="AO63" s="11">
        <f t="shared" ref="AO63:AO71" si="239">SUM($AO$9*AN63*C63*E63*F63*L63)</f>
        <v>0</v>
      </c>
      <c r="AP63" s="11">
        <v>40</v>
      </c>
      <c r="AQ63" s="11">
        <f t="shared" ref="AQ63:AQ71" si="240">AP63/12*3*C63*E63*F63*L63*$AQ$8+AP63/12*9*C63*E63*F63*L63*$AQ$9</f>
        <v>665601.36350399989</v>
      </c>
      <c r="AR63" s="11">
        <v>14</v>
      </c>
      <c r="AS63" s="11">
        <f t="shared" ref="AS63:AS71" si="241">AR63/12*9*C63*E63*F63*L63*$AS$9+AR63/12*3*C63*E63*F63*L63*$AS$8</f>
        <v>232960.47722639996</v>
      </c>
      <c r="AT63" s="11"/>
      <c r="AU63" s="11">
        <f t="shared" ref="AU63:AU71" si="242">AT63*C63*E63*F63*L63*$AU$9</f>
        <v>0</v>
      </c>
      <c r="AV63" s="11"/>
      <c r="AW63" s="11">
        <f t="shared" ref="AW63:AW71" si="243">AV63*C63*E63*F63*L63*$AW$9</f>
        <v>0</v>
      </c>
      <c r="AX63" s="11"/>
      <c r="AY63" s="11">
        <f t="shared" ref="AY63:AY71" si="244">SUM(AX63*$AY$9*C63*E63*F63*L63)</f>
        <v>0</v>
      </c>
      <c r="AZ63" s="11">
        <v>247</v>
      </c>
      <c r="BA63" s="11">
        <f t="shared" ref="BA63:BA71" si="245">(AZ63/12*3*C63*E63*F63*L63*$BA$8)+(AZ63/12*9*C63*E63*F63*L63*$BA$9)</f>
        <v>4365637.9586820006</v>
      </c>
      <c r="BB63" s="11">
        <v>0</v>
      </c>
      <c r="BC63" s="11">
        <f t="shared" ref="BC63:BC71" si="246">BB63/12*9*C63*E63*F63*L63*$BC$9+BB63/12*3*C63*E63*F63*L63*$BC$8</f>
        <v>0</v>
      </c>
      <c r="BD63" s="11">
        <v>0</v>
      </c>
      <c r="BE63" s="11">
        <f t="shared" ref="BE63:BE71" si="247">BD63/12*9*C63*E63*F63*L63*$BE$9+BD63/12*3*C63*E63*F63*L63*$BE$8</f>
        <v>0</v>
      </c>
      <c r="BF63" s="11">
        <v>406</v>
      </c>
      <c r="BG63" s="11">
        <f t="shared" ref="BG63:BG71" si="248">BF63/12*9*C63*E63*F63*L63*$BG$9+BF63/12*3*C63*E63*F63*L63*$BG$8</f>
        <v>7508448.9564084001</v>
      </c>
      <c r="BH63" s="11">
        <v>332</v>
      </c>
      <c r="BI63" s="11">
        <f t="shared" ref="BI63:BI71" si="249">BH63/12*9*C63*E63*F63*L63*$BI$9+BH63/12*3*C63*E63*F63*L63*$BI$8</f>
        <v>6139913.9249448003</v>
      </c>
      <c r="BJ63" s="11">
        <v>0</v>
      </c>
      <c r="BK63" s="11">
        <f t="shared" ref="BK63:BK71" si="250">BJ63/12*9*C63*E63*F63*L63*$BK$9+BJ63/12*3*C63*E63*F63*L63*$BK$8</f>
        <v>0</v>
      </c>
      <c r="BL63" s="11">
        <v>0</v>
      </c>
      <c r="BM63" s="11">
        <f t="shared" ref="BM63:BM71" si="251">BL63/12*9*C63*E63*F63*L63*$BM$9+BL63/12*3*C63*E63*F63*L63*$BM$8</f>
        <v>0</v>
      </c>
      <c r="BN63" s="11">
        <v>0</v>
      </c>
      <c r="BO63" s="11">
        <f t="shared" ref="BO63:BO71" si="252">BN63/12*9*C63*E63*F63*L63*$BO$9+BN63/12*3*C63*E63*F63*L63*$BO$8</f>
        <v>0</v>
      </c>
      <c r="BP63" s="11">
        <v>0</v>
      </c>
      <c r="BQ63" s="11">
        <f t="shared" ref="BQ63:BQ71" si="253">BP63/12*9*C63*E63*F63*L63*$BQ$9+BP63/12*3*C63*E63*F63*L63*$BQ$8</f>
        <v>0</v>
      </c>
      <c r="BR63" s="11">
        <v>0</v>
      </c>
      <c r="BS63" s="11">
        <f t="shared" ref="BS63:BS71" si="254">BR63/12*9*C63*E63*F63*L63*$BS$9+BR63/12*3*C63*E63*F63*L63*$BS$8</f>
        <v>0</v>
      </c>
      <c r="BT63" s="11">
        <v>205</v>
      </c>
      <c r="BU63" s="11">
        <f t="shared" ref="BU63:BU71" si="255">BT63*C63*E63*F63*L63*$BU$9</f>
        <v>3888422.4733200008</v>
      </c>
      <c r="BV63" s="11">
        <v>28</v>
      </c>
      <c r="BW63" s="11">
        <f t="shared" ref="BW63:BW71" si="256">BV63/12*9*C63*E63*F63*L63*$BW$9+BV63/12*3*C63*E63*F63*L63*$BW$8</f>
        <v>517824.06595919997</v>
      </c>
      <c r="BX63" s="11">
        <v>50</v>
      </c>
      <c r="BY63" s="11">
        <f t="shared" ref="BY63:BY71" si="257">BX63/12*9*C63*E63*F63*L63*$BY$9+BX63/12*3*C63*E63*F63*L63*$BY$8</f>
        <v>799670.03192999982</v>
      </c>
      <c r="BZ63" s="11">
        <v>45</v>
      </c>
      <c r="CA63" s="11">
        <f t="shared" ref="CA63:CA71" si="258">BZ63/12*9*C63*E63*F63*M63*$CA$9+BZ63/12*3*C63*E63*F63*M63*$CA$8</f>
        <v>1291973.6311019999</v>
      </c>
      <c r="CB63" s="11">
        <v>10</v>
      </c>
      <c r="CC63" s="11">
        <f t="shared" ref="CC63:CC71" si="259">CB63/12*9*C63*E63*F63*M63*$CC$9+CB63/12*3*C63*E63*F63*M63*$CC$8</f>
        <v>325903.25829599996</v>
      </c>
      <c r="CD63" s="11">
        <v>64</v>
      </c>
      <c r="CE63" s="11">
        <f t="shared" ref="CE63:CE71" si="260">CD63/12*9*C63*E63*F63*M63*$CE$9+CD63/12*3*C63*E63*F63*M63*$CE$8</f>
        <v>1357412.9361408001</v>
      </c>
      <c r="CF63" s="11">
        <v>92</v>
      </c>
      <c r="CG63" s="11">
        <f t="shared" ref="CG63:CG71" si="261">CF63/12*9*C63*E63*F63*M63*$CG$9+CF63/12*3*C63*E63*F63*M63*$CG$8</f>
        <v>1837059.7632710398</v>
      </c>
      <c r="CH63" s="11">
        <v>21</v>
      </c>
      <c r="CI63" s="11">
        <f t="shared" ref="CI63:CI71" si="262">SUM(CH63*$CI$9*C63*E63*F63*M63)</f>
        <v>425846.92417343997</v>
      </c>
      <c r="CJ63" s="11">
        <v>100</v>
      </c>
      <c r="CK63" s="11">
        <f t="shared" si="111"/>
        <v>2793456.4996799999</v>
      </c>
      <c r="CL63" s="11">
        <v>120</v>
      </c>
      <c r="CM63" s="11">
        <f t="shared" ref="CM63:CM71" si="263">CL63/12*9*C63*E63*F63*M63*$CM$9+CL63/12*3*C63*E63*F63*M63*$CM$8</f>
        <v>2396164.9086143998</v>
      </c>
      <c r="CN63" s="11">
        <v>100</v>
      </c>
      <c r="CO63" s="11">
        <f t="shared" ref="CO63:CO71" si="264">CN63/12*9*C63*E63*F63*M63*$CO$9+CN63/12*3*C63*E63*F63*M63*$CO$8</f>
        <v>2120957.7127200002</v>
      </c>
      <c r="CP63" s="11">
        <v>162</v>
      </c>
      <c r="CQ63" s="11">
        <f t="shared" ref="CQ63:CQ71" si="265">CP63/12*9*C63*E63*F63*M63*$CQ$9+CP63/12*3*C63*E63*F63*M63*$CQ$8</f>
        <v>3234822.6266294401</v>
      </c>
      <c r="CR63" s="11">
        <v>2</v>
      </c>
      <c r="CS63" s="11">
        <f t="shared" ref="CS63:CS71" si="266">CR63*C63*E63*F63*M63*$CS$9</f>
        <v>40556.849921280002</v>
      </c>
      <c r="CT63" s="11">
        <v>100</v>
      </c>
      <c r="CU63" s="11">
        <f t="shared" ref="CU63:CU71" si="267">CT63/12*9*C63*E63*F63*M63*$CU$9+CT63/12*3*C63*E63*F63*M63*$CU$8</f>
        <v>2120957.7127200002</v>
      </c>
      <c r="CV63" s="11">
        <v>6</v>
      </c>
      <c r="CW63" s="11">
        <f t="shared" ref="CW63:CW71" si="268">SUM(CV63*$CW$9*C63*E63*F63*M63)</f>
        <v>121670.54976383998</v>
      </c>
      <c r="CX63" s="11">
        <v>75</v>
      </c>
      <c r="CY63" s="11">
        <f t="shared" ref="CY63:CY71" si="269">(CX63/12*2*C63*E63*F63*M63*$CY$8)+(CX63/12*9*C63*E63*F63*M63*$CY$9)</f>
        <v>1463978.1285359999</v>
      </c>
      <c r="CZ63" s="11">
        <v>14</v>
      </c>
      <c r="DA63" s="11">
        <f t="shared" ref="DA63:DA71" si="270">CZ63*C63*E63*F63*M63*$DA$9</f>
        <v>283897.94944895996</v>
      </c>
      <c r="DB63" s="11">
        <v>50</v>
      </c>
      <c r="DC63" s="11">
        <f t="shared" ref="DC63:DC71" si="271">DB63/12*9*C63*E63*F63*M63*$DC$9+DB63/12*3*C63*E63*F63*M63*$DC$8</f>
        <v>959604.03831600002</v>
      </c>
      <c r="DD63" s="11">
        <v>50</v>
      </c>
      <c r="DE63" s="11">
        <f t="shared" ref="DE63:DE71" si="272">DD63/12*9*C63*E63*F63*M63*$DE$9+DD63/12*3*C63*E63*F63*M63*$DE$8</f>
        <v>1109622.9984840001</v>
      </c>
      <c r="DF63" s="11">
        <v>208</v>
      </c>
      <c r="DG63" s="11">
        <f t="shared" ref="DG63:DG71" si="273">DF63/12*9*C63*E63*F63*M63*$DG$9+DF63/12*3*C63*E63*F63*M63*$DG$8</f>
        <v>4616031.6736934399</v>
      </c>
      <c r="DH63" s="11">
        <v>254</v>
      </c>
      <c r="DI63" s="11">
        <f t="shared" ref="DI63:DI71" si="274">DH63/12*9*C63*E63*F63*M63*$DI$9+DH63/12*3*C63*E63*F63*M63*$DI$8</f>
        <v>5636884.8322987203</v>
      </c>
      <c r="DJ63" s="11">
        <v>120</v>
      </c>
      <c r="DK63" s="11">
        <f t="shared" ref="DK63:DK71" si="275">DJ63/12*9*C63*E63*F63*M63*$DK$9+DJ63/12*3*C63*E63*F63*M63*$DK$8</f>
        <v>2663095.1963616</v>
      </c>
      <c r="DL63" s="11">
        <v>0</v>
      </c>
      <c r="DM63" s="11">
        <f t="shared" ref="DM63:DM71" si="276">DL63/12*3*C63*E63*F63*M63*$DM$8+DL63/12*9*C63*E63*F63*M63*$DM$9</f>
        <v>0</v>
      </c>
      <c r="DN63" s="11">
        <v>0</v>
      </c>
      <c r="DO63" s="11">
        <f t="shared" ref="DO63:DO71" si="277">DN63/12*9*C63*E63*F63*M63*$DO$9+DN63/12*3*C63*E63*F63*M63*$DO$8</f>
        <v>0</v>
      </c>
      <c r="DP63" s="11">
        <v>0</v>
      </c>
      <c r="DQ63" s="11">
        <f t="shared" ref="DQ63:DQ71" si="278">DP63/12*9*C63*E63*F63*M63*$DQ$9+DP63/12*3*C63*E63*F63*M63*$DQ$8</f>
        <v>0</v>
      </c>
      <c r="DR63" s="11">
        <v>0</v>
      </c>
      <c r="DS63" s="11">
        <f t="shared" ref="DS63:DS71" si="279">DR63/12*9*C63*E63*F63*M63*$DS$9+DR63/12*3*C63*E63*F63*M63*$DS$8</f>
        <v>0</v>
      </c>
      <c r="DT63" s="11">
        <v>10</v>
      </c>
      <c r="DU63" s="11">
        <f t="shared" ref="DU63:DU71" si="280">DT63/12*9*C63*E63*F63*M63*$DU$9+DT63/12*3*C63*E63*F63*M63*$DU$8</f>
        <v>191920.80766320002</v>
      </c>
      <c r="DV63" s="11">
        <v>35</v>
      </c>
      <c r="DW63" s="11">
        <f t="shared" ref="DW63:DW71" si="281">DV63/12*9*C63*E63*F63*M63*$DW$9+DV63/12*3*C63*E63*F63*M63*$DW$8</f>
        <v>742335.19945199997</v>
      </c>
      <c r="DX63" s="11">
        <v>40</v>
      </c>
      <c r="DY63" s="11">
        <f t="shared" ref="DY63:DY71" si="282">DX63/12*9*C63*E63*F63*N63*$DY$9+DX63/12*3*C63*E63*F63*N63*$DY$8</f>
        <v>1730391.109524</v>
      </c>
      <c r="DZ63" s="11">
        <v>56</v>
      </c>
      <c r="EA63" s="11">
        <f t="shared" ref="EA63:EA71" si="283">DZ63/12*9*C63*E63*F63*O63*$EA$9+DZ63/12*3*C63*E63*F63*O63*$EA$8</f>
        <v>2287271.8358028</v>
      </c>
      <c r="EB63" s="64">
        <f t="shared" ref="EB63:EB71" si="284">SUM(P63,R63,T63,V63,X63,Z63,AB63,AD63,AF63,AH63,AJ63,AL63,AP63,AR63,AT63,AV63,AX63,AZ63,BB63,BD63,BF63,BH63,BJ63,BL63,BN63,BP63,BR63,BT63,BV63,BX63,BZ63,CB63,CD63,CF63,CH63,CJ63,CL63,CN63,CP63,CR63,CT63,CV63,CX63,CZ63,DB63,DD63,DF63,DH63,DJ63,DL63,DN63,DP63,DR63,DT63,DV63,DX63,DZ63,AN63)</f>
        <v>4316</v>
      </c>
      <c r="EC63" s="64">
        <f t="shared" ref="EC63:EC71" si="285">SUM(Q63,S63,U63,W63,Y63,AA63,AC63,AE63,AG63,AI63,AK63,AM63,AQ63,AS63,AU63,AW63,AY63,BA63,BC63,BE63,BG63,BI63,BK63,BM63,BO63,BQ63,BS63,BU63,BW63,BY63,CA63,CC63,CE63,CG63,CI63,CK63,CM63,CO63,CQ63,CS63,CU63,CW63,CY63,DA63,DC63,DE63,DG63,DI63,DK63,DM63,DO63,DQ63,DS63,DU63,DW63,DY63,EA63,AO63)</f>
        <v>87107974.671231344</v>
      </c>
    </row>
    <row r="64" spans="1:133" ht="45" x14ac:dyDescent="0.25">
      <c r="A64" s="45">
        <v>172</v>
      </c>
      <c r="B64" s="8" t="s">
        <v>131</v>
      </c>
      <c r="C64" s="5">
        <v>19007.45</v>
      </c>
      <c r="D64" s="5">
        <f>C64*(H64+I64+J64)</f>
        <v>15205.960000000001</v>
      </c>
      <c r="E64" s="9">
        <v>0.85</v>
      </c>
      <c r="F64" s="10">
        <v>1</v>
      </c>
      <c r="G64" s="10">
        <v>0.19</v>
      </c>
      <c r="H64" s="7">
        <v>0.57999999999999996</v>
      </c>
      <c r="I64" s="7">
        <v>0.18</v>
      </c>
      <c r="J64" s="7">
        <v>0.04</v>
      </c>
      <c r="K64" s="7">
        <v>0.2</v>
      </c>
      <c r="L64" s="5">
        <v>1.4</v>
      </c>
      <c r="M64" s="5">
        <v>1.68</v>
      </c>
      <c r="N64" s="5">
        <v>2.23</v>
      </c>
      <c r="O64" s="5">
        <v>2.39</v>
      </c>
      <c r="P64" s="11"/>
      <c r="Q64" s="11">
        <f t="shared" si="227"/>
        <v>0</v>
      </c>
      <c r="R64" s="11"/>
      <c r="S64" s="11">
        <f t="shared" si="228"/>
        <v>0</v>
      </c>
      <c r="T64" s="11">
        <v>0</v>
      </c>
      <c r="U64" s="11">
        <f t="shared" si="229"/>
        <v>0</v>
      </c>
      <c r="V64" s="11">
        <v>5</v>
      </c>
      <c r="W64" s="11">
        <f t="shared" si="230"/>
        <v>124403.76024999999</v>
      </c>
      <c r="X64" s="11">
        <v>0</v>
      </c>
      <c r="Y64" s="11">
        <f t="shared" si="231"/>
        <v>0</v>
      </c>
      <c r="Z64" s="11">
        <v>352</v>
      </c>
      <c r="AA64" s="11">
        <f t="shared" si="232"/>
        <v>8758024.7215999998</v>
      </c>
      <c r="AB64" s="11">
        <v>2</v>
      </c>
      <c r="AC64" s="11">
        <f t="shared" si="233"/>
        <v>58809.050300000003</v>
      </c>
      <c r="AD64" s="11">
        <v>0</v>
      </c>
      <c r="AE64" s="11">
        <f t="shared" si="234"/>
        <v>0</v>
      </c>
      <c r="AF64" s="11">
        <v>0</v>
      </c>
      <c r="AG64" s="11">
        <f t="shared" si="235"/>
        <v>0</v>
      </c>
      <c r="AH64" s="11">
        <v>400</v>
      </c>
      <c r="AI64" s="11">
        <f t="shared" si="236"/>
        <v>8730882.0829999987</v>
      </c>
      <c r="AJ64" s="11">
        <v>100</v>
      </c>
      <c r="AK64" s="11">
        <f t="shared" si="237"/>
        <v>2318433.7137499996</v>
      </c>
      <c r="AL64" s="11">
        <v>100</v>
      </c>
      <c r="AM64" s="11">
        <f t="shared" si="238"/>
        <v>2182720.5207499997</v>
      </c>
      <c r="AN64" s="11"/>
      <c r="AO64" s="11">
        <f t="shared" si="239"/>
        <v>0</v>
      </c>
      <c r="AP64" s="11">
        <v>60</v>
      </c>
      <c r="AQ64" s="11">
        <f t="shared" si="240"/>
        <v>1309632.3124500001</v>
      </c>
      <c r="AR64" s="11">
        <v>150</v>
      </c>
      <c r="AS64" s="11">
        <f t="shared" si="241"/>
        <v>3274080.7811249997</v>
      </c>
      <c r="AT64" s="11"/>
      <c r="AU64" s="11">
        <f t="shared" si="242"/>
        <v>0</v>
      </c>
      <c r="AV64" s="11"/>
      <c r="AW64" s="11">
        <f t="shared" si="243"/>
        <v>0</v>
      </c>
      <c r="AX64" s="11"/>
      <c r="AY64" s="11">
        <f t="shared" si="244"/>
        <v>0</v>
      </c>
      <c r="AZ64" s="11">
        <v>209</v>
      </c>
      <c r="BA64" s="11">
        <f t="shared" si="245"/>
        <v>4845526.4617375005</v>
      </c>
      <c r="BB64" s="11">
        <v>0</v>
      </c>
      <c r="BC64" s="11">
        <f t="shared" si="246"/>
        <v>0</v>
      </c>
      <c r="BD64" s="11">
        <v>0</v>
      </c>
      <c r="BE64" s="11">
        <f t="shared" si="247"/>
        <v>0</v>
      </c>
      <c r="BF64" s="11">
        <v>600</v>
      </c>
      <c r="BG64" s="11">
        <f t="shared" si="248"/>
        <v>14555239.949250001</v>
      </c>
      <c r="BH64" s="11">
        <v>413</v>
      </c>
      <c r="BI64" s="11">
        <f t="shared" si="249"/>
        <v>10018856.83173375</v>
      </c>
      <c r="BJ64" s="11">
        <v>0</v>
      </c>
      <c r="BK64" s="11">
        <f t="shared" si="250"/>
        <v>0</v>
      </c>
      <c r="BL64" s="11">
        <v>0</v>
      </c>
      <c r="BM64" s="11">
        <f t="shared" si="251"/>
        <v>0</v>
      </c>
      <c r="BN64" s="11">
        <v>0</v>
      </c>
      <c r="BO64" s="11">
        <f t="shared" si="252"/>
        <v>0</v>
      </c>
      <c r="BP64" s="11">
        <v>0</v>
      </c>
      <c r="BQ64" s="11">
        <f t="shared" si="253"/>
        <v>0</v>
      </c>
      <c r="BR64" s="11">
        <v>0</v>
      </c>
      <c r="BS64" s="11">
        <f t="shared" si="254"/>
        <v>0</v>
      </c>
      <c r="BT64" s="11">
        <v>316</v>
      </c>
      <c r="BU64" s="11">
        <f t="shared" si="255"/>
        <v>7862317.6478000004</v>
      </c>
      <c r="BV64" s="11">
        <v>25</v>
      </c>
      <c r="BW64" s="11">
        <f t="shared" si="256"/>
        <v>606468.33121874998</v>
      </c>
      <c r="BX64" s="11">
        <v>70</v>
      </c>
      <c r="BY64" s="11">
        <f t="shared" si="257"/>
        <v>1468529.8425874999</v>
      </c>
      <c r="BZ64" s="11">
        <v>40</v>
      </c>
      <c r="CA64" s="11">
        <f t="shared" si="258"/>
        <v>1506416.4423</v>
      </c>
      <c r="CB64" s="11">
        <v>9</v>
      </c>
      <c r="CC64" s="11">
        <f t="shared" si="259"/>
        <v>384746.90215500002</v>
      </c>
      <c r="CD64" s="11">
        <v>100</v>
      </c>
      <c r="CE64" s="11">
        <f t="shared" si="260"/>
        <v>2782120.4565000003</v>
      </c>
      <c r="CF64" s="11">
        <v>80</v>
      </c>
      <c r="CG64" s="11">
        <f t="shared" si="261"/>
        <v>2095411.6999199996</v>
      </c>
      <c r="CH64" s="11">
        <v>11</v>
      </c>
      <c r="CI64" s="11">
        <f t="shared" si="262"/>
        <v>292597.64410799998</v>
      </c>
      <c r="CJ64" s="11">
        <v>90</v>
      </c>
      <c r="CK64" s="11">
        <f t="shared" si="111"/>
        <v>3297830.5899</v>
      </c>
      <c r="CL64" s="11">
        <v>173</v>
      </c>
      <c r="CM64" s="11">
        <f t="shared" si="263"/>
        <v>4531327.8010770008</v>
      </c>
      <c r="CN64" s="11">
        <v>220</v>
      </c>
      <c r="CO64" s="11">
        <f t="shared" si="264"/>
        <v>6120665.0043000001</v>
      </c>
      <c r="CP64" s="11">
        <v>149</v>
      </c>
      <c r="CQ64" s="11">
        <f t="shared" si="265"/>
        <v>3902704.2911009998</v>
      </c>
      <c r="CR64" s="11">
        <v>6</v>
      </c>
      <c r="CS64" s="11">
        <f t="shared" si="266"/>
        <v>159598.71496800001</v>
      </c>
      <c r="CT64" s="11">
        <v>159</v>
      </c>
      <c r="CU64" s="11">
        <f t="shared" si="267"/>
        <v>4423571.525835</v>
      </c>
      <c r="CV64" s="11">
        <v>6</v>
      </c>
      <c r="CW64" s="11">
        <f t="shared" si="268"/>
        <v>159598.71496799999</v>
      </c>
      <c r="CX64" s="11">
        <v>103</v>
      </c>
      <c r="CY64" s="11">
        <f t="shared" si="269"/>
        <v>2637269.2418379998</v>
      </c>
      <c r="CZ64" s="11">
        <v>25</v>
      </c>
      <c r="DA64" s="11">
        <f t="shared" si="270"/>
        <v>664994.64569999999</v>
      </c>
      <c r="DB64" s="11">
        <v>12</v>
      </c>
      <c r="DC64" s="11">
        <f t="shared" si="271"/>
        <v>302097.56761800003</v>
      </c>
      <c r="DD64" s="11">
        <v>170</v>
      </c>
      <c r="DE64" s="11">
        <f t="shared" si="272"/>
        <v>4948781.5827450007</v>
      </c>
      <c r="DF64" s="11">
        <v>15</v>
      </c>
      <c r="DG64" s="11">
        <f t="shared" si="273"/>
        <v>436657.1984775</v>
      </c>
      <c r="DH64" s="11">
        <v>11</v>
      </c>
      <c r="DI64" s="11">
        <f t="shared" si="274"/>
        <v>320215.27888349997</v>
      </c>
      <c r="DJ64" s="11">
        <v>100</v>
      </c>
      <c r="DK64" s="11">
        <f t="shared" si="275"/>
        <v>2911047.9898500005</v>
      </c>
      <c r="DL64" s="11">
        <v>0</v>
      </c>
      <c r="DM64" s="11">
        <f t="shared" si="276"/>
        <v>0</v>
      </c>
      <c r="DN64" s="11">
        <v>0</v>
      </c>
      <c r="DO64" s="11">
        <f t="shared" si="277"/>
        <v>0</v>
      </c>
      <c r="DP64" s="11">
        <v>0</v>
      </c>
      <c r="DQ64" s="11">
        <f t="shared" si="278"/>
        <v>0</v>
      </c>
      <c r="DR64" s="11">
        <v>0</v>
      </c>
      <c r="DS64" s="11">
        <f t="shared" si="279"/>
        <v>0</v>
      </c>
      <c r="DT64" s="11">
        <v>74</v>
      </c>
      <c r="DU64" s="11">
        <f t="shared" si="280"/>
        <v>1862935.0003110003</v>
      </c>
      <c r="DV64" s="11">
        <v>10</v>
      </c>
      <c r="DW64" s="11">
        <f t="shared" si="281"/>
        <v>278212.04564999999</v>
      </c>
      <c r="DX64" s="11">
        <v>40</v>
      </c>
      <c r="DY64" s="11">
        <f t="shared" si="282"/>
        <v>2269803.1529249996</v>
      </c>
      <c r="DZ64" s="11">
        <v>51</v>
      </c>
      <c r="EA64" s="11">
        <f t="shared" si="283"/>
        <v>2732397.323689688</v>
      </c>
      <c r="EB64" s="64">
        <f t="shared" si="284"/>
        <v>4456</v>
      </c>
      <c r="EC64" s="64">
        <f t="shared" si="285"/>
        <v>115134926.82237215</v>
      </c>
    </row>
    <row r="65" spans="1:133" ht="30" x14ac:dyDescent="0.25">
      <c r="A65" s="45">
        <v>59</v>
      </c>
      <c r="B65" s="8" t="s">
        <v>132</v>
      </c>
      <c r="C65" s="5">
        <v>19007.45</v>
      </c>
      <c r="D65" s="5"/>
      <c r="E65" s="9">
        <v>1.85</v>
      </c>
      <c r="F65" s="10">
        <v>1</v>
      </c>
      <c r="G65" s="10">
        <v>0.19</v>
      </c>
      <c r="H65" s="7">
        <v>0.57999999999999996</v>
      </c>
      <c r="I65" s="7">
        <v>0.18</v>
      </c>
      <c r="J65" s="7">
        <v>0.04</v>
      </c>
      <c r="K65" s="7">
        <v>0.2</v>
      </c>
      <c r="L65" s="5">
        <v>1.4</v>
      </c>
      <c r="M65" s="5">
        <v>1.68</v>
      </c>
      <c r="N65" s="5">
        <v>2.23</v>
      </c>
      <c r="O65" s="5">
        <v>2.39</v>
      </c>
      <c r="P65" s="11"/>
      <c r="Q65" s="11">
        <f t="shared" si="227"/>
        <v>0</v>
      </c>
      <c r="R65" s="11"/>
      <c r="S65" s="11">
        <f t="shared" si="228"/>
        <v>0</v>
      </c>
      <c r="T65" s="11"/>
      <c r="U65" s="11">
        <f t="shared" si="229"/>
        <v>0</v>
      </c>
      <c r="V65" s="11">
        <v>4</v>
      </c>
      <c r="W65" s="11">
        <f t="shared" si="230"/>
        <v>216608.90020000003</v>
      </c>
      <c r="X65" s="11"/>
      <c r="Y65" s="11">
        <f t="shared" si="231"/>
        <v>0</v>
      </c>
      <c r="Z65" s="11">
        <v>100</v>
      </c>
      <c r="AA65" s="11">
        <f t="shared" si="232"/>
        <v>5415222.5049999999</v>
      </c>
      <c r="AB65" s="11">
        <v>609</v>
      </c>
      <c r="AC65" s="11">
        <f t="shared" si="233"/>
        <v>38974833.247350007</v>
      </c>
      <c r="AD65" s="11"/>
      <c r="AE65" s="11">
        <f t="shared" si="234"/>
        <v>0</v>
      </c>
      <c r="AF65" s="11"/>
      <c r="AG65" s="11">
        <f t="shared" si="235"/>
        <v>0</v>
      </c>
      <c r="AH65" s="11"/>
      <c r="AI65" s="11">
        <f t="shared" si="236"/>
        <v>0</v>
      </c>
      <c r="AJ65" s="11"/>
      <c r="AK65" s="11">
        <f t="shared" si="237"/>
        <v>0</v>
      </c>
      <c r="AL65" s="11"/>
      <c r="AM65" s="11">
        <f t="shared" si="238"/>
        <v>0</v>
      </c>
      <c r="AN65" s="11"/>
      <c r="AO65" s="11">
        <f t="shared" si="239"/>
        <v>0</v>
      </c>
      <c r="AP65" s="11"/>
      <c r="AQ65" s="11">
        <f t="shared" si="240"/>
        <v>0</v>
      </c>
      <c r="AR65" s="11"/>
      <c r="AS65" s="11">
        <f t="shared" si="241"/>
        <v>0</v>
      </c>
      <c r="AT65" s="11"/>
      <c r="AU65" s="11">
        <f t="shared" si="242"/>
        <v>0</v>
      </c>
      <c r="AV65" s="11"/>
      <c r="AW65" s="11">
        <f t="shared" si="243"/>
        <v>0</v>
      </c>
      <c r="AX65" s="11"/>
      <c r="AY65" s="11">
        <f t="shared" si="244"/>
        <v>0</v>
      </c>
      <c r="AZ65" s="11"/>
      <c r="BA65" s="11">
        <f t="shared" si="245"/>
        <v>0</v>
      </c>
      <c r="BB65" s="11"/>
      <c r="BC65" s="11">
        <f t="shared" si="246"/>
        <v>0</v>
      </c>
      <c r="BD65" s="11"/>
      <c r="BE65" s="11">
        <f t="shared" si="247"/>
        <v>0</v>
      </c>
      <c r="BF65" s="11"/>
      <c r="BG65" s="11">
        <f t="shared" si="248"/>
        <v>0</v>
      </c>
      <c r="BH65" s="11"/>
      <c r="BI65" s="11">
        <f t="shared" si="249"/>
        <v>0</v>
      </c>
      <c r="BJ65" s="11"/>
      <c r="BK65" s="11">
        <f t="shared" si="250"/>
        <v>0</v>
      </c>
      <c r="BL65" s="11"/>
      <c r="BM65" s="11">
        <f t="shared" si="251"/>
        <v>0</v>
      </c>
      <c r="BN65" s="11"/>
      <c r="BO65" s="11">
        <f t="shared" si="252"/>
        <v>0</v>
      </c>
      <c r="BP65" s="11"/>
      <c r="BQ65" s="11">
        <f t="shared" si="253"/>
        <v>0</v>
      </c>
      <c r="BR65" s="11"/>
      <c r="BS65" s="11">
        <f t="shared" si="254"/>
        <v>0</v>
      </c>
      <c r="BT65" s="11">
        <v>53</v>
      </c>
      <c r="BU65" s="11">
        <f t="shared" si="255"/>
        <v>2870067.92765</v>
      </c>
      <c r="BV65" s="11"/>
      <c r="BW65" s="11">
        <f t="shared" si="256"/>
        <v>0</v>
      </c>
      <c r="BX65" s="11"/>
      <c r="BY65" s="11">
        <f t="shared" si="257"/>
        <v>0</v>
      </c>
      <c r="BZ65" s="11"/>
      <c r="CA65" s="11">
        <f t="shared" si="258"/>
        <v>0</v>
      </c>
      <c r="CB65" s="11"/>
      <c r="CC65" s="11">
        <f t="shared" si="259"/>
        <v>0</v>
      </c>
      <c r="CD65" s="11"/>
      <c r="CE65" s="11">
        <f t="shared" si="260"/>
        <v>0</v>
      </c>
      <c r="CF65" s="11"/>
      <c r="CG65" s="11">
        <f t="shared" si="261"/>
        <v>0</v>
      </c>
      <c r="CH65" s="11">
        <v>0</v>
      </c>
      <c r="CI65" s="11">
        <f t="shared" si="262"/>
        <v>0</v>
      </c>
      <c r="CJ65" s="11"/>
      <c r="CK65" s="11">
        <f t="shared" si="111"/>
        <v>0</v>
      </c>
      <c r="CL65" s="11"/>
      <c r="CM65" s="11">
        <f t="shared" si="263"/>
        <v>0</v>
      </c>
      <c r="CN65" s="11"/>
      <c r="CO65" s="11">
        <f t="shared" si="264"/>
        <v>0</v>
      </c>
      <c r="CP65" s="11">
        <v>0</v>
      </c>
      <c r="CQ65" s="11">
        <f t="shared" si="265"/>
        <v>0</v>
      </c>
      <c r="CR65" s="11">
        <v>0</v>
      </c>
      <c r="CS65" s="11">
        <f t="shared" si="266"/>
        <v>0</v>
      </c>
      <c r="CT65" s="11"/>
      <c r="CU65" s="11">
        <f t="shared" si="267"/>
        <v>0</v>
      </c>
      <c r="CV65" s="11">
        <v>0</v>
      </c>
      <c r="CW65" s="11">
        <f t="shared" si="268"/>
        <v>0</v>
      </c>
      <c r="CX65" s="11">
        <v>0</v>
      </c>
      <c r="CY65" s="11">
        <f t="shared" si="269"/>
        <v>0</v>
      </c>
      <c r="CZ65" s="11">
        <v>0</v>
      </c>
      <c r="DA65" s="11">
        <f t="shared" si="270"/>
        <v>0</v>
      </c>
      <c r="DB65" s="11"/>
      <c r="DC65" s="11">
        <f t="shared" si="271"/>
        <v>0</v>
      </c>
      <c r="DD65" s="11"/>
      <c r="DE65" s="11">
        <f t="shared" si="272"/>
        <v>0</v>
      </c>
      <c r="DF65" s="11"/>
      <c r="DG65" s="11">
        <f t="shared" si="273"/>
        <v>0</v>
      </c>
      <c r="DH65" s="11"/>
      <c r="DI65" s="11">
        <f t="shared" si="274"/>
        <v>0</v>
      </c>
      <c r="DJ65" s="11">
        <v>18</v>
      </c>
      <c r="DK65" s="11">
        <f t="shared" si="275"/>
        <v>1140445.8595530002</v>
      </c>
      <c r="DL65" s="11"/>
      <c r="DM65" s="11">
        <f t="shared" si="276"/>
        <v>0</v>
      </c>
      <c r="DN65" s="11"/>
      <c r="DO65" s="11">
        <f t="shared" si="277"/>
        <v>0</v>
      </c>
      <c r="DP65" s="11"/>
      <c r="DQ65" s="11">
        <f t="shared" si="278"/>
        <v>0</v>
      </c>
      <c r="DR65" s="11"/>
      <c r="DS65" s="11">
        <f t="shared" si="279"/>
        <v>0</v>
      </c>
      <c r="DT65" s="11"/>
      <c r="DU65" s="11">
        <f t="shared" si="280"/>
        <v>0</v>
      </c>
      <c r="DV65" s="11"/>
      <c r="DW65" s="11">
        <f t="shared" si="281"/>
        <v>0</v>
      </c>
      <c r="DX65" s="11"/>
      <c r="DY65" s="11">
        <f t="shared" si="282"/>
        <v>0</v>
      </c>
      <c r="DZ65" s="11"/>
      <c r="EA65" s="11">
        <f t="shared" si="283"/>
        <v>0</v>
      </c>
      <c r="EB65" s="64">
        <f t="shared" si="284"/>
        <v>784</v>
      </c>
      <c r="EC65" s="64">
        <f t="shared" si="285"/>
        <v>48617178.439753003</v>
      </c>
    </row>
    <row r="66" spans="1:133" ht="41.25" customHeight="1" x14ac:dyDescent="0.25">
      <c r="A66" s="45">
        <v>60</v>
      </c>
      <c r="B66" s="8" t="s">
        <v>133</v>
      </c>
      <c r="C66" s="5">
        <v>19007.45</v>
      </c>
      <c r="D66" s="5">
        <f>C66*(H66+I66+J66)</f>
        <v>16536.481500000002</v>
      </c>
      <c r="E66" s="9">
        <v>1.75</v>
      </c>
      <c r="F66" s="10">
        <v>1</v>
      </c>
      <c r="G66" s="10">
        <v>0.13</v>
      </c>
      <c r="H66" s="7">
        <v>0.5</v>
      </c>
      <c r="I66" s="7">
        <v>0.34</v>
      </c>
      <c r="J66" s="7">
        <v>0.03</v>
      </c>
      <c r="K66" s="7">
        <v>0.13</v>
      </c>
      <c r="L66" s="5">
        <v>1.4</v>
      </c>
      <c r="M66" s="5">
        <v>1.68</v>
      </c>
      <c r="N66" s="5">
        <v>2.23</v>
      </c>
      <c r="O66" s="5">
        <v>2.39</v>
      </c>
      <c r="P66" s="11"/>
      <c r="Q66" s="11">
        <f t="shared" si="227"/>
        <v>0</v>
      </c>
      <c r="R66" s="11"/>
      <c r="S66" s="11">
        <f t="shared" si="228"/>
        <v>0</v>
      </c>
      <c r="T66" s="11">
        <v>0</v>
      </c>
      <c r="U66" s="11">
        <f t="shared" si="229"/>
        <v>0</v>
      </c>
      <c r="V66" s="11">
        <v>1376</v>
      </c>
      <c r="W66" s="11">
        <f t="shared" si="230"/>
        <v>70485706.983999997</v>
      </c>
      <c r="X66" s="11">
        <v>0</v>
      </c>
      <c r="Y66" s="11">
        <f t="shared" si="231"/>
        <v>0</v>
      </c>
      <c r="Z66" s="11">
        <v>348</v>
      </c>
      <c r="AA66" s="11">
        <f t="shared" si="232"/>
        <v>17826327.057</v>
      </c>
      <c r="AB66" s="11">
        <v>5</v>
      </c>
      <c r="AC66" s="11">
        <f t="shared" si="233"/>
        <v>302693.64124999999</v>
      </c>
      <c r="AD66" s="11">
        <v>0</v>
      </c>
      <c r="AE66" s="11">
        <f t="shared" si="234"/>
        <v>0</v>
      </c>
      <c r="AF66" s="11">
        <v>0</v>
      </c>
      <c r="AG66" s="11">
        <f t="shared" si="235"/>
        <v>0</v>
      </c>
      <c r="AH66" s="11">
        <v>100</v>
      </c>
      <c r="AI66" s="11">
        <f t="shared" si="236"/>
        <v>4493836.36625</v>
      </c>
      <c r="AJ66" s="11">
        <v>80</v>
      </c>
      <c r="AK66" s="11">
        <f t="shared" si="237"/>
        <v>3818596.7049999996</v>
      </c>
      <c r="AL66" s="11">
        <v>187</v>
      </c>
      <c r="AM66" s="11">
        <f t="shared" si="238"/>
        <v>8403474.0048874989</v>
      </c>
      <c r="AN66" s="11"/>
      <c r="AO66" s="11">
        <f t="shared" si="239"/>
        <v>0</v>
      </c>
      <c r="AP66" s="11">
        <v>60</v>
      </c>
      <c r="AQ66" s="11">
        <f t="shared" si="240"/>
        <v>2696301.8197499998</v>
      </c>
      <c r="AR66" s="11">
        <v>10</v>
      </c>
      <c r="AS66" s="11">
        <f t="shared" si="241"/>
        <v>449383.63662499998</v>
      </c>
      <c r="AT66" s="11"/>
      <c r="AU66" s="11">
        <f t="shared" si="242"/>
        <v>0</v>
      </c>
      <c r="AV66" s="11"/>
      <c r="AW66" s="11">
        <f t="shared" si="243"/>
        <v>0</v>
      </c>
      <c r="AX66" s="11"/>
      <c r="AY66" s="11">
        <f t="shared" si="244"/>
        <v>0</v>
      </c>
      <c r="AZ66" s="11">
        <v>160</v>
      </c>
      <c r="BA66" s="11">
        <f t="shared" si="245"/>
        <v>7637193.4099999992</v>
      </c>
      <c r="BB66" s="11">
        <v>0</v>
      </c>
      <c r="BC66" s="11">
        <f t="shared" si="246"/>
        <v>0</v>
      </c>
      <c r="BD66" s="11">
        <v>0</v>
      </c>
      <c r="BE66" s="11">
        <f t="shared" si="247"/>
        <v>0</v>
      </c>
      <c r="BF66" s="11">
        <v>60</v>
      </c>
      <c r="BG66" s="11">
        <f t="shared" si="248"/>
        <v>2996667.0483749998</v>
      </c>
      <c r="BH66" s="11">
        <v>292</v>
      </c>
      <c r="BI66" s="11">
        <f t="shared" si="249"/>
        <v>14583779.635425001</v>
      </c>
      <c r="BJ66" s="11">
        <v>0</v>
      </c>
      <c r="BK66" s="11">
        <f t="shared" si="250"/>
        <v>0</v>
      </c>
      <c r="BL66" s="11">
        <v>0</v>
      </c>
      <c r="BM66" s="11">
        <f t="shared" si="251"/>
        <v>0</v>
      </c>
      <c r="BN66" s="11">
        <v>0</v>
      </c>
      <c r="BO66" s="11">
        <f t="shared" si="252"/>
        <v>0</v>
      </c>
      <c r="BP66" s="11">
        <v>0</v>
      </c>
      <c r="BQ66" s="11">
        <f t="shared" si="253"/>
        <v>0</v>
      </c>
      <c r="BR66" s="11">
        <v>0</v>
      </c>
      <c r="BS66" s="11">
        <f t="shared" si="254"/>
        <v>0</v>
      </c>
      <c r="BT66" s="11">
        <v>125</v>
      </c>
      <c r="BU66" s="11">
        <f t="shared" si="255"/>
        <v>6403134.7187500009</v>
      </c>
      <c r="BV66" s="11">
        <v>20</v>
      </c>
      <c r="BW66" s="11">
        <f t="shared" si="256"/>
        <v>998889.01612500008</v>
      </c>
      <c r="BX66" s="11">
        <v>13</v>
      </c>
      <c r="BY66" s="11">
        <f t="shared" si="257"/>
        <v>561496.70451875008</v>
      </c>
      <c r="BZ66" s="11">
        <v>6</v>
      </c>
      <c r="CA66" s="11">
        <f t="shared" si="258"/>
        <v>465216.84247500007</v>
      </c>
      <c r="CB66" s="11">
        <v>20</v>
      </c>
      <c r="CC66" s="11">
        <f t="shared" si="259"/>
        <v>1760279.9445</v>
      </c>
      <c r="CD66" s="11">
        <v>142</v>
      </c>
      <c r="CE66" s="11">
        <f t="shared" si="260"/>
        <v>8133610.9816499995</v>
      </c>
      <c r="CF66" s="11">
        <v>80</v>
      </c>
      <c r="CG66" s="11">
        <f t="shared" si="261"/>
        <v>4314082.9115999993</v>
      </c>
      <c r="CH66" s="11">
        <v>7</v>
      </c>
      <c r="CI66" s="11">
        <f t="shared" si="262"/>
        <v>383349.85457999998</v>
      </c>
      <c r="CJ66" s="11">
        <v>86</v>
      </c>
      <c r="CK66" s="11">
        <f t="shared" si="111"/>
        <v>6487888.9383000005</v>
      </c>
      <c r="CL66" s="11">
        <v>311</v>
      </c>
      <c r="CM66" s="11">
        <f t="shared" si="263"/>
        <v>16770997.318845</v>
      </c>
      <c r="CN66" s="11">
        <v>115</v>
      </c>
      <c r="CO66" s="11">
        <f t="shared" si="264"/>
        <v>6587079.3161249999</v>
      </c>
      <c r="CP66" s="11">
        <v>151</v>
      </c>
      <c r="CQ66" s="11">
        <f t="shared" si="265"/>
        <v>8142831.4956449997</v>
      </c>
      <c r="CR66" s="11"/>
      <c r="CS66" s="11">
        <f t="shared" si="266"/>
        <v>0</v>
      </c>
      <c r="CT66" s="11">
        <v>200</v>
      </c>
      <c r="CU66" s="11">
        <f t="shared" si="267"/>
        <v>11455790.114999998</v>
      </c>
      <c r="CV66" s="11">
        <v>11</v>
      </c>
      <c r="CW66" s="11">
        <f t="shared" si="268"/>
        <v>602406.9143399999</v>
      </c>
      <c r="CX66" s="11">
        <v>126</v>
      </c>
      <c r="CY66" s="11">
        <f t="shared" si="269"/>
        <v>6642122.99058</v>
      </c>
      <c r="CZ66" s="11">
        <v>15</v>
      </c>
      <c r="DA66" s="11">
        <f t="shared" si="270"/>
        <v>821463.97409999988</v>
      </c>
      <c r="DB66" s="11">
        <v>0</v>
      </c>
      <c r="DC66" s="11">
        <f t="shared" si="271"/>
        <v>0</v>
      </c>
      <c r="DD66" s="11">
        <v>650</v>
      </c>
      <c r="DE66" s="11">
        <f t="shared" si="272"/>
        <v>38956671.628875002</v>
      </c>
      <c r="DF66" s="11">
        <v>160</v>
      </c>
      <c r="DG66" s="11">
        <f t="shared" si="273"/>
        <v>9589334.5548</v>
      </c>
      <c r="DH66" s="11">
        <v>477</v>
      </c>
      <c r="DI66" s="11">
        <f t="shared" si="274"/>
        <v>28588203.641497504</v>
      </c>
      <c r="DJ66" s="11">
        <v>845</v>
      </c>
      <c r="DK66" s="11">
        <f t="shared" si="275"/>
        <v>50643673.117537498</v>
      </c>
      <c r="DL66" s="11">
        <v>0</v>
      </c>
      <c r="DM66" s="11">
        <f t="shared" si="276"/>
        <v>0</v>
      </c>
      <c r="DN66" s="11">
        <v>0</v>
      </c>
      <c r="DO66" s="11">
        <f t="shared" si="277"/>
        <v>0</v>
      </c>
      <c r="DP66" s="11">
        <v>0</v>
      </c>
      <c r="DQ66" s="11">
        <f t="shared" si="278"/>
        <v>0</v>
      </c>
      <c r="DR66" s="11">
        <v>0</v>
      </c>
      <c r="DS66" s="11">
        <f t="shared" si="279"/>
        <v>0</v>
      </c>
      <c r="DT66" s="11">
        <v>125</v>
      </c>
      <c r="DU66" s="11">
        <f t="shared" si="280"/>
        <v>6478808.1290624999</v>
      </c>
      <c r="DV66" s="11">
        <v>58</v>
      </c>
      <c r="DW66" s="11">
        <f t="shared" si="281"/>
        <v>3322179.1333500003</v>
      </c>
      <c r="DX66" s="11">
        <v>25</v>
      </c>
      <c r="DY66" s="11">
        <f t="shared" si="282"/>
        <v>2920702.5864843745</v>
      </c>
      <c r="DZ66" s="11">
        <v>57</v>
      </c>
      <c r="EA66" s="11">
        <f t="shared" si="283"/>
        <v>6287350.2430921886</v>
      </c>
      <c r="EB66" s="64">
        <f t="shared" si="284"/>
        <v>6503</v>
      </c>
      <c r="EC66" s="64">
        <f t="shared" si="285"/>
        <v>361011525.38039523</v>
      </c>
    </row>
    <row r="67" spans="1:133" ht="41.25" customHeight="1" x14ac:dyDescent="0.25">
      <c r="A67" s="45">
        <v>61</v>
      </c>
      <c r="B67" s="8" t="s">
        <v>134</v>
      </c>
      <c r="C67" s="5">
        <v>19007.45</v>
      </c>
      <c r="D67" s="5"/>
      <c r="E67" s="9">
        <v>3.48</v>
      </c>
      <c r="F67" s="10">
        <v>1</v>
      </c>
      <c r="G67" s="10"/>
      <c r="H67" s="7">
        <v>0.5</v>
      </c>
      <c r="I67" s="7">
        <v>0.34</v>
      </c>
      <c r="J67" s="7">
        <v>0.03</v>
      </c>
      <c r="K67" s="7">
        <v>0.13</v>
      </c>
      <c r="L67" s="5">
        <v>1.4</v>
      </c>
      <c r="M67" s="5">
        <v>1.68</v>
      </c>
      <c r="N67" s="5">
        <v>2.23</v>
      </c>
      <c r="O67" s="5">
        <v>2.39</v>
      </c>
      <c r="P67" s="11"/>
      <c r="Q67" s="11">
        <f t="shared" si="227"/>
        <v>0</v>
      </c>
      <c r="R67" s="11"/>
      <c r="S67" s="11">
        <f t="shared" si="228"/>
        <v>0</v>
      </c>
      <c r="T67" s="11"/>
      <c r="U67" s="11">
        <f t="shared" si="229"/>
        <v>0</v>
      </c>
      <c r="V67" s="11">
        <v>82</v>
      </c>
      <c r="W67" s="11">
        <f t="shared" si="230"/>
        <v>8352907.5352799995</v>
      </c>
      <c r="X67" s="11"/>
      <c r="Y67" s="11">
        <f t="shared" si="231"/>
        <v>0</v>
      </c>
      <c r="Z67" s="11"/>
      <c r="AA67" s="11">
        <f t="shared" si="232"/>
        <v>0</v>
      </c>
      <c r="AB67" s="11"/>
      <c r="AC67" s="11">
        <f t="shared" si="233"/>
        <v>0</v>
      </c>
      <c r="AD67" s="11"/>
      <c r="AE67" s="11">
        <f t="shared" si="234"/>
        <v>0</v>
      </c>
      <c r="AF67" s="11"/>
      <c r="AG67" s="11">
        <f t="shared" si="235"/>
        <v>0</v>
      </c>
      <c r="AH67" s="11">
        <v>16</v>
      </c>
      <c r="AI67" s="11">
        <f t="shared" si="236"/>
        <v>1429810.336416</v>
      </c>
      <c r="AJ67" s="11">
        <v>6</v>
      </c>
      <c r="AK67" s="11">
        <f t="shared" si="237"/>
        <v>569516.42286000005</v>
      </c>
      <c r="AL67" s="11"/>
      <c r="AM67" s="11">
        <f t="shared" si="238"/>
        <v>0</v>
      </c>
      <c r="AN67" s="11"/>
      <c r="AO67" s="11">
        <f t="shared" si="239"/>
        <v>0</v>
      </c>
      <c r="AP67" s="11">
        <v>2</v>
      </c>
      <c r="AQ67" s="11">
        <f t="shared" si="240"/>
        <v>178726.292052</v>
      </c>
      <c r="AR67" s="11"/>
      <c r="AS67" s="11">
        <f t="shared" si="241"/>
        <v>0</v>
      </c>
      <c r="AT67" s="11"/>
      <c r="AU67" s="11">
        <f t="shared" si="242"/>
        <v>0</v>
      </c>
      <c r="AV67" s="11"/>
      <c r="AW67" s="11">
        <f t="shared" si="243"/>
        <v>0</v>
      </c>
      <c r="AX67" s="11"/>
      <c r="AY67" s="11">
        <f t="shared" si="244"/>
        <v>0</v>
      </c>
      <c r="AZ67" s="11">
        <v>2</v>
      </c>
      <c r="BA67" s="11">
        <f t="shared" si="245"/>
        <v>189838.80762000004</v>
      </c>
      <c r="BB67" s="11"/>
      <c r="BC67" s="11">
        <f t="shared" si="246"/>
        <v>0</v>
      </c>
      <c r="BD67" s="11"/>
      <c r="BE67" s="11">
        <f t="shared" si="247"/>
        <v>0</v>
      </c>
      <c r="BF67" s="11"/>
      <c r="BG67" s="11">
        <f t="shared" si="248"/>
        <v>0</v>
      </c>
      <c r="BH67" s="11"/>
      <c r="BI67" s="11">
        <f t="shared" si="249"/>
        <v>0</v>
      </c>
      <c r="BJ67" s="11"/>
      <c r="BK67" s="11">
        <f t="shared" si="250"/>
        <v>0</v>
      </c>
      <c r="BL67" s="11"/>
      <c r="BM67" s="11">
        <f t="shared" si="251"/>
        <v>0</v>
      </c>
      <c r="BN67" s="11"/>
      <c r="BO67" s="11">
        <f t="shared" si="252"/>
        <v>0</v>
      </c>
      <c r="BP67" s="11"/>
      <c r="BQ67" s="11">
        <f t="shared" si="253"/>
        <v>0</v>
      </c>
      <c r="BR67" s="11"/>
      <c r="BS67" s="11">
        <f t="shared" si="254"/>
        <v>0</v>
      </c>
      <c r="BT67" s="11"/>
      <c r="BU67" s="11">
        <f t="shared" si="255"/>
        <v>0</v>
      </c>
      <c r="BV67" s="11"/>
      <c r="BW67" s="11">
        <f t="shared" si="256"/>
        <v>0</v>
      </c>
      <c r="BX67" s="11"/>
      <c r="BY67" s="11">
        <f t="shared" si="257"/>
        <v>0</v>
      </c>
      <c r="BZ67" s="11"/>
      <c r="CA67" s="11">
        <f t="shared" si="258"/>
        <v>0</v>
      </c>
      <c r="CB67" s="11"/>
      <c r="CC67" s="11">
        <f t="shared" si="259"/>
        <v>0</v>
      </c>
      <c r="CD67" s="11"/>
      <c r="CE67" s="11">
        <f t="shared" si="260"/>
        <v>0</v>
      </c>
      <c r="CF67" s="11">
        <v>30</v>
      </c>
      <c r="CG67" s="11">
        <f t="shared" si="261"/>
        <v>3217073.2569359997</v>
      </c>
      <c r="CH67" s="11">
        <v>0</v>
      </c>
      <c r="CI67" s="11">
        <f t="shared" si="262"/>
        <v>0</v>
      </c>
      <c r="CJ67" s="11">
        <v>5</v>
      </c>
      <c r="CK67" s="11">
        <f t="shared" si="111"/>
        <v>750094.80084000004</v>
      </c>
      <c r="CL67" s="11">
        <v>13</v>
      </c>
      <c r="CM67" s="11">
        <f t="shared" si="263"/>
        <v>1394065.0780056</v>
      </c>
      <c r="CN67" s="11"/>
      <c r="CO67" s="11">
        <f t="shared" si="264"/>
        <v>0</v>
      </c>
      <c r="CP67" s="11">
        <v>5</v>
      </c>
      <c r="CQ67" s="11">
        <f t="shared" si="265"/>
        <v>536178.87615599995</v>
      </c>
      <c r="CR67" s="11"/>
      <c r="CS67" s="11">
        <f t="shared" si="266"/>
        <v>0</v>
      </c>
      <c r="CT67" s="11"/>
      <c r="CU67" s="11">
        <f t="shared" si="267"/>
        <v>0</v>
      </c>
      <c r="CV67" s="11">
        <v>0</v>
      </c>
      <c r="CW67" s="11">
        <f t="shared" si="268"/>
        <v>0</v>
      </c>
      <c r="CX67" s="11">
        <v>4</v>
      </c>
      <c r="CY67" s="11">
        <f t="shared" si="269"/>
        <v>419312.25409920001</v>
      </c>
      <c r="CZ67" s="11">
        <v>0</v>
      </c>
      <c r="DA67" s="11">
        <f t="shared" si="270"/>
        <v>0</v>
      </c>
      <c r="DB67" s="11"/>
      <c r="DC67" s="11">
        <f t="shared" si="271"/>
        <v>0</v>
      </c>
      <c r="DD67" s="11">
        <v>70</v>
      </c>
      <c r="DE67" s="11">
        <f t="shared" si="272"/>
        <v>8342721.0626759995</v>
      </c>
      <c r="DF67" s="11"/>
      <c r="DG67" s="11">
        <f t="shared" si="273"/>
        <v>0</v>
      </c>
      <c r="DH67" s="11"/>
      <c r="DI67" s="11">
        <f t="shared" si="274"/>
        <v>0</v>
      </c>
      <c r="DJ67" s="11"/>
      <c r="DK67" s="11">
        <f t="shared" si="275"/>
        <v>0</v>
      </c>
      <c r="DL67" s="11"/>
      <c r="DM67" s="11">
        <f t="shared" si="276"/>
        <v>0</v>
      </c>
      <c r="DN67" s="11"/>
      <c r="DO67" s="11">
        <f t="shared" si="277"/>
        <v>0</v>
      </c>
      <c r="DP67" s="11"/>
      <c r="DQ67" s="11">
        <f t="shared" si="278"/>
        <v>0</v>
      </c>
      <c r="DR67" s="11"/>
      <c r="DS67" s="11">
        <f t="shared" si="279"/>
        <v>0</v>
      </c>
      <c r="DT67" s="11"/>
      <c r="DU67" s="11">
        <f t="shared" si="280"/>
        <v>0</v>
      </c>
      <c r="DV67" s="11"/>
      <c r="DW67" s="11">
        <f t="shared" si="281"/>
        <v>0</v>
      </c>
      <c r="DX67" s="11"/>
      <c r="DY67" s="11">
        <f t="shared" si="282"/>
        <v>0</v>
      </c>
      <c r="DZ67" s="11"/>
      <c r="EA67" s="11">
        <f t="shared" si="283"/>
        <v>0</v>
      </c>
      <c r="EB67" s="64">
        <f t="shared" si="284"/>
        <v>235</v>
      </c>
      <c r="EC67" s="64">
        <f t="shared" si="285"/>
        <v>25380244.722940803</v>
      </c>
    </row>
    <row r="68" spans="1:133" x14ac:dyDescent="0.25">
      <c r="A68" s="45">
        <v>62</v>
      </c>
      <c r="B68" s="8" t="s">
        <v>135</v>
      </c>
      <c r="C68" s="5">
        <v>19007.45</v>
      </c>
      <c r="D68" s="5">
        <f>C68*(H68+I68+J68)</f>
        <v>15966.258000000002</v>
      </c>
      <c r="E68" s="9">
        <v>1.1599999999999999</v>
      </c>
      <c r="F68" s="10">
        <v>1</v>
      </c>
      <c r="G68" s="10">
        <v>0.16</v>
      </c>
      <c r="H68" s="7">
        <v>0.5</v>
      </c>
      <c r="I68" s="7">
        <v>0.31</v>
      </c>
      <c r="J68" s="7">
        <v>0.03</v>
      </c>
      <c r="K68" s="7">
        <v>0.16</v>
      </c>
      <c r="L68" s="5">
        <v>1.4</v>
      </c>
      <c r="M68" s="5">
        <v>1.68</v>
      </c>
      <c r="N68" s="5">
        <v>2.23</v>
      </c>
      <c r="O68" s="5">
        <v>2.39</v>
      </c>
      <c r="P68" s="11"/>
      <c r="Q68" s="11">
        <f t="shared" si="227"/>
        <v>0</v>
      </c>
      <c r="R68" s="11">
        <v>30</v>
      </c>
      <c r="S68" s="11">
        <f t="shared" si="228"/>
        <v>1203855.8532</v>
      </c>
      <c r="T68" s="11">
        <v>0</v>
      </c>
      <c r="U68" s="11">
        <f t="shared" si="229"/>
        <v>0</v>
      </c>
      <c r="V68" s="11">
        <v>606</v>
      </c>
      <c r="W68" s="11">
        <f t="shared" si="230"/>
        <v>20576674.660080001</v>
      </c>
      <c r="X68" s="11">
        <v>0</v>
      </c>
      <c r="Y68" s="11">
        <f t="shared" si="231"/>
        <v>0</v>
      </c>
      <c r="Z68" s="11">
        <v>200</v>
      </c>
      <c r="AA68" s="11">
        <f t="shared" si="232"/>
        <v>6790981.7359999996</v>
      </c>
      <c r="AB68" s="11">
        <v>80</v>
      </c>
      <c r="AC68" s="11">
        <f t="shared" si="233"/>
        <v>3210282.2751999996</v>
      </c>
      <c r="AD68" s="11">
        <v>0</v>
      </c>
      <c r="AE68" s="11">
        <f t="shared" si="234"/>
        <v>0</v>
      </c>
      <c r="AF68" s="11">
        <v>0</v>
      </c>
      <c r="AG68" s="11">
        <f t="shared" si="235"/>
        <v>0</v>
      </c>
      <c r="AH68" s="11">
        <v>17</v>
      </c>
      <c r="AI68" s="11">
        <f t="shared" si="236"/>
        <v>506391.16081399994</v>
      </c>
      <c r="AJ68" s="11">
        <v>31</v>
      </c>
      <c r="AK68" s="11">
        <f t="shared" si="237"/>
        <v>980833.83936999994</v>
      </c>
      <c r="AL68" s="11">
        <v>25</v>
      </c>
      <c r="AM68" s="11">
        <f t="shared" si="238"/>
        <v>744692.88354999991</v>
      </c>
      <c r="AN68" s="11"/>
      <c r="AO68" s="11">
        <f t="shared" si="239"/>
        <v>0</v>
      </c>
      <c r="AP68" s="11">
        <v>90</v>
      </c>
      <c r="AQ68" s="11">
        <f t="shared" si="240"/>
        <v>2680894.3807799993</v>
      </c>
      <c r="AR68" s="11">
        <v>25</v>
      </c>
      <c r="AS68" s="11">
        <f t="shared" si="241"/>
        <v>744692.88354999991</v>
      </c>
      <c r="AT68" s="11"/>
      <c r="AU68" s="11">
        <f t="shared" si="242"/>
        <v>0</v>
      </c>
      <c r="AV68" s="11"/>
      <c r="AW68" s="11">
        <f t="shared" si="243"/>
        <v>0</v>
      </c>
      <c r="AX68" s="11"/>
      <c r="AY68" s="11">
        <f t="shared" si="244"/>
        <v>0</v>
      </c>
      <c r="AZ68" s="11">
        <v>102</v>
      </c>
      <c r="BA68" s="11">
        <f t="shared" si="245"/>
        <v>3227259.7295399997</v>
      </c>
      <c r="BB68" s="11">
        <v>0</v>
      </c>
      <c r="BC68" s="11">
        <f t="shared" si="246"/>
        <v>0</v>
      </c>
      <c r="BD68" s="11">
        <v>0</v>
      </c>
      <c r="BE68" s="11">
        <f t="shared" si="247"/>
        <v>0</v>
      </c>
      <c r="BF68" s="11">
        <f>150-2</f>
        <v>148</v>
      </c>
      <c r="BG68" s="11">
        <f t="shared" si="248"/>
        <v>4899693.322524</v>
      </c>
      <c r="BH68" s="11">
        <v>263</v>
      </c>
      <c r="BI68" s="11">
        <f t="shared" si="249"/>
        <v>8706887.4582690001</v>
      </c>
      <c r="BJ68" s="11">
        <v>0</v>
      </c>
      <c r="BK68" s="11">
        <f t="shared" si="250"/>
        <v>0</v>
      </c>
      <c r="BL68" s="11">
        <v>0</v>
      </c>
      <c r="BM68" s="11">
        <f t="shared" si="251"/>
        <v>0</v>
      </c>
      <c r="BN68" s="11">
        <v>0</v>
      </c>
      <c r="BO68" s="11">
        <f t="shared" si="252"/>
        <v>0</v>
      </c>
      <c r="BP68" s="11">
        <v>0</v>
      </c>
      <c r="BQ68" s="11">
        <f t="shared" si="253"/>
        <v>0</v>
      </c>
      <c r="BR68" s="11">
        <v>0</v>
      </c>
      <c r="BS68" s="11">
        <f t="shared" si="254"/>
        <v>0</v>
      </c>
      <c r="BT68" s="11">
        <v>188</v>
      </c>
      <c r="BU68" s="11">
        <f t="shared" si="255"/>
        <v>6383522.8318400001</v>
      </c>
      <c r="BV68" s="11">
        <v>2</v>
      </c>
      <c r="BW68" s="11">
        <f t="shared" si="256"/>
        <v>66212.071926000004</v>
      </c>
      <c r="BX68" s="11">
        <v>1</v>
      </c>
      <c r="BY68" s="11">
        <f t="shared" si="257"/>
        <v>28630.161637000001</v>
      </c>
      <c r="BZ68" s="11">
        <v>12</v>
      </c>
      <c r="CA68" s="11">
        <f t="shared" si="258"/>
        <v>616744.61402400001</v>
      </c>
      <c r="CB68" s="11">
        <v>2</v>
      </c>
      <c r="CC68" s="11">
        <f t="shared" si="259"/>
        <v>116681.41346400001</v>
      </c>
      <c r="CD68" s="11">
        <v>36</v>
      </c>
      <c r="CE68" s="11">
        <f t="shared" si="260"/>
        <v>1366839.4148640002</v>
      </c>
      <c r="CF68" s="11">
        <v>57</v>
      </c>
      <c r="CG68" s="11">
        <f t="shared" si="261"/>
        <v>2037479.7293928</v>
      </c>
      <c r="CH68" s="11">
        <v>2</v>
      </c>
      <c r="CI68" s="11">
        <f t="shared" si="262"/>
        <v>72601.76837759999</v>
      </c>
      <c r="CJ68" s="11">
        <v>20</v>
      </c>
      <c r="CK68" s="11">
        <f t="shared" si="111"/>
        <v>1000126.4011199999</v>
      </c>
      <c r="CL68" s="11">
        <v>110</v>
      </c>
      <c r="CM68" s="11">
        <f t="shared" si="263"/>
        <v>3931978.425143999</v>
      </c>
      <c r="CN68" s="11">
        <v>40</v>
      </c>
      <c r="CO68" s="11">
        <f t="shared" si="264"/>
        <v>1518710.4609600001</v>
      </c>
      <c r="CP68" s="11">
        <v>103</v>
      </c>
      <c r="CQ68" s="11">
        <f t="shared" si="265"/>
        <v>3681761.6162711997</v>
      </c>
      <c r="CR68" s="11"/>
      <c r="CS68" s="11">
        <f t="shared" si="266"/>
        <v>0</v>
      </c>
      <c r="CT68" s="11">
        <v>10</v>
      </c>
      <c r="CU68" s="11">
        <f t="shared" si="267"/>
        <v>379677.61524000001</v>
      </c>
      <c r="CV68" s="11">
        <v>2</v>
      </c>
      <c r="CW68" s="11">
        <f t="shared" si="268"/>
        <v>72601.76837759999</v>
      </c>
      <c r="CX68" s="11">
        <v>33</v>
      </c>
      <c r="CY68" s="11">
        <f t="shared" si="269"/>
        <v>1153108.6987727999</v>
      </c>
      <c r="CZ68" s="11">
        <v>2</v>
      </c>
      <c r="DA68" s="11">
        <f t="shared" si="270"/>
        <v>72601.768377600005</v>
      </c>
      <c r="DB68" s="11">
        <v>0</v>
      </c>
      <c r="DC68" s="11">
        <f t="shared" si="271"/>
        <v>0</v>
      </c>
      <c r="DD68" s="11">
        <v>252</v>
      </c>
      <c r="DE68" s="11">
        <f t="shared" si="272"/>
        <v>10011265.2752112</v>
      </c>
      <c r="DF68" s="11">
        <v>10</v>
      </c>
      <c r="DG68" s="11">
        <f t="shared" si="273"/>
        <v>397272.43155599997</v>
      </c>
      <c r="DH68" s="11">
        <v>128</v>
      </c>
      <c r="DI68" s="11">
        <f t="shared" si="274"/>
        <v>5085087.1239168011</v>
      </c>
      <c r="DJ68" s="11">
        <v>347</v>
      </c>
      <c r="DK68" s="11">
        <f t="shared" si="275"/>
        <v>13785353.374993199</v>
      </c>
      <c r="DL68" s="11">
        <v>0</v>
      </c>
      <c r="DM68" s="11">
        <f t="shared" si="276"/>
        <v>0</v>
      </c>
      <c r="DN68" s="11">
        <v>0</v>
      </c>
      <c r="DO68" s="11">
        <f t="shared" si="277"/>
        <v>0</v>
      </c>
      <c r="DP68" s="11">
        <v>2</v>
      </c>
      <c r="DQ68" s="11">
        <f t="shared" si="278"/>
        <v>86677.621430400002</v>
      </c>
      <c r="DR68" s="11">
        <v>0</v>
      </c>
      <c r="DS68" s="11">
        <f t="shared" si="279"/>
        <v>0</v>
      </c>
      <c r="DT68" s="11">
        <v>46</v>
      </c>
      <c r="DU68" s="11">
        <f t="shared" si="280"/>
        <v>1580384.9223624</v>
      </c>
      <c r="DV68" s="11">
        <v>12</v>
      </c>
      <c r="DW68" s="11">
        <f t="shared" si="281"/>
        <v>455613.13828800002</v>
      </c>
      <c r="DX68" s="11">
        <v>1</v>
      </c>
      <c r="DY68" s="11">
        <f t="shared" si="282"/>
        <v>77440.342864500009</v>
      </c>
      <c r="DZ68" s="11">
        <v>10</v>
      </c>
      <c r="EA68" s="11">
        <f t="shared" si="283"/>
        <v>731160.5295225</v>
      </c>
      <c r="EB68" s="64">
        <f t="shared" si="284"/>
        <v>3045</v>
      </c>
      <c r="EC68" s="64">
        <f t="shared" si="285"/>
        <v>108982673.7028106</v>
      </c>
    </row>
    <row r="69" spans="1:133" x14ac:dyDescent="0.25">
      <c r="A69" s="45">
        <v>34</v>
      </c>
      <c r="B69" s="8" t="s">
        <v>136</v>
      </c>
      <c r="C69" s="5">
        <v>19007.45</v>
      </c>
      <c r="D69" s="5"/>
      <c r="E69" s="9">
        <v>1.84</v>
      </c>
      <c r="F69" s="10">
        <v>1</v>
      </c>
      <c r="G69" s="10"/>
      <c r="H69" s="7">
        <v>0.54</v>
      </c>
      <c r="I69" s="7">
        <v>0.2</v>
      </c>
      <c r="J69" s="7">
        <v>0.05</v>
      </c>
      <c r="K69" s="7">
        <v>0.21</v>
      </c>
      <c r="L69" s="5">
        <v>1.4</v>
      </c>
      <c r="M69" s="5">
        <v>1.68</v>
      </c>
      <c r="N69" s="5">
        <v>2.23</v>
      </c>
      <c r="O69" s="5">
        <v>2.39</v>
      </c>
      <c r="P69" s="11"/>
      <c r="Q69" s="11">
        <f t="shared" si="227"/>
        <v>0</v>
      </c>
      <c r="R69" s="11">
        <v>30</v>
      </c>
      <c r="S69" s="11">
        <f t="shared" si="228"/>
        <v>1909564.4567999998</v>
      </c>
      <c r="T69" s="11"/>
      <c r="U69" s="11">
        <f t="shared" si="229"/>
        <v>0</v>
      </c>
      <c r="V69" s="11">
        <v>4</v>
      </c>
      <c r="W69" s="11">
        <f t="shared" si="230"/>
        <v>215438.04128000006</v>
      </c>
      <c r="X69" s="11"/>
      <c r="Y69" s="11">
        <f t="shared" si="231"/>
        <v>0</v>
      </c>
      <c r="Z69" s="11"/>
      <c r="AA69" s="11">
        <f t="shared" si="232"/>
        <v>0</v>
      </c>
      <c r="AB69" s="11"/>
      <c r="AC69" s="11">
        <f t="shared" si="233"/>
        <v>0</v>
      </c>
      <c r="AD69" s="11"/>
      <c r="AE69" s="11">
        <f t="shared" si="234"/>
        <v>0</v>
      </c>
      <c r="AF69" s="11"/>
      <c r="AG69" s="11">
        <f t="shared" si="235"/>
        <v>0</v>
      </c>
      <c r="AH69" s="11"/>
      <c r="AI69" s="11">
        <f t="shared" si="236"/>
        <v>0</v>
      </c>
      <c r="AJ69" s="11"/>
      <c r="AK69" s="11">
        <f t="shared" si="237"/>
        <v>0</v>
      </c>
      <c r="AL69" s="11"/>
      <c r="AM69" s="11">
        <f t="shared" si="238"/>
        <v>0</v>
      </c>
      <c r="AN69" s="11"/>
      <c r="AO69" s="11">
        <f t="shared" si="239"/>
        <v>0</v>
      </c>
      <c r="AP69" s="11"/>
      <c r="AQ69" s="11">
        <f t="shared" si="240"/>
        <v>0</v>
      </c>
      <c r="AR69" s="11"/>
      <c r="AS69" s="11">
        <f t="shared" si="241"/>
        <v>0</v>
      </c>
      <c r="AT69" s="11"/>
      <c r="AU69" s="11">
        <f t="shared" si="242"/>
        <v>0</v>
      </c>
      <c r="AV69" s="11"/>
      <c r="AW69" s="11">
        <f t="shared" si="243"/>
        <v>0</v>
      </c>
      <c r="AX69" s="11"/>
      <c r="AY69" s="11">
        <f t="shared" si="244"/>
        <v>0</v>
      </c>
      <c r="AZ69" s="11"/>
      <c r="BA69" s="11">
        <f t="shared" si="245"/>
        <v>0</v>
      </c>
      <c r="BB69" s="11"/>
      <c r="BC69" s="11">
        <f t="shared" si="246"/>
        <v>0</v>
      </c>
      <c r="BD69" s="11"/>
      <c r="BE69" s="11">
        <f t="shared" si="247"/>
        <v>0</v>
      </c>
      <c r="BF69" s="11"/>
      <c r="BG69" s="11">
        <f t="shared" si="248"/>
        <v>0</v>
      </c>
      <c r="BH69" s="11"/>
      <c r="BI69" s="11">
        <f t="shared" si="249"/>
        <v>0</v>
      </c>
      <c r="BJ69" s="11"/>
      <c r="BK69" s="11">
        <f t="shared" si="250"/>
        <v>0</v>
      </c>
      <c r="BL69" s="11"/>
      <c r="BM69" s="11">
        <f t="shared" si="251"/>
        <v>0</v>
      </c>
      <c r="BN69" s="11"/>
      <c r="BO69" s="11">
        <f t="shared" si="252"/>
        <v>0</v>
      </c>
      <c r="BP69" s="11"/>
      <c r="BQ69" s="11">
        <f t="shared" si="253"/>
        <v>0</v>
      </c>
      <c r="BR69" s="11"/>
      <c r="BS69" s="11">
        <f t="shared" si="254"/>
        <v>0</v>
      </c>
      <c r="BT69" s="11"/>
      <c r="BU69" s="11">
        <f t="shared" si="255"/>
        <v>0</v>
      </c>
      <c r="BV69" s="11"/>
      <c r="BW69" s="11">
        <f t="shared" si="256"/>
        <v>0</v>
      </c>
      <c r="BX69" s="11"/>
      <c r="BY69" s="11">
        <f t="shared" si="257"/>
        <v>0</v>
      </c>
      <c r="BZ69" s="11"/>
      <c r="CA69" s="11">
        <f t="shared" si="258"/>
        <v>0</v>
      </c>
      <c r="CB69" s="11"/>
      <c r="CC69" s="11">
        <f t="shared" si="259"/>
        <v>0</v>
      </c>
      <c r="CD69" s="11"/>
      <c r="CE69" s="11">
        <f t="shared" si="260"/>
        <v>0</v>
      </c>
      <c r="CF69" s="11"/>
      <c r="CG69" s="11">
        <f t="shared" si="261"/>
        <v>0</v>
      </c>
      <c r="CH69" s="11">
        <v>0</v>
      </c>
      <c r="CI69" s="11">
        <f t="shared" si="262"/>
        <v>0</v>
      </c>
      <c r="CJ69" s="11"/>
      <c r="CK69" s="11">
        <f t="shared" si="111"/>
        <v>0</v>
      </c>
      <c r="CL69" s="11"/>
      <c r="CM69" s="11">
        <f t="shared" si="263"/>
        <v>0</v>
      </c>
      <c r="CN69" s="11"/>
      <c r="CO69" s="11">
        <f t="shared" si="264"/>
        <v>0</v>
      </c>
      <c r="CP69" s="11">
        <v>0</v>
      </c>
      <c r="CQ69" s="11">
        <f t="shared" si="265"/>
        <v>0</v>
      </c>
      <c r="CR69" s="11"/>
      <c r="CS69" s="11">
        <f t="shared" si="266"/>
        <v>0</v>
      </c>
      <c r="CT69" s="11"/>
      <c r="CU69" s="11">
        <f t="shared" si="267"/>
        <v>0</v>
      </c>
      <c r="CV69" s="11">
        <v>0</v>
      </c>
      <c r="CW69" s="11">
        <f t="shared" si="268"/>
        <v>0</v>
      </c>
      <c r="CX69" s="11">
        <v>0</v>
      </c>
      <c r="CY69" s="11">
        <f t="shared" si="269"/>
        <v>0</v>
      </c>
      <c r="CZ69" s="11">
        <v>0</v>
      </c>
      <c r="DA69" s="11">
        <f t="shared" si="270"/>
        <v>0</v>
      </c>
      <c r="DB69" s="11"/>
      <c r="DC69" s="11">
        <f t="shared" si="271"/>
        <v>0</v>
      </c>
      <c r="DD69" s="11"/>
      <c r="DE69" s="11">
        <f t="shared" si="272"/>
        <v>0</v>
      </c>
      <c r="DF69" s="11"/>
      <c r="DG69" s="11">
        <f t="shared" si="273"/>
        <v>0</v>
      </c>
      <c r="DH69" s="11"/>
      <c r="DI69" s="11">
        <f t="shared" si="274"/>
        <v>0</v>
      </c>
      <c r="DJ69" s="11"/>
      <c r="DK69" s="11">
        <f t="shared" si="275"/>
        <v>0</v>
      </c>
      <c r="DL69" s="11"/>
      <c r="DM69" s="11">
        <f t="shared" si="276"/>
        <v>0</v>
      </c>
      <c r="DN69" s="11"/>
      <c r="DO69" s="11">
        <f t="shared" si="277"/>
        <v>0</v>
      </c>
      <c r="DP69" s="11">
        <v>20</v>
      </c>
      <c r="DQ69" s="11">
        <f t="shared" si="278"/>
        <v>1374886.4088959999</v>
      </c>
      <c r="DR69" s="11"/>
      <c r="DS69" s="11">
        <f t="shared" si="279"/>
        <v>0</v>
      </c>
      <c r="DT69" s="11"/>
      <c r="DU69" s="11">
        <f t="shared" si="280"/>
        <v>0</v>
      </c>
      <c r="DV69" s="11"/>
      <c r="DW69" s="11">
        <f t="shared" si="281"/>
        <v>0</v>
      </c>
      <c r="DX69" s="11"/>
      <c r="DY69" s="11">
        <f t="shared" si="282"/>
        <v>0</v>
      </c>
      <c r="DZ69" s="11"/>
      <c r="EA69" s="11">
        <f t="shared" si="283"/>
        <v>0</v>
      </c>
      <c r="EB69" s="64">
        <f t="shared" si="284"/>
        <v>54</v>
      </c>
      <c r="EC69" s="64">
        <f t="shared" si="285"/>
        <v>3499888.9069759995</v>
      </c>
    </row>
    <row r="70" spans="1:133" x14ac:dyDescent="0.25">
      <c r="A70" s="45">
        <v>63</v>
      </c>
      <c r="B70" s="8" t="s">
        <v>137</v>
      </c>
      <c r="C70" s="5">
        <v>19007.45</v>
      </c>
      <c r="D70" s="5"/>
      <c r="E70" s="9">
        <v>1.42</v>
      </c>
      <c r="F70" s="10">
        <v>1</v>
      </c>
      <c r="G70" s="10"/>
      <c r="H70" s="7">
        <v>0.54</v>
      </c>
      <c r="I70" s="7">
        <v>0.2</v>
      </c>
      <c r="J70" s="7">
        <v>0.05</v>
      </c>
      <c r="K70" s="7">
        <v>0.21</v>
      </c>
      <c r="L70" s="5">
        <v>1.4</v>
      </c>
      <c r="M70" s="5">
        <v>1.68</v>
      </c>
      <c r="N70" s="5">
        <v>2.23</v>
      </c>
      <c r="O70" s="5">
        <v>2.39</v>
      </c>
      <c r="P70" s="11"/>
      <c r="Q70" s="11">
        <f t="shared" si="227"/>
        <v>0</v>
      </c>
      <c r="R70" s="11">
        <v>2</v>
      </c>
      <c r="S70" s="11">
        <f t="shared" si="228"/>
        <v>98245.707559999995</v>
      </c>
      <c r="T70" s="11"/>
      <c r="U70" s="11">
        <f t="shared" si="229"/>
        <v>0</v>
      </c>
      <c r="V70" s="11">
        <v>10</v>
      </c>
      <c r="W70" s="11">
        <f t="shared" si="230"/>
        <v>415654.9166</v>
      </c>
      <c r="X70" s="11"/>
      <c r="Y70" s="11">
        <f t="shared" si="231"/>
        <v>0</v>
      </c>
      <c r="Z70" s="11">
        <v>20</v>
      </c>
      <c r="AA70" s="11">
        <f t="shared" si="232"/>
        <v>831309.83319999999</v>
      </c>
      <c r="AB70" s="11"/>
      <c r="AC70" s="11">
        <f t="shared" si="233"/>
        <v>0</v>
      </c>
      <c r="AD70" s="11"/>
      <c r="AE70" s="11">
        <f t="shared" si="234"/>
        <v>0</v>
      </c>
      <c r="AF70" s="11"/>
      <c r="AG70" s="11">
        <f t="shared" si="235"/>
        <v>0</v>
      </c>
      <c r="AH70" s="11"/>
      <c r="AI70" s="11">
        <f t="shared" si="236"/>
        <v>0</v>
      </c>
      <c r="AJ70" s="11"/>
      <c r="AK70" s="11">
        <f t="shared" si="237"/>
        <v>0</v>
      </c>
      <c r="AL70" s="11"/>
      <c r="AM70" s="11">
        <f t="shared" si="238"/>
        <v>0</v>
      </c>
      <c r="AN70" s="11"/>
      <c r="AO70" s="11">
        <f t="shared" si="239"/>
        <v>0</v>
      </c>
      <c r="AP70" s="11">
        <v>4</v>
      </c>
      <c r="AQ70" s="11">
        <f t="shared" si="240"/>
        <v>145857.08891599998</v>
      </c>
      <c r="AR70" s="11"/>
      <c r="AS70" s="11">
        <f t="shared" si="241"/>
        <v>0</v>
      </c>
      <c r="AT70" s="11"/>
      <c r="AU70" s="11">
        <f t="shared" si="242"/>
        <v>0</v>
      </c>
      <c r="AV70" s="11"/>
      <c r="AW70" s="11">
        <f t="shared" si="243"/>
        <v>0</v>
      </c>
      <c r="AX70" s="12"/>
      <c r="AY70" s="11">
        <f t="shared" si="244"/>
        <v>0</v>
      </c>
      <c r="AZ70" s="12"/>
      <c r="BA70" s="11">
        <f t="shared" si="245"/>
        <v>0</v>
      </c>
      <c r="BB70" s="11"/>
      <c r="BC70" s="11">
        <f t="shared" si="246"/>
        <v>0</v>
      </c>
      <c r="BD70" s="11"/>
      <c r="BE70" s="11">
        <f t="shared" si="247"/>
        <v>0</v>
      </c>
      <c r="BF70" s="11">
        <v>6</v>
      </c>
      <c r="BG70" s="11">
        <f t="shared" si="248"/>
        <v>243158.12621100002</v>
      </c>
      <c r="BH70" s="11">
        <v>6</v>
      </c>
      <c r="BI70" s="11">
        <f t="shared" si="249"/>
        <v>243158.12621100002</v>
      </c>
      <c r="BJ70" s="11"/>
      <c r="BK70" s="11">
        <f t="shared" si="250"/>
        <v>0</v>
      </c>
      <c r="BL70" s="11"/>
      <c r="BM70" s="11">
        <f t="shared" si="251"/>
        <v>0</v>
      </c>
      <c r="BN70" s="11"/>
      <c r="BO70" s="11">
        <f t="shared" si="252"/>
        <v>0</v>
      </c>
      <c r="BP70" s="11"/>
      <c r="BQ70" s="11">
        <f t="shared" si="253"/>
        <v>0</v>
      </c>
      <c r="BR70" s="11"/>
      <c r="BS70" s="11">
        <f t="shared" si="254"/>
        <v>0</v>
      </c>
      <c r="BT70" s="11">
        <v>5</v>
      </c>
      <c r="BU70" s="11">
        <f t="shared" si="255"/>
        <v>207827.4583</v>
      </c>
      <c r="BV70" s="11"/>
      <c r="BW70" s="11">
        <f t="shared" si="256"/>
        <v>0</v>
      </c>
      <c r="BX70" s="11"/>
      <c r="BY70" s="11">
        <f t="shared" si="257"/>
        <v>0</v>
      </c>
      <c r="BZ70" s="11"/>
      <c r="CA70" s="11">
        <f t="shared" si="258"/>
        <v>0</v>
      </c>
      <c r="CB70" s="11"/>
      <c r="CC70" s="11">
        <f t="shared" si="259"/>
        <v>0</v>
      </c>
      <c r="CD70" s="11"/>
      <c r="CE70" s="11">
        <f t="shared" si="260"/>
        <v>0</v>
      </c>
      <c r="CF70" s="11">
        <v>1</v>
      </c>
      <c r="CG70" s="11">
        <f t="shared" si="261"/>
        <v>43757.126674799998</v>
      </c>
      <c r="CH70" s="12">
        <v>0</v>
      </c>
      <c r="CI70" s="11">
        <f t="shared" si="262"/>
        <v>0</v>
      </c>
      <c r="CJ70" s="11">
        <v>5</v>
      </c>
      <c r="CK70" s="11">
        <f t="shared" si="111"/>
        <v>306073.16586000001</v>
      </c>
      <c r="CL70" s="11">
        <v>1</v>
      </c>
      <c r="CM70" s="11">
        <f t="shared" si="263"/>
        <v>43757.126674799998</v>
      </c>
      <c r="CN70" s="11">
        <v>5</v>
      </c>
      <c r="CO70" s="11">
        <f t="shared" si="264"/>
        <v>232388.88519</v>
      </c>
      <c r="CP70" s="11">
        <v>1</v>
      </c>
      <c r="CQ70" s="11">
        <f t="shared" si="265"/>
        <v>43757.126674799998</v>
      </c>
      <c r="CR70" s="11"/>
      <c r="CS70" s="11">
        <f t="shared" si="266"/>
        <v>0</v>
      </c>
      <c r="CT70" s="11"/>
      <c r="CU70" s="11">
        <f t="shared" si="267"/>
        <v>0</v>
      </c>
      <c r="CV70" s="12">
        <v>0</v>
      </c>
      <c r="CW70" s="11">
        <f t="shared" si="268"/>
        <v>0</v>
      </c>
      <c r="CX70" s="11">
        <v>0</v>
      </c>
      <c r="CY70" s="11">
        <f t="shared" si="269"/>
        <v>0</v>
      </c>
      <c r="CZ70" s="11">
        <v>0</v>
      </c>
      <c r="DA70" s="11">
        <f t="shared" si="270"/>
        <v>0</v>
      </c>
      <c r="DB70" s="11"/>
      <c r="DC70" s="11">
        <f t="shared" si="271"/>
        <v>0</v>
      </c>
      <c r="DD70" s="11">
        <v>6</v>
      </c>
      <c r="DE70" s="11">
        <f t="shared" si="272"/>
        <v>291789.75145320001</v>
      </c>
      <c r="DF70" s="11">
        <v>4</v>
      </c>
      <c r="DG70" s="11">
        <f t="shared" si="273"/>
        <v>194526.50096880001</v>
      </c>
      <c r="DH70" s="11">
        <v>4</v>
      </c>
      <c r="DI70" s="11">
        <f t="shared" si="274"/>
        <v>194526.50096880001</v>
      </c>
      <c r="DJ70" s="11">
        <v>6</v>
      </c>
      <c r="DK70" s="11">
        <f t="shared" si="275"/>
        <v>291789.75145320001</v>
      </c>
      <c r="DL70" s="11"/>
      <c r="DM70" s="11">
        <f t="shared" si="276"/>
        <v>0</v>
      </c>
      <c r="DN70" s="11"/>
      <c r="DO70" s="11">
        <f t="shared" si="277"/>
        <v>0</v>
      </c>
      <c r="DP70" s="11">
        <v>2</v>
      </c>
      <c r="DQ70" s="11">
        <f t="shared" si="278"/>
        <v>106105.3641648</v>
      </c>
      <c r="DR70" s="11"/>
      <c r="DS70" s="11">
        <f t="shared" si="279"/>
        <v>0</v>
      </c>
      <c r="DT70" s="11">
        <v>1</v>
      </c>
      <c r="DU70" s="11">
        <f t="shared" si="280"/>
        <v>42056.720197800001</v>
      </c>
      <c r="DV70" s="11"/>
      <c r="DW70" s="11">
        <f t="shared" si="281"/>
        <v>0</v>
      </c>
      <c r="DX70" s="11"/>
      <c r="DY70" s="11">
        <f t="shared" si="282"/>
        <v>0</v>
      </c>
      <c r="DZ70" s="11"/>
      <c r="EA70" s="11">
        <f t="shared" si="283"/>
        <v>0</v>
      </c>
      <c r="EB70" s="64">
        <f t="shared" si="284"/>
        <v>89</v>
      </c>
      <c r="EC70" s="64">
        <f t="shared" si="285"/>
        <v>3975739.2772790003</v>
      </c>
    </row>
    <row r="71" spans="1:133" x14ac:dyDescent="0.25">
      <c r="A71" s="45">
        <v>173</v>
      </c>
      <c r="B71" s="8" t="s">
        <v>138</v>
      </c>
      <c r="C71" s="5">
        <v>19007.45</v>
      </c>
      <c r="D71" s="5">
        <f>C71*(H71+I71+J71)</f>
        <v>15015.885500000002</v>
      </c>
      <c r="E71" s="9">
        <v>0.87</v>
      </c>
      <c r="F71" s="10">
        <v>1</v>
      </c>
      <c r="G71" s="10"/>
      <c r="H71" s="7">
        <v>0.54</v>
      </c>
      <c r="I71" s="7">
        <v>0.2</v>
      </c>
      <c r="J71" s="7">
        <v>0.05</v>
      </c>
      <c r="K71" s="7">
        <v>0.21</v>
      </c>
      <c r="L71" s="5">
        <v>1.4</v>
      </c>
      <c r="M71" s="5">
        <v>1.68</v>
      </c>
      <c r="N71" s="5">
        <v>2.23</v>
      </c>
      <c r="O71" s="5">
        <v>2.39</v>
      </c>
      <c r="P71" s="11"/>
      <c r="Q71" s="11">
        <f t="shared" si="227"/>
        <v>0</v>
      </c>
      <c r="R71" s="11">
        <v>67</v>
      </c>
      <c r="S71" s="11">
        <f t="shared" si="228"/>
        <v>2016458.5541100001</v>
      </c>
      <c r="T71" s="11">
        <v>0</v>
      </c>
      <c r="U71" s="11">
        <f t="shared" si="229"/>
        <v>0</v>
      </c>
      <c r="V71" s="11">
        <v>435</v>
      </c>
      <c r="W71" s="11">
        <f t="shared" si="230"/>
        <v>11077788.95685</v>
      </c>
      <c r="X71" s="11">
        <v>0</v>
      </c>
      <c r="Y71" s="11">
        <f t="shared" si="231"/>
        <v>0</v>
      </c>
      <c r="Z71" s="11">
        <v>80</v>
      </c>
      <c r="AA71" s="11">
        <f t="shared" si="232"/>
        <v>2037294.5208000001</v>
      </c>
      <c r="AB71" s="11"/>
      <c r="AC71" s="11">
        <f t="shared" si="233"/>
        <v>0</v>
      </c>
      <c r="AD71" s="11">
        <v>0</v>
      </c>
      <c r="AE71" s="11">
        <f t="shared" si="234"/>
        <v>0</v>
      </c>
      <c r="AF71" s="11">
        <v>0</v>
      </c>
      <c r="AG71" s="11">
        <f t="shared" si="235"/>
        <v>0</v>
      </c>
      <c r="AH71" s="11">
        <v>2</v>
      </c>
      <c r="AI71" s="11">
        <f t="shared" si="236"/>
        <v>44681.573013000001</v>
      </c>
      <c r="AJ71" s="11"/>
      <c r="AK71" s="11">
        <f t="shared" si="237"/>
        <v>0</v>
      </c>
      <c r="AL71" s="11">
        <v>25</v>
      </c>
      <c r="AM71" s="11">
        <f t="shared" si="238"/>
        <v>558519.66266249993</v>
      </c>
      <c r="AN71" s="11"/>
      <c r="AO71" s="11">
        <f t="shared" si="239"/>
        <v>0</v>
      </c>
      <c r="AP71" s="11">
        <v>7</v>
      </c>
      <c r="AQ71" s="11">
        <f t="shared" si="240"/>
        <v>156385.5055455</v>
      </c>
      <c r="AR71" s="11">
        <v>0</v>
      </c>
      <c r="AS71" s="11">
        <f t="shared" si="241"/>
        <v>0</v>
      </c>
      <c r="AT71" s="11"/>
      <c r="AU71" s="11">
        <f t="shared" si="242"/>
        <v>0</v>
      </c>
      <c r="AV71" s="11"/>
      <c r="AW71" s="11">
        <f t="shared" si="243"/>
        <v>0</v>
      </c>
      <c r="AX71" s="12"/>
      <c r="AY71" s="11">
        <f t="shared" si="244"/>
        <v>0</v>
      </c>
      <c r="AZ71" s="11">
        <v>94</v>
      </c>
      <c r="BA71" s="11">
        <f t="shared" si="245"/>
        <v>2230605.9895350002</v>
      </c>
      <c r="BB71" s="11">
        <v>0</v>
      </c>
      <c r="BC71" s="11">
        <f t="shared" si="246"/>
        <v>0</v>
      </c>
      <c r="BD71" s="11">
        <v>0</v>
      </c>
      <c r="BE71" s="11">
        <f t="shared" si="247"/>
        <v>0</v>
      </c>
      <c r="BF71" s="11">
        <f>23-1</f>
        <v>22</v>
      </c>
      <c r="BG71" s="11">
        <f t="shared" si="248"/>
        <v>546249.59338949993</v>
      </c>
      <c r="BH71" s="11">
        <v>36</v>
      </c>
      <c r="BI71" s="11">
        <f t="shared" si="249"/>
        <v>893862.97100100003</v>
      </c>
      <c r="BJ71" s="11">
        <v>0</v>
      </c>
      <c r="BK71" s="11">
        <f t="shared" si="250"/>
        <v>0</v>
      </c>
      <c r="BL71" s="11">
        <v>0</v>
      </c>
      <c r="BM71" s="11">
        <f t="shared" si="251"/>
        <v>0</v>
      </c>
      <c r="BN71" s="11">
        <v>0</v>
      </c>
      <c r="BO71" s="11">
        <f t="shared" si="252"/>
        <v>0</v>
      </c>
      <c r="BP71" s="11">
        <v>0</v>
      </c>
      <c r="BQ71" s="11">
        <f t="shared" si="253"/>
        <v>0</v>
      </c>
      <c r="BR71" s="11">
        <v>0</v>
      </c>
      <c r="BS71" s="11">
        <f t="shared" si="254"/>
        <v>0</v>
      </c>
      <c r="BT71" s="11">
        <v>103</v>
      </c>
      <c r="BU71" s="11">
        <f t="shared" si="255"/>
        <v>2623016.6955300006</v>
      </c>
      <c r="BV71" s="11">
        <v>5</v>
      </c>
      <c r="BW71" s="11">
        <f t="shared" si="256"/>
        <v>124147.63486125</v>
      </c>
      <c r="BX71" s="11">
        <v>1</v>
      </c>
      <c r="BY71" s="11">
        <f t="shared" si="257"/>
        <v>21472.621227750002</v>
      </c>
      <c r="BZ71" s="11">
        <v>6</v>
      </c>
      <c r="CA71" s="11">
        <f t="shared" si="258"/>
        <v>231279.23025900003</v>
      </c>
      <c r="CB71" s="11">
        <v>0</v>
      </c>
      <c r="CC71" s="11">
        <f t="shared" si="259"/>
        <v>0</v>
      </c>
      <c r="CD71" s="11">
        <v>18</v>
      </c>
      <c r="CE71" s="11">
        <f t="shared" si="260"/>
        <v>512564.78057400003</v>
      </c>
      <c r="CF71" s="11">
        <v>28</v>
      </c>
      <c r="CG71" s="11">
        <f t="shared" si="261"/>
        <v>750650.42661839991</v>
      </c>
      <c r="CH71" s="11">
        <v>2</v>
      </c>
      <c r="CI71" s="11">
        <f t="shared" si="262"/>
        <v>54451.326283199996</v>
      </c>
      <c r="CJ71" s="11">
        <v>22</v>
      </c>
      <c r="CK71" s="11">
        <f t="shared" si="111"/>
        <v>825104.28092400008</v>
      </c>
      <c r="CL71" s="11">
        <v>31</v>
      </c>
      <c r="CM71" s="11">
        <f t="shared" si="263"/>
        <v>831077.2580418</v>
      </c>
      <c r="CN71" s="11"/>
      <c r="CO71" s="11">
        <f t="shared" si="264"/>
        <v>0</v>
      </c>
      <c r="CP71" s="11">
        <v>124</v>
      </c>
      <c r="CQ71" s="11">
        <f t="shared" si="265"/>
        <v>3324309.0321672</v>
      </c>
      <c r="CR71" s="11">
        <v>1</v>
      </c>
      <c r="CS71" s="11">
        <f t="shared" si="266"/>
        <v>27225.663141600002</v>
      </c>
      <c r="CT71" s="11">
        <v>10</v>
      </c>
      <c r="CU71" s="11">
        <f t="shared" si="267"/>
        <v>284758.21142999997</v>
      </c>
      <c r="CV71" s="11">
        <v>3</v>
      </c>
      <c r="CW71" s="11">
        <f t="shared" si="268"/>
        <v>81676.989424799991</v>
      </c>
      <c r="CX71" s="11">
        <v>73</v>
      </c>
      <c r="CY71" s="11">
        <f t="shared" si="269"/>
        <v>1913112.1593276002</v>
      </c>
      <c r="CZ71" s="11">
        <v>4</v>
      </c>
      <c r="DA71" s="11">
        <f t="shared" si="270"/>
        <v>108902.65256640001</v>
      </c>
      <c r="DB71" s="11"/>
      <c r="DC71" s="11">
        <f t="shared" si="271"/>
        <v>0</v>
      </c>
      <c r="DD71" s="11">
        <v>80</v>
      </c>
      <c r="DE71" s="11">
        <f t="shared" si="272"/>
        <v>2383634.5893359999</v>
      </c>
      <c r="DF71" s="11">
        <v>36</v>
      </c>
      <c r="DG71" s="11">
        <f t="shared" si="273"/>
        <v>1072635.5652012001</v>
      </c>
      <c r="DH71" s="11">
        <v>64</v>
      </c>
      <c r="DI71" s="11">
        <f t="shared" si="274"/>
        <v>1906907.6714688004</v>
      </c>
      <c r="DJ71" s="11">
        <v>80</v>
      </c>
      <c r="DK71" s="11">
        <f t="shared" si="275"/>
        <v>2383634.5893359999</v>
      </c>
      <c r="DL71" s="11">
        <v>0</v>
      </c>
      <c r="DM71" s="11">
        <f t="shared" si="276"/>
        <v>0</v>
      </c>
      <c r="DN71" s="11">
        <v>0</v>
      </c>
      <c r="DO71" s="11">
        <f t="shared" si="277"/>
        <v>0</v>
      </c>
      <c r="DP71" s="11">
        <v>16</v>
      </c>
      <c r="DQ71" s="11">
        <f t="shared" si="278"/>
        <v>520065.72858240007</v>
      </c>
      <c r="DR71" s="11"/>
      <c r="DS71" s="11">
        <f t="shared" si="279"/>
        <v>0</v>
      </c>
      <c r="DT71" s="11">
        <v>11</v>
      </c>
      <c r="DU71" s="11">
        <f t="shared" si="280"/>
        <v>283438.60020629998</v>
      </c>
      <c r="DV71" s="11">
        <v>0</v>
      </c>
      <c r="DW71" s="11">
        <f t="shared" si="281"/>
        <v>0</v>
      </c>
      <c r="DX71" s="11">
        <v>1</v>
      </c>
      <c r="DY71" s="11">
        <f t="shared" si="282"/>
        <v>58080.257148375007</v>
      </c>
      <c r="DZ71" s="11">
        <v>9</v>
      </c>
      <c r="EA71" s="11">
        <f t="shared" si="283"/>
        <v>493533.35742768762</v>
      </c>
      <c r="EB71" s="64">
        <f t="shared" si="284"/>
        <v>1496</v>
      </c>
      <c r="EC71" s="64">
        <f t="shared" si="285"/>
        <v>40377526.647990264</v>
      </c>
    </row>
    <row r="72" spans="1:133" s="66" customFormat="1" x14ac:dyDescent="0.2">
      <c r="A72" s="44">
        <v>14</v>
      </c>
      <c r="B72" s="26" t="s">
        <v>139</v>
      </c>
      <c r="C72" s="5">
        <v>19007.45</v>
      </c>
      <c r="D72" s="13">
        <f>C72*(H72+I72+J72)</f>
        <v>0</v>
      </c>
      <c r="E72" s="13">
        <v>1.36</v>
      </c>
      <c r="F72" s="14">
        <v>1</v>
      </c>
      <c r="G72" s="14"/>
      <c r="H72" s="15"/>
      <c r="I72" s="15"/>
      <c r="J72" s="15"/>
      <c r="K72" s="15"/>
      <c r="L72" s="5">
        <v>1.4</v>
      </c>
      <c r="M72" s="5">
        <v>1.68</v>
      </c>
      <c r="N72" s="5">
        <v>2.23</v>
      </c>
      <c r="O72" s="5">
        <v>2.39</v>
      </c>
      <c r="P72" s="12">
        <f t="shared" ref="P72:AJ72" si="286">SUM(P73:P78)</f>
        <v>0</v>
      </c>
      <c r="Q72" s="12">
        <f t="shared" si="286"/>
        <v>0</v>
      </c>
      <c r="R72" s="12">
        <f t="shared" si="286"/>
        <v>136</v>
      </c>
      <c r="S72" s="12">
        <f t="shared" si="286"/>
        <v>7816068.7204600014</v>
      </c>
      <c r="T72" s="12">
        <f t="shared" si="286"/>
        <v>0</v>
      </c>
      <c r="U72" s="12">
        <f t="shared" si="286"/>
        <v>0</v>
      </c>
      <c r="V72" s="12">
        <f t="shared" si="286"/>
        <v>85</v>
      </c>
      <c r="W72" s="12">
        <f t="shared" si="286"/>
        <v>4576302.0888200002</v>
      </c>
      <c r="X72" s="12">
        <f t="shared" si="286"/>
        <v>128</v>
      </c>
      <c r="Y72" s="12">
        <f t="shared" si="286"/>
        <v>14192273.684049999</v>
      </c>
      <c r="Z72" s="12">
        <f t="shared" si="286"/>
        <v>105</v>
      </c>
      <c r="AA72" s="12">
        <f t="shared" si="286"/>
        <v>5630953.2610100005</v>
      </c>
      <c r="AB72" s="12">
        <f t="shared" si="286"/>
        <v>0</v>
      </c>
      <c r="AC72" s="12">
        <f t="shared" si="286"/>
        <v>0</v>
      </c>
      <c r="AD72" s="12">
        <f t="shared" si="286"/>
        <v>0</v>
      </c>
      <c r="AE72" s="12">
        <f t="shared" si="286"/>
        <v>0</v>
      </c>
      <c r="AF72" s="12">
        <f t="shared" si="286"/>
        <v>0</v>
      </c>
      <c r="AG72" s="12">
        <f t="shared" si="286"/>
        <v>0</v>
      </c>
      <c r="AH72" s="12">
        <f t="shared" si="286"/>
        <v>0</v>
      </c>
      <c r="AI72" s="12">
        <f t="shared" si="286"/>
        <v>0</v>
      </c>
      <c r="AJ72" s="12">
        <f t="shared" si="286"/>
        <v>12</v>
      </c>
      <c r="AK72" s="12">
        <f t="shared" ref="AK72:BE72" si="287">SUM(AK73:AK78)</f>
        <v>424682.50497749995</v>
      </c>
      <c r="AL72" s="12">
        <f t="shared" si="287"/>
        <v>0</v>
      </c>
      <c r="AM72" s="12">
        <f t="shared" si="287"/>
        <v>0</v>
      </c>
      <c r="AN72" s="12">
        <f t="shared" si="287"/>
        <v>0</v>
      </c>
      <c r="AO72" s="12">
        <f t="shared" si="287"/>
        <v>0</v>
      </c>
      <c r="AP72" s="12">
        <f t="shared" si="287"/>
        <v>13</v>
      </c>
      <c r="AQ72" s="12">
        <f t="shared" si="287"/>
        <v>470954.05118299997</v>
      </c>
      <c r="AR72" s="12">
        <f t="shared" si="287"/>
        <v>0</v>
      </c>
      <c r="AS72" s="12">
        <f t="shared" si="287"/>
        <v>0</v>
      </c>
      <c r="AT72" s="12">
        <f t="shared" si="287"/>
        <v>0</v>
      </c>
      <c r="AU72" s="12">
        <f t="shared" si="287"/>
        <v>0</v>
      </c>
      <c r="AV72" s="12">
        <f t="shared" si="287"/>
        <v>0</v>
      </c>
      <c r="AW72" s="12">
        <f t="shared" si="287"/>
        <v>0</v>
      </c>
      <c r="AX72" s="12">
        <f t="shared" si="287"/>
        <v>0</v>
      </c>
      <c r="AY72" s="12">
        <f t="shared" si="287"/>
        <v>0</v>
      </c>
      <c r="AZ72" s="12">
        <f t="shared" si="287"/>
        <v>9</v>
      </c>
      <c r="BA72" s="12">
        <f t="shared" si="287"/>
        <v>400952.654025</v>
      </c>
      <c r="BB72" s="12">
        <f t="shared" si="287"/>
        <v>70</v>
      </c>
      <c r="BC72" s="12">
        <f t="shared" si="287"/>
        <v>2260795.5223700004</v>
      </c>
      <c r="BD72" s="12">
        <f t="shared" si="287"/>
        <v>0</v>
      </c>
      <c r="BE72" s="12">
        <f t="shared" si="287"/>
        <v>0</v>
      </c>
      <c r="BF72" s="12">
        <f t="shared" ref="BF72:CA72" si="288">SUM(BF73:BF78)</f>
        <v>580</v>
      </c>
      <c r="BG72" s="12">
        <f t="shared" si="288"/>
        <v>16786758.01127325</v>
      </c>
      <c r="BH72" s="12">
        <f t="shared" si="288"/>
        <v>131</v>
      </c>
      <c r="BI72" s="12">
        <f t="shared" si="288"/>
        <v>5655138.8155762497</v>
      </c>
      <c r="BJ72" s="12">
        <f t="shared" si="288"/>
        <v>0</v>
      </c>
      <c r="BK72" s="12">
        <f t="shared" si="288"/>
        <v>0</v>
      </c>
      <c r="BL72" s="12">
        <f t="shared" si="288"/>
        <v>0</v>
      </c>
      <c r="BM72" s="12">
        <f t="shared" si="288"/>
        <v>0</v>
      </c>
      <c r="BN72" s="12">
        <f t="shared" si="288"/>
        <v>0</v>
      </c>
      <c r="BO72" s="12">
        <f t="shared" si="288"/>
        <v>0</v>
      </c>
      <c r="BP72" s="12">
        <f t="shared" si="288"/>
        <v>0</v>
      </c>
      <c r="BQ72" s="12">
        <f t="shared" si="288"/>
        <v>0</v>
      </c>
      <c r="BR72" s="12">
        <f t="shared" si="288"/>
        <v>0</v>
      </c>
      <c r="BS72" s="12">
        <f t="shared" si="288"/>
        <v>0</v>
      </c>
      <c r="BT72" s="12">
        <f t="shared" si="288"/>
        <v>55</v>
      </c>
      <c r="BU72" s="12">
        <f t="shared" si="288"/>
        <v>2145598.9709000001</v>
      </c>
      <c r="BV72" s="12">
        <f t="shared" si="288"/>
        <v>6</v>
      </c>
      <c r="BW72" s="12">
        <f t="shared" si="288"/>
        <v>182368.59465825002</v>
      </c>
      <c r="BX72" s="12">
        <f t="shared" si="288"/>
        <v>0</v>
      </c>
      <c r="BY72" s="12">
        <f t="shared" si="288"/>
        <v>0</v>
      </c>
      <c r="BZ72" s="12">
        <f t="shared" si="288"/>
        <v>0</v>
      </c>
      <c r="CA72" s="12">
        <f t="shared" si="288"/>
        <v>0</v>
      </c>
      <c r="CB72" s="12">
        <f t="shared" ref="CB72:CI72" si="289">SUM(CB73:CB78)</f>
        <v>0</v>
      </c>
      <c r="CC72" s="12">
        <f t="shared" si="289"/>
        <v>0</v>
      </c>
      <c r="CD72" s="12">
        <f t="shared" si="289"/>
        <v>7</v>
      </c>
      <c r="CE72" s="12">
        <f t="shared" si="289"/>
        <v>344001.01173900004</v>
      </c>
      <c r="CF72" s="12">
        <f t="shared" si="289"/>
        <v>29</v>
      </c>
      <c r="CG72" s="12">
        <f t="shared" si="289"/>
        <v>1227356.5883502001</v>
      </c>
      <c r="CH72" s="12">
        <f t="shared" si="289"/>
        <v>0</v>
      </c>
      <c r="CI72" s="12">
        <f t="shared" si="289"/>
        <v>0</v>
      </c>
      <c r="CJ72" s="12">
        <v>2</v>
      </c>
      <c r="CK72" s="12">
        <f t="shared" ref="CK72:DE72" si="290">SUM(CK73:CK78)</f>
        <v>158640.73948800002</v>
      </c>
      <c r="CL72" s="12">
        <f t="shared" si="290"/>
        <v>36</v>
      </c>
      <c r="CM72" s="12">
        <f t="shared" si="290"/>
        <v>1181442.4202195997</v>
      </c>
      <c r="CN72" s="12">
        <f t="shared" si="290"/>
        <v>0</v>
      </c>
      <c r="CO72" s="12">
        <f t="shared" si="290"/>
        <v>0</v>
      </c>
      <c r="CP72" s="12">
        <f t="shared" si="290"/>
        <v>23</v>
      </c>
      <c r="CQ72" s="12">
        <f t="shared" si="290"/>
        <v>1073898.496209</v>
      </c>
      <c r="CR72" s="12">
        <f t="shared" si="290"/>
        <v>0</v>
      </c>
      <c r="CS72" s="12">
        <f t="shared" si="290"/>
        <v>0</v>
      </c>
      <c r="CT72" s="12">
        <f t="shared" si="290"/>
        <v>4</v>
      </c>
      <c r="CU72" s="12">
        <f t="shared" si="290"/>
        <v>180019.55895000004</v>
      </c>
      <c r="CV72" s="12">
        <f t="shared" si="290"/>
        <v>0</v>
      </c>
      <c r="CW72" s="12">
        <f t="shared" si="290"/>
        <v>0</v>
      </c>
      <c r="CX72" s="12">
        <f t="shared" si="290"/>
        <v>2</v>
      </c>
      <c r="CY72" s="12">
        <f t="shared" si="290"/>
        <v>54823.872303200005</v>
      </c>
      <c r="CZ72" s="12">
        <f t="shared" si="290"/>
        <v>0</v>
      </c>
      <c r="DA72" s="12">
        <f t="shared" si="290"/>
        <v>0</v>
      </c>
      <c r="DB72" s="12">
        <f t="shared" si="290"/>
        <v>0</v>
      </c>
      <c r="DC72" s="12">
        <f t="shared" si="290"/>
        <v>0</v>
      </c>
      <c r="DD72" s="12">
        <f t="shared" si="290"/>
        <v>38</v>
      </c>
      <c r="DE72" s="12">
        <f t="shared" si="290"/>
        <v>1725737.7436299</v>
      </c>
      <c r="DF72" s="12">
        <f t="shared" ref="DF72:EA72" si="291">SUM(DF73:DF78)</f>
        <v>0</v>
      </c>
      <c r="DG72" s="12">
        <f t="shared" si="291"/>
        <v>0</v>
      </c>
      <c r="DH72" s="12">
        <f t="shared" si="291"/>
        <v>0</v>
      </c>
      <c r="DI72" s="12">
        <f t="shared" si="291"/>
        <v>0</v>
      </c>
      <c r="DJ72" s="12">
        <f t="shared" si="291"/>
        <v>190</v>
      </c>
      <c r="DK72" s="12">
        <f t="shared" si="291"/>
        <v>7289949.119052601</v>
      </c>
      <c r="DL72" s="12">
        <f t="shared" si="291"/>
        <v>0</v>
      </c>
      <c r="DM72" s="12">
        <f t="shared" si="291"/>
        <v>0</v>
      </c>
      <c r="DN72" s="12">
        <f t="shared" si="291"/>
        <v>90</v>
      </c>
      <c r="DO72" s="12">
        <f t="shared" si="291"/>
        <v>11774332.928358</v>
      </c>
      <c r="DP72" s="12">
        <f t="shared" si="291"/>
        <v>0</v>
      </c>
      <c r="DQ72" s="12">
        <f t="shared" si="291"/>
        <v>0</v>
      </c>
      <c r="DR72" s="12">
        <f t="shared" si="291"/>
        <v>0</v>
      </c>
      <c r="DS72" s="12">
        <f t="shared" si="291"/>
        <v>0</v>
      </c>
      <c r="DT72" s="12">
        <f t="shared" si="291"/>
        <v>49</v>
      </c>
      <c r="DU72" s="12">
        <f t="shared" si="291"/>
        <v>2615217.1784970006</v>
      </c>
      <c r="DV72" s="12">
        <f t="shared" si="291"/>
        <v>0</v>
      </c>
      <c r="DW72" s="12">
        <f t="shared" si="291"/>
        <v>0</v>
      </c>
      <c r="DX72" s="12">
        <f t="shared" si="291"/>
        <v>0</v>
      </c>
      <c r="DY72" s="12">
        <f t="shared" si="291"/>
        <v>0</v>
      </c>
      <c r="DZ72" s="12">
        <f t="shared" si="291"/>
        <v>5</v>
      </c>
      <c r="EA72" s="12">
        <f t="shared" si="291"/>
        <v>579885.9372075001</v>
      </c>
      <c r="EB72" s="12">
        <f t="shared" ref="EB72:EC72" si="292">SUM(EB73:EB78)</f>
        <v>1805</v>
      </c>
      <c r="EC72" s="12">
        <f t="shared" si="292"/>
        <v>88748152.473307252</v>
      </c>
    </row>
    <row r="73" spans="1:133" ht="30" x14ac:dyDescent="0.25">
      <c r="A73" s="45">
        <v>104</v>
      </c>
      <c r="B73" s="8" t="s">
        <v>140</v>
      </c>
      <c r="C73" s="5">
        <v>19007.45</v>
      </c>
      <c r="D73" s="5"/>
      <c r="E73" s="5">
        <v>1.73</v>
      </c>
      <c r="F73" s="10">
        <v>1</v>
      </c>
      <c r="G73" s="10"/>
      <c r="H73" s="7">
        <v>0.73</v>
      </c>
      <c r="I73" s="7">
        <v>0.05</v>
      </c>
      <c r="J73" s="7">
        <v>0.04</v>
      </c>
      <c r="K73" s="7">
        <v>0.18</v>
      </c>
      <c r="L73" s="5">
        <v>1.4</v>
      </c>
      <c r="M73" s="5">
        <v>1.68</v>
      </c>
      <c r="N73" s="5">
        <v>2.23</v>
      </c>
      <c r="O73" s="5">
        <v>2.39</v>
      </c>
      <c r="P73" s="12"/>
      <c r="Q73" s="11">
        <f t="shared" ref="Q73:Q78" si="293">P73/12*9*C73*E73*F73*L73*$Q$9+P73/12*3*C73*E73*F73*L73*$Q$8</f>
        <v>0</v>
      </c>
      <c r="R73" s="12"/>
      <c r="S73" s="11">
        <f t="shared" ref="S73:S78" si="294">R73*C73*E73*F73*L73*$S$9</f>
        <v>0</v>
      </c>
      <c r="T73" s="12"/>
      <c r="U73" s="11">
        <f t="shared" ref="U73:U78" si="295">T73*C73*E73*F73*L73*$U$9</f>
        <v>0</v>
      </c>
      <c r="V73" s="12"/>
      <c r="W73" s="11">
        <f t="shared" ref="W73:W78" si="296">V73*C73*E73*F73*L73*$W$9</f>
        <v>0</v>
      </c>
      <c r="X73" s="11"/>
      <c r="Y73" s="11">
        <f t="shared" ref="Y73:Y78" si="297">X73*C73*E73*F73*L73*$Y$9</f>
        <v>0</v>
      </c>
      <c r="Z73" s="12"/>
      <c r="AA73" s="11">
        <f t="shared" ref="AA73:AA78" si="298">Z73*C73*E73*F73*L73*$AA$9</f>
        <v>0</v>
      </c>
      <c r="AB73" s="12"/>
      <c r="AC73" s="11">
        <f t="shared" ref="AC73:AC78" si="299">AB73*C73*E73*F73*L73*$AC$9</f>
        <v>0</v>
      </c>
      <c r="AD73" s="12"/>
      <c r="AE73" s="11">
        <f t="shared" ref="AE73:AE78" si="300">AD73*C73*E73*F73*L73*$AE$9</f>
        <v>0</v>
      </c>
      <c r="AF73" s="12"/>
      <c r="AG73" s="11">
        <f t="shared" ref="AG73:AG78" si="301">AF73*C73*E73*F73*L73*$AG$9</f>
        <v>0</v>
      </c>
      <c r="AH73" s="12"/>
      <c r="AI73" s="11">
        <f t="shared" ref="AI73:AI78" si="302">AH73/12*9*C73*E73*F73*L73*$AI$9+AH73/12*3*C73*E73*F73*L73*$AI$8</f>
        <v>0</v>
      </c>
      <c r="AJ73" s="12"/>
      <c r="AK73" s="11">
        <f t="shared" ref="AK73:AK78" si="303">AJ73/12*9*C73*E73*F73*L73*$AK$9+AJ73/12*3*C73*E73*F73*L73*$AK$8</f>
        <v>0</v>
      </c>
      <c r="AL73" s="12"/>
      <c r="AM73" s="11">
        <f t="shared" ref="AM73:AM78" si="304">AL73/12*9*C73*E73*F73*L73*$AM$9+AL73/12*3*C73*E73*F73*L73*$AM$8</f>
        <v>0</v>
      </c>
      <c r="AN73" s="11"/>
      <c r="AO73" s="11">
        <f t="shared" ref="AO73:AO78" si="305">SUM($AO$9*AN73*C73*E73*F73*L73)</f>
        <v>0</v>
      </c>
      <c r="AP73" s="12"/>
      <c r="AQ73" s="11">
        <f t="shared" ref="AQ73:AQ78" si="306">AP73/12*3*C73*E73*F73*L73*$AQ$8+AP73/12*9*C73*E73*F73*L73*$AQ$9</f>
        <v>0</v>
      </c>
      <c r="AR73" s="12"/>
      <c r="AS73" s="11">
        <f t="shared" ref="AS73:AS78" si="307">AR73/12*9*C73*E73*F73*L73*$AS$9+AR73/12*3*C73*E73*F73*L73*$AS$8</f>
        <v>0</v>
      </c>
      <c r="AT73" s="12"/>
      <c r="AU73" s="11">
        <f t="shared" ref="AU73:AU78" si="308">AT73*C73*E73*F73*L73*$AU$9</f>
        <v>0</v>
      </c>
      <c r="AV73" s="12"/>
      <c r="AW73" s="11">
        <f t="shared" ref="AW73:AW78" si="309">AV73*C73*E73*F73*L73*$AW$9</f>
        <v>0</v>
      </c>
      <c r="AX73" s="12"/>
      <c r="AY73" s="11">
        <f t="shared" ref="AY73:AY78" si="310">SUM(AX73*$AY$9*C73*E73*F73*L73)</f>
        <v>0</v>
      </c>
      <c r="AZ73" s="12"/>
      <c r="BA73" s="11">
        <f t="shared" ref="BA73:BA78" si="311">(AZ73/12*3*C73*E73*F73*L73*$BA$8)+(AZ73/12*9*C73*E73*F73*L73*$BA$9)</f>
        <v>0</v>
      </c>
      <c r="BB73" s="12"/>
      <c r="BC73" s="11">
        <f t="shared" ref="BC73:BC78" si="312">BB73/12*9*C73*E73*F73*L73*$BC$9+BB73/12*3*C73*E73*F73*L73*$BC$8</f>
        <v>0</v>
      </c>
      <c r="BD73" s="12"/>
      <c r="BE73" s="11">
        <f t="shared" ref="BE73:BE78" si="313">BD73/12*9*C73*E73*F73*L73*$BE$9+BD73/12*3*C73*E73*F73*L73*$BE$8</f>
        <v>0</v>
      </c>
      <c r="BF73" s="12"/>
      <c r="BG73" s="11">
        <f t="shared" ref="BG73:BG78" si="314">BF73/12*9*C73*E73*F73*L73*$BG$9+BF73/12*3*C73*E73*F73*L73*$BG$8</f>
        <v>0</v>
      </c>
      <c r="BH73" s="12">
        <v>1</v>
      </c>
      <c r="BI73" s="11">
        <f t="shared" ref="BI73:BI78" si="315">BH73/12*9*C73*E73*F73*L73*$BI$9+BH73/12*3*C73*E73*F73*L73*$BI$8</f>
        <v>49373.657082749996</v>
      </c>
      <c r="BJ73" s="12"/>
      <c r="BK73" s="11">
        <f t="shared" ref="BK73:BK78" si="316">BJ73/12*9*C73*E73*F73*L73*$BK$9+BJ73/12*3*C73*E73*F73*L73*$BK$8</f>
        <v>0</v>
      </c>
      <c r="BL73" s="12"/>
      <c r="BM73" s="11">
        <f t="shared" ref="BM73:BM78" si="317">BL73/12*9*C73*E73*F73*L73*$BM$9+BL73/12*3*C73*E73*F73*L73*$BM$8</f>
        <v>0</v>
      </c>
      <c r="BN73" s="12"/>
      <c r="BO73" s="11">
        <f t="shared" ref="BO73:BO78" si="318">BN73/12*9*C73*E73*F73*L73*$BO$9+BN73/12*3*C73*E73*F73*L73*$BO$8</f>
        <v>0</v>
      </c>
      <c r="BP73" s="12"/>
      <c r="BQ73" s="11">
        <f t="shared" ref="BQ73:BQ78" si="319">BP73/12*9*C73*E73*F73*L73*$BQ$9+BP73/12*3*C73*E73*F73*L73*$BQ$8</f>
        <v>0</v>
      </c>
      <c r="BR73" s="12"/>
      <c r="BS73" s="11">
        <f t="shared" ref="BS73:BS78" si="320">BR73/12*9*C73*E73*F73*L73*$BS$9+BR73/12*3*C73*E73*F73*L73*$BS$8</f>
        <v>0</v>
      </c>
      <c r="BT73" s="12"/>
      <c r="BU73" s="11">
        <f t="shared" ref="BU73:BU78" si="321">BT73*C73*E73*F73*L73*$BU$9</f>
        <v>0</v>
      </c>
      <c r="BV73" s="12"/>
      <c r="BW73" s="11">
        <f t="shared" ref="BW73:BW78" si="322">BV73/12*9*C73*E73*F73*L73*$BW$9+BV73/12*3*C73*E73*F73*L73*$BW$8</f>
        <v>0</v>
      </c>
      <c r="BX73" s="12"/>
      <c r="BY73" s="11">
        <f t="shared" ref="BY73:BY78" si="323">BX73/12*9*C73*E73*F73*L73*$BY$9+BX73/12*3*C73*E73*F73*L73*$BY$8</f>
        <v>0</v>
      </c>
      <c r="BZ73" s="12"/>
      <c r="CA73" s="11">
        <f t="shared" ref="CA73:CA78" si="324">BZ73/12*9*C73*E73*F73*M73*$CA$9+BZ73/12*3*C73*E73*F73*M73*$CA$8</f>
        <v>0</v>
      </c>
      <c r="CB73" s="12"/>
      <c r="CC73" s="11">
        <f t="shared" ref="CC73:CC78" si="325">CB73/12*9*C73*E73*F73*M73*$CC$9+CB73/12*3*C73*E73*F73*M73*$CC$8</f>
        <v>0</v>
      </c>
      <c r="CD73" s="12"/>
      <c r="CE73" s="11">
        <f t="shared" ref="CE73:CE78" si="326">CD73/12*9*C73*E73*F73*M73*$CE$9+CD73/12*3*C73*E73*F73*M73*$CE$8</f>
        <v>0</v>
      </c>
      <c r="CF73" s="12"/>
      <c r="CG73" s="11">
        <f t="shared" ref="CG73:CG78" si="327">CF73/12*9*C73*E73*F73*M73*$CG$9+CF73/12*3*C73*E73*F73*M73*$CG$8</f>
        <v>0</v>
      </c>
      <c r="CH73" s="11"/>
      <c r="CI73" s="11">
        <f t="shared" ref="CI73:CI78" si="328">SUM(CH73*$CI$9*C73*E73*F73*M73)</f>
        <v>0</v>
      </c>
      <c r="CJ73" s="11"/>
      <c r="CK73" s="11">
        <f t="shared" si="111"/>
        <v>0</v>
      </c>
      <c r="CL73" s="12"/>
      <c r="CM73" s="11">
        <f t="shared" ref="CM73:CM78" si="329">CL73/12*9*C73*E73*F73*M73*$CM$9+CL73/12*3*C73*E73*F73*M73*$CM$8</f>
        <v>0</v>
      </c>
      <c r="CN73" s="12"/>
      <c r="CO73" s="11">
        <f t="shared" ref="CO73:CO78" si="330">CN73/12*9*C73*E73*F73*M73*$CO$9+CN73/12*3*C73*E73*F73*M73*$CO$8</f>
        <v>0</v>
      </c>
      <c r="CP73" s="12"/>
      <c r="CQ73" s="11">
        <f t="shared" ref="CQ73:CQ78" si="331">CP73/12*9*C73*E73*F73*M73*$CQ$9+CP73/12*3*C73*E73*F73*M73*$CQ$8</f>
        <v>0</v>
      </c>
      <c r="CR73" s="12"/>
      <c r="CS73" s="11">
        <f t="shared" ref="CS73:CS78" si="332">CR73*C73*E73*F73*M73*$CS$9</f>
        <v>0</v>
      </c>
      <c r="CT73" s="12"/>
      <c r="CU73" s="11">
        <f t="shared" ref="CU73:CU78" si="333">CT73/12*9*C73*E73*F73*M73*$CU$9+CT73/12*3*C73*E73*F73*M73*$CU$8</f>
        <v>0</v>
      </c>
      <c r="CV73" s="11"/>
      <c r="CW73" s="11">
        <f t="shared" ref="CW73:CW78" si="334">SUM(CV73*$CW$9*C73*E73*F73*M73)</f>
        <v>0</v>
      </c>
      <c r="CX73" s="11"/>
      <c r="CY73" s="11">
        <f t="shared" ref="CY73:CY78" si="335">(CX73/12*2*C73*E73*F73*M73*$CY$8)+(CX73/12*9*C73*E73*F73*M73*$CY$9)</f>
        <v>0</v>
      </c>
      <c r="CZ73" s="12"/>
      <c r="DA73" s="11">
        <f t="shared" ref="DA73:DA78" si="336">CZ73*C73*E73*F73*M73*$DA$9</f>
        <v>0</v>
      </c>
      <c r="DB73" s="12"/>
      <c r="DC73" s="11">
        <f t="shared" ref="DC73:DC78" si="337">DB73/12*9*C73*E73*F73*M73*$DC$9+DB73/12*3*C73*E73*F73*M73*$DC$8</f>
        <v>0</v>
      </c>
      <c r="DD73" s="12"/>
      <c r="DE73" s="11">
        <f t="shared" ref="DE73:DE78" si="338">DD73/12*9*C73*E73*F73*M73*$DE$9+DD73/12*3*C73*E73*F73*M73*$DE$8</f>
        <v>0</v>
      </c>
      <c r="DF73" s="12"/>
      <c r="DG73" s="11">
        <f t="shared" ref="DG73:DG78" si="339">DF73/12*9*C73*E73*F73*M73*$DG$9+DF73/12*3*C73*E73*F73*M73*$DG$8</f>
        <v>0</v>
      </c>
      <c r="DH73" s="12"/>
      <c r="DI73" s="11">
        <f t="shared" ref="DI73:DI78" si="340">DH73/12*9*C73*E73*F73*M73*$DI$9+DH73/12*3*C73*E73*F73*M73*$DI$8</f>
        <v>0</v>
      </c>
      <c r="DJ73" s="12"/>
      <c r="DK73" s="11">
        <f t="shared" ref="DK73:DK78" si="341">DJ73/12*9*C73*E73*F73*M73*$DK$9+DJ73/12*3*C73*E73*F73*M73*$DK$8</f>
        <v>0</v>
      </c>
      <c r="DL73" s="12"/>
      <c r="DM73" s="11">
        <f t="shared" ref="DM73:DM78" si="342">DL73/12*3*C73*E73*F73*M73*$DM$8+DL73/12*9*C73*E73*F73*M73*$DM$9</f>
        <v>0</v>
      </c>
      <c r="DN73" s="11"/>
      <c r="DO73" s="11">
        <f t="shared" ref="DO73:DO78" si="343">DN73/12*9*C73*E73*F73*M73*$DO$9+DN73/12*3*C73*E73*F73*M73*$DO$8</f>
        <v>0</v>
      </c>
      <c r="DP73" s="12"/>
      <c r="DQ73" s="11">
        <f t="shared" ref="DQ73:DQ78" si="344">DP73/12*9*C73*E73*F73*M73*$DQ$9+DP73/12*3*C73*E73*F73*M73*$DQ$8</f>
        <v>0</v>
      </c>
      <c r="DR73" s="12"/>
      <c r="DS73" s="11">
        <f t="shared" ref="DS73:DS78" si="345">DR73/12*9*C73*E73*F73*M73*$DS$9+DR73/12*3*C73*E73*F73*M73*$DS$8</f>
        <v>0</v>
      </c>
      <c r="DT73" s="12"/>
      <c r="DU73" s="11">
        <f t="shared" ref="DU73:DU78" si="346">DT73/12*9*C73*E73*F73*M73*$DU$9+DT73/12*3*C73*E73*F73*M73*$DU$8</f>
        <v>0</v>
      </c>
      <c r="DV73" s="12"/>
      <c r="DW73" s="11">
        <f t="shared" ref="DW73:DW78" si="347">DV73/12*9*C73*E73*F73*M73*$DW$9+DV73/12*3*C73*E73*F73*M73*$DW$8</f>
        <v>0</v>
      </c>
      <c r="DX73" s="12"/>
      <c r="DY73" s="11">
        <f t="shared" ref="DY73:DY78" si="348">DX73/12*9*C73*E73*F73*N73*$DY$9+DX73/12*3*C73*E73*F73*N73*$DY$8</f>
        <v>0</v>
      </c>
      <c r="DZ73" s="12"/>
      <c r="EA73" s="11">
        <f t="shared" ref="EA73:EA78" si="349">DZ73/12*9*C73*E73*F73*O73*$EA$9+DZ73/12*3*C73*E73*F73*O73*$EA$8</f>
        <v>0</v>
      </c>
      <c r="EB73" s="64">
        <f t="shared" ref="EB73:EC78" si="350">SUM(P73,R73,T73,V73,X73,Z73,AB73,AD73,AF73,AH73,AJ73,AL73,AP73,AR73,AT73,AV73,AX73,AZ73,BB73,BD73,BF73,BH73,BJ73,BL73,BN73,BP73,BR73,BT73,BV73,BX73,BZ73,CB73,CD73,CF73,CH73,CJ73,CL73,CN73,CP73,CR73,CT73,CV73,CX73,CZ73,DB73,DD73,DF73,DH73,DJ73,DL73,DN73,DP73,DR73,DT73,DV73,DX73,DZ73,AN73)</f>
        <v>1</v>
      </c>
      <c r="EC73" s="64">
        <f t="shared" si="350"/>
        <v>49373.657082749996</v>
      </c>
    </row>
    <row r="74" spans="1:133" ht="30" x14ac:dyDescent="0.25">
      <c r="A74" s="45">
        <v>105</v>
      </c>
      <c r="B74" s="8" t="s">
        <v>141</v>
      </c>
      <c r="C74" s="5">
        <v>19007.45</v>
      </c>
      <c r="D74" s="5"/>
      <c r="E74" s="5">
        <v>2.4500000000000002</v>
      </c>
      <c r="F74" s="10">
        <v>1</v>
      </c>
      <c r="G74" s="10"/>
      <c r="H74" s="7">
        <v>0.63</v>
      </c>
      <c r="I74" s="7">
        <v>0.15</v>
      </c>
      <c r="J74" s="7">
        <v>0.04</v>
      </c>
      <c r="K74" s="7">
        <v>0.18</v>
      </c>
      <c r="L74" s="5">
        <v>1.4</v>
      </c>
      <c r="M74" s="5">
        <v>1.68</v>
      </c>
      <c r="N74" s="5">
        <v>2.23</v>
      </c>
      <c r="O74" s="5">
        <v>2.39</v>
      </c>
      <c r="P74" s="12"/>
      <c r="Q74" s="11">
        <f t="shared" si="293"/>
        <v>0</v>
      </c>
      <c r="R74" s="12"/>
      <c r="S74" s="11">
        <f t="shared" si="294"/>
        <v>0</v>
      </c>
      <c r="T74" s="12"/>
      <c r="U74" s="11">
        <f t="shared" si="295"/>
        <v>0</v>
      </c>
      <c r="V74" s="11">
        <v>3</v>
      </c>
      <c r="W74" s="11">
        <f t="shared" si="296"/>
        <v>215145.32655000006</v>
      </c>
      <c r="X74" s="11">
        <v>3</v>
      </c>
      <c r="Y74" s="11">
        <f t="shared" si="297"/>
        <v>215145.32655000006</v>
      </c>
      <c r="Z74" s="11">
        <v>4</v>
      </c>
      <c r="AA74" s="11">
        <f t="shared" si="298"/>
        <v>286860.43540000002</v>
      </c>
      <c r="AB74" s="12"/>
      <c r="AC74" s="11">
        <f t="shared" si="299"/>
        <v>0</v>
      </c>
      <c r="AD74" s="12"/>
      <c r="AE74" s="11">
        <f t="shared" si="300"/>
        <v>0</v>
      </c>
      <c r="AF74" s="12"/>
      <c r="AG74" s="11">
        <f t="shared" si="301"/>
        <v>0</v>
      </c>
      <c r="AH74" s="12"/>
      <c r="AI74" s="11">
        <f t="shared" si="302"/>
        <v>0</v>
      </c>
      <c r="AJ74" s="12"/>
      <c r="AK74" s="11">
        <f t="shared" si="303"/>
        <v>0</v>
      </c>
      <c r="AL74" s="12"/>
      <c r="AM74" s="11">
        <f t="shared" si="304"/>
        <v>0</v>
      </c>
      <c r="AN74" s="11"/>
      <c r="AO74" s="11">
        <f t="shared" si="305"/>
        <v>0</v>
      </c>
      <c r="AP74" s="12"/>
      <c r="AQ74" s="11">
        <f t="shared" si="306"/>
        <v>0</v>
      </c>
      <c r="AR74" s="12"/>
      <c r="AS74" s="11">
        <f t="shared" si="307"/>
        <v>0</v>
      </c>
      <c r="AT74" s="12"/>
      <c r="AU74" s="11">
        <f t="shared" si="308"/>
        <v>0</v>
      </c>
      <c r="AV74" s="12"/>
      <c r="AW74" s="11">
        <f t="shared" si="309"/>
        <v>0</v>
      </c>
      <c r="AX74" s="11"/>
      <c r="AY74" s="11">
        <f t="shared" si="310"/>
        <v>0</v>
      </c>
      <c r="AZ74" s="11"/>
      <c r="BA74" s="11">
        <f t="shared" si="311"/>
        <v>0</v>
      </c>
      <c r="BB74" s="12"/>
      <c r="BC74" s="11">
        <f t="shared" si="312"/>
        <v>0</v>
      </c>
      <c r="BD74" s="12"/>
      <c r="BE74" s="11">
        <f t="shared" si="313"/>
        <v>0</v>
      </c>
      <c r="BF74" s="12"/>
      <c r="BG74" s="11">
        <f t="shared" si="314"/>
        <v>0</v>
      </c>
      <c r="BH74" s="12"/>
      <c r="BI74" s="11">
        <f t="shared" si="315"/>
        <v>0</v>
      </c>
      <c r="BJ74" s="12"/>
      <c r="BK74" s="11">
        <f t="shared" si="316"/>
        <v>0</v>
      </c>
      <c r="BL74" s="12"/>
      <c r="BM74" s="11">
        <f t="shared" si="317"/>
        <v>0</v>
      </c>
      <c r="BN74" s="12"/>
      <c r="BO74" s="11">
        <f t="shared" si="318"/>
        <v>0</v>
      </c>
      <c r="BP74" s="12"/>
      <c r="BQ74" s="11">
        <f t="shared" si="319"/>
        <v>0</v>
      </c>
      <c r="BR74" s="12"/>
      <c r="BS74" s="11">
        <f t="shared" si="320"/>
        <v>0</v>
      </c>
      <c r="BT74" s="12"/>
      <c r="BU74" s="11">
        <f t="shared" si="321"/>
        <v>0</v>
      </c>
      <c r="BV74" s="12"/>
      <c r="BW74" s="11">
        <f t="shared" si="322"/>
        <v>0</v>
      </c>
      <c r="BX74" s="12"/>
      <c r="BY74" s="11">
        <f t="shared" si="323"/>
        <v>0</v>
      </c>
      <c r="BZ74" s="12"/>
      <c r="CA74" s="11">
        <f t="shared" si="324"/>
        <v>0</v>
      </c>
      <c r="CB74" s="12"/>
      <c r="CC74" s="11">
        <f t="shared" si="325"/>
        <v>0</v>
      </c>
      <c r="CD74" s="12"/>
      <c r="CE74" s="11">
        <f t="shared" si="326"/>
        <v>0</v>
      </c>
      <c r="CF74" s="12"/>
      <c r="CG74" s="11">
        <f t="shared" si="327"/>
        <v>0</v>
      </c>
      <c r="CH74" s="11"/>
      <c r="CI74" s="11">
        <f t="shared" si="328"/>
        <v>0</v>
      </c>
      <c r="CJ74" s="11"/>
      <c r="CK74" s="11">
        <f t="shared" si="111"/>
        <v>0</v>
      </c>
      <c r="CL74" s="12"/>
      <c r="CM74" s="11">
        <f t="shared" si="329"/>
        <v>0</v>
      </c>
      <c r="CN74" s="12"/>
      <c r="CO74" s="11">
        <f t="shared" si="330"/>
        <v>0</v>
      </c>
      <c r="CP74" s="11">
        <v>3</v>
      </c>
      <c r="CQ74" s="11">
        <f t="shared" si="331"/>
        <v>226489.35285900004</v>
      </c>
      <c r="CR74" s="12"/>
      <c r="CS74" s="11">
        <f t="shared" si="332"/>
        <v>0</v>
      </c>
      <c r="CT74" s="12"/>
      <c r="CU74" s="11">
        <f t="shared" si="333"/>
        <v>0</v>
      </c>
      <c r="CV74" s="11"/>
      <c r="CW74" s="11">
        <f t="shared" si="334"/>
        <v>0</v>
      </c>
      <c r="CX74" s="11"/>
      <c r="CY74" s="11">
        <f t="shared" si="335"/>
        <v>0</v>
      </c>
      <c r="CZ74" s="12"/>
      <c r="DA74" s="11">
        <f t="shared" si="336"/>
        <v>0</v>
      </c>
      <c r="DB74" s="12"/>
      <c r="DC74" s="11">
        <f t="shared" si="337"/>
        <v>0</v>
      </c>
      <c r="DD74" s="12"/>
      <c r="DE74" s="11">
        <f t="shared" si="338"/>
        <v>0</v>
      </c>
      <c r="DF74" s="12"/>
      <c r="DG74" s="11">
        <f t="shared" si="339"/>
        <v>0</v>
      </c>
      <c r="DH74" s="12"/>
      <c r="DI74" s="11">
        <f t="shared" si="340"/>
        <v>0</v>
      </c>
      <c r="DJ74" s="12"/>
      <c r="DK74" s="11">
        <f t="shared" si="341"/>
        <v>0</v>
      </c>
      <c r="DL74" s="12"/>
      <c r="DM74" s="11">
        <f t="shared" si="342"/>
        <v>0</v>
      </c>
      <c r="DN74" s="11"/>
      <c r="DO74" s="11">
        <f t="shared" si="343"/>
        <v>0</v>
      </c>
      <c r="DP74" s="12"/>
      <c r="DQ74" s="11">
        <f t="shared" si="344"/>
        <v>0</v>
      </c>
      <c r="DR74" s="12"/>
      <c r="DS74" s="11">
        <f t="shared" si="345"/>
        <v>0</v>
      </c>
      <c r="DT74" s="12"/>
      <c r="DU74" s="11">
        <f t="shared" si="346"/>
        <v>0</v>
      </c>
      <c r="DV74" s="12"/>
      <c r="DW74" s="11">
        <f t="shared" si="347"/>
        <v>0</v>
      </c>
      <c r="DX74" s="12"/>
      <c r="DY74" s="11">
        <f t="shared" si="348"/>
        <v>0</v>
      </c>
      <c r="DZ74" s="12"/>
      <c r="EA74" s="11">
        <f t="shared" si="349"/>
        <v>0</v>
      </c>
      <c r="EB74" s="64">
        <f t="shared" si="350"/>
        <v>13</v>
      </c>
      <c r="EC74" s="64">
        <f t="shared" si="350"/>
        <v>943640.44135900005</v>
      </c>
    </row>
    <row r="75" spans="1:133" ht="30" x14ac:dyDescent="0.25">
      <c r="A75" s="45">
        <v>106</v>
      </c>
      <c r="B75" s="8" t="s">
        <v>142</v>
      </c>
      <c r="C75" s="5">
        <v>19007.45</v>
      </c>
      <c r="D75" s="5"/>
      <c r="E75" s="5">
        <v>3.82</v>
      </c>
      <c r="F75" s="10">
        <v>1</v>
      </c>
      <c r="G75" s="10"/>
      <c r="H75" s="7">
        <v>0.55000000000000004</v>
      </c>
      <c r="I75" s="7">
        <v>0.25</v>
      </c>
      <c r="J75" s="7">
        <v>0.04</v>
      </c>
      <c r="K75" s="7">
        <v>0.16</v>
      </c>
      <c r="L75" s="5">
        <v>1.4</v>
      </c>
      <c r="M75" s="5">
        <v>1.68</v>
      </c>
      <c r="N75" s="5">
        <v>2.23</v>
      </c>
      <c r="O75" s="5">
        <v>2.39</v>
      </c>
      <c r="P75" s="12"/>
      <c r="Q75" s="11">
        <f t="shared" si="293"/>
        <v>0</v>
      </c>
      <c r="R75" s="12"/>
      <c r="S75" s="11">
        <f t="shared" si="294"/>
        <v>0</v>
      </c>
      <c r="T75" s="12"/>
      <c r="U75" s="11">
        <f t="shared" si="295"/>
        <v>0</v>
      </c>
      <c r="V75" s="12"/>
      <c r="W75" s="11">
        <f t="shared" si="296"/>
        <v>0</v>
      </c>
      <c r="X75" s="11">
        <v>125</v>
      </c>
      <c r="Y75" s="11">
        <f t="shared" si="297"/>
        <v>13977128.3575</v>
      </c>
      <c r="Z75" s="12"/>
      <c r="AA75" s="11">
        <f t="shared" si="298"/>
        <v>0</v>
      </c>
      <c r="AB75" s="12"/>
      <c r="AC75" s="11">
        <f t="shared" si="299"/>
        <v>0</v>
      </c>
      <c r="AD75" s="12"/>
      <c r="AE75" s="11">
        <f t="shared" si="300"/>
        <v>0</v>
      </c>
      <c r="AF75" s="12"/>
      <c r="AG75" s="11">
        <f t="shared" si="301"/>
        <v>0</v>
      </c>
      <c r="AH75" s="12"/>
      <c r="AI75" s="11">
        <f t="shared" si="302"/>
        <v>0</v>
      </c>
      <c r="AJ75" s="12"/>
      <c r="AK75" s="11">
        <f t="shared" si="303"/>
        <v>0</v>
      </c>
      <c r="AL75" s="12"/>
      <c r="AM75" s="11">
        <f t="shared" si="304"/>
        <v>0</v>
      </c>
      <c r="AN75" s="11"/>
      <c r="AO75" s="11">
        <f t="shared" si="305"/>
        <v>0</v>
      </c>
      <c r="AP75" s="12"/>
      <c r="AQ75" s="11">
        <f t="shared" si="306"/>
        <v>0</v>
      </c>
      <c r="AR75" s="12"/>
      <c r="AS75" s="11">
        <f t="shared" si="307"/>
        <v>0</v>
      </c>
      <c r="AT75" s="12"/>
      <c r="AU75" s="11">
        <f t="shared" si="308"/>
        <v>0</v>
      </c>
      <c r="AV75" s="12"/>
      <c r="AW75" s="11">
        <f t="shared" si="309"/>
        <v>0</v>
      </c>
      <c r="AX75" s="11"/>
      <c r="AY75" s="11">
        <f t="shared" si="310"/>
        <v>0</v>
      </c>
      <c r="AZ75" s="11"/>
      <c r="BA75" s="11">
        <f t="shared" si="311"/>
        <v>0</v>
      </c>
      <c r="BB75" s="12"/>
      <c r="BC75" s="11">
        <f t="shared" si="312"/>
        <v>0</v>
      </c>
      <c r="BD75" s="12"/>
      <c r="BE75" s="11">
        <f t="shared" si="313"/>
        <v>0</v>
      </c>
      <c r="BF75" s="12"/>
      <c r="BG75" s="11">
        <f t="shared" si="314"/>
        <v>0</v>
      </c>
      <c r="BH75" s="12"/>
      <c r="BI75" s="11">
        <f t="shared" si="315"/>
        <v>0</v>
      </c>
      <c r="BJ75" s="12"/>
      <c r="BK75" s="11">
        <f t="shared" si="316"/>
        <v>0</v>
      </c>
      <c r="BL75" s="12"/>
      <c r="BM75" s="11">
        <f t="shared" si="317"/>
        <v>0</v>
      </c>
      <c r="BN75" s="12"/>
      <c r="BO75" s="11">
        <f t="shared" si="318"/>
        <v>0</v>
      </c>
      <c r="BP75" s="12"/>
      <c r="BQ75" s="11">
        <f t="shared" si="319"/>
        <v>0</v>
      </c>
      <c r="BR75" s="12"/>
      <c r="BS75" s="11">
        <f t="shared" si="320"/>
        <v>0</v>
      </c>
      <c r="BT75" s="12"/>
      <c r="BU75" s="11">
        <f t="shared" si="321"/>
        <v>0</v>
      </c>
      <c r="BV75" s="12"/>
      <c r="BW75" s="11">
        <f t="shared" si="322"/>
        <v>0</v>
      </c>
      <c r="BX75" s="12"/>
      <c r="BY75" s="11">
        <f t="shared" si="323"/>
        <v>0</v>
      </c>
      <c r="BZ75" s="12"/>
      <c r="CA75" s="11">
        <f t="shared" si="324"/>
        <v>0</v>
      </c>
      <c r="CB75" s="12"/>
      <c r="CC75" s="11">
        <f t="shared" si="325"/>
        <v>0</v>
      </c>
      <c r="CD75" s="12"/>
      <c r="CE75" s="11">
        <f t="shared" si="326"/>
        <v>0</v>
      </c>
      <c r="CF75" s="12"/>
      <c r="CG75" s="11">
        <f t="shared" si="327"/>
        <v>0</v>
      </c>
      <c r="CH75" s="11"/>
      <c r="CI75" s="11">
        <f t="shared" si="328"/>
        <v>0</v>
      </c>
      <c r="CJ75" s="11"/>
      <c r="CK75" s="11">
        <f t="shared" si="111"/>
        <v>0</v>
      </c>
      <c r="CL75" s="12"/>
      <c r="CM75" s="11">
        <f t="shared" si="329"/>
        <v>0</v>
      </c>
      <c r="CN75" s="12"/>
      <c r="CO75" s="11">
        <f t="shared" si="330"/>
        <v>0</v>
      </c>
      <c r="CP75" s="12">
        <v>0</v>
      </c>
      <c r="CQ75" s="11">
        <f t="shared" si="331"/>
        <v>0</v>
      </c>
      <c r="CR75" s="12"/>
      <c r="CS75" s="11">
        <f t="shared" si="332"/>
        <v>0</v>
      </c>
      <c r="CT75" s="12"/>
      <c r="CU75" s="11">
        <f t="shared" si="333"/>
        <v>0</v>
      </c>
      <c r="CV75" s="11"/>
      <c r="CW75" s="11">
        <f t="shared" si="334"/>
        <v>0</v>
      </c>
      <c r="CX75" s="11"/>
      <c r="CY75" s="11">
        <f t="shared" si="335"/>
        <v>0</v>
      </c>
      <c r="CZ75" s="12"/>
      <c r="DA75" s="11">
        <f t="shared" si="336"/>
        <v>0</v>
      </c>
      <c r="DB75" s="12"/>
      <c r="DC75" s="11">
        <f t="shared" si="337"/>
        <v>0</v>
      </c>
      <c r="DD75" s="12"/>
      <c r="DE75" s="11">
        <f t="shared" si="338"/>
        <v>0</v>
      </c>
      <c r="DF75" s="12"/>
      <c r="DG75" s="11">
        <f t="shared" si="339"/>
        <v>0</v>
      </c>
      <c r="DH75" s="12"/>
      <c r="DI75" s="11">
        <f t="shared" si="340"/>
        <v>0</v>
      </c>
      <c r="DJ75" s="12"/>
      <c r="DK75" s="11">
        <f t="shared" si="341"/>
        <v>0</v>
      </c>
      <c r="DL75" s="12"/>
      <c r="DM75" s="11">
        <f t="shared" si="342"/>
        <v>0</v>
      </c>
      <c r="DN75" s="11">
        <v>90</v>
      </c>
      <c r="DO75" s="11">
        <f t="shared" si="343"/>
        <v>11774332.928358</v>
      </c>
      <c r="DP75" s="12"/>
      <c r="DQ75" s="11">
        <f t="shared" si="344"/>
        <v>0</v>
      </c>
      <c r="DR75" s="12"/>
      <c r="DS75" s="11">
        <f t="shared" si="345"/>
        <v>0</v>
      </c>
      <c r="DT75" s="12"/>
      <c r="DU75" s="11">
        <f t="shared" si="346"/>
        <v>0</v>
      </c>
      <c r="DV75" s="12"/>
      <c r="DW75" s="11">
        <f t="shared" si="347"/>
        <v>0</v>
      </c>
      <c r="DX75" s="12"/>
      <c r="DY75" s="11">
        <f t="shared" si="348"/>
        <v>0</v>
      </c>
      <c r="DZ75" s="12"/>
      <c r="EA75" s="11">
        <f t="shared" si="349"/>
        <v>0</v>
      </c>
      <c r="EB75" s="64">
        <f t="shared" si="350"/>
        <v>215</v>
      </c>
      <c r="EC75" s="64">
        <f t="shared" si="350"/>
        <v>25751461.285857998</v>
      </c>
    </row>
    <row r="76" spans="1:133" ht="30" x14ac:dyDescent="0.25">
      <c r="A76" s="45">
        <v>64</v>
      </c>
      <c r="B76" s="8" t="s">
        <v>143</v>
      </c>
      <c r="C76" s="5">
        <v>19007.45</v>
      </c>
      <c r="D76" s="5">
        <f>C76*(H76+I76+J76)</f>
        <v>15586.109000000002</v>
      </c>
      <c r="E76" s="9">
        <v>0.91</v>
      </c>
      <c r="F76" s="10">
        <v>1</v>
      </c>
      <c r="G76" s="10"/>
      <c r="H76" s="7">
        <v>0.73</v>
      </c>
      <c r="I76" s="7">
        <v>0.05</v>
      </c>
      <c r="J76" s="7">
        <v>0.04</v>
      </c>
      <c r="K76" s="7">
        <v>0.18</v>
      </c>
      <c r="L76" s="5">
        <v>1.4</v>
      </c>
      <c r="M76" s="5">
        <v>1.68</v>
      </c>
      <c r="N76" s="5">
        <v>2.23</v>
      </c>
      <c r="O76" s="5">
        <v>2.39</v>
      </c>
      <c r="P76" s="11"/>
      <c r="Q76" s="11">
        <f t="shared" si="293"/>
        <v>0</v>
      </c>
      <c r="R76" s="11">
        <v>30</v>
      </c>
      <c r="S76" s="11">
        <f t="shared" si="294"/>
        <v>944404.16070000001</v>
      </c>
      <c r="T76" s="11">
        <v>0</v>
      </c>
      <c r="U76" s="11">
        <f t="shared" si="295"/>
        <v>0</v>
      </c>
      <c r="V76" s="11">
        <v>3</v>
      </c>
      <c r="W76" s="11">
        <f t="shared" si="296"/>
        <v>79911.12129000001</v>
      </c>
      <c r="X76" s="11">
        <v>0</v>
      </c>
      <c r="Y76" s="11">
        <f t="shared" si="297"/>
        <v>0</v>
      </c>
      <c r="Z76" s="11">
        <v>4</v>
      </c>
      <c r="AA76" s="11">
        <f t="shared" si="298"/>
        <v>106548.16172</v>
      </c>
      <c r="AB76" s="11">
        <v>0</v>
      </c>
      <c r="AC76" s="11">
        <f t="shared" si="299"/>
        <v>0</v>
      </c>
      <c r="AD76" s="11">
        <v>0</v>
      </c>
      <c r="AE76" s="11">
        <f t="shared" si="300"/>
        <v>0</v>
      </c>
      <c r="AF76" s="11">
        <v>0</v>
      </c>
      <c r="AG76" s="11">
        <f t="shared" si="301"/>
        <v>0</v>
      </c>
      <c r="AH76" s="11">
        <v>0</v>
      </c>
      <c r="AI76" s="11">
        <f t="shared" si="302"/>
        <v>0</v>
      </c>
      <c r="AJ76" s="11">
        <v>7</v>
      </c>
      <c r="AK76" s="11">
        <f t="shared" si="303"/>
        <v>173746.1500775</v>
      </c>
      <c r="AL76" s="11">
        <v>0</v>
      </c>
      <c r="AM76" s="11">
        <f t="shared" si="304"/>
        <v>0</v>
      </c>
      <c r="AN76" s="11"/>
      <c r="AO76" s="11">
        <f t="shared" si="305"/>
        <v>0</v>
      </c>
      <c r="AP76" s="11">
        <v>6</v>
      </c>
      <c r="AQ76" s="11">
        <f t="shared" si="306"/>
        <v>140207.69462699999</v>
      </c>
      <c r="AR76" s="11">
        <v>0</v>
      </c>
      <c r="AS76" s="11">
        <f t="shared" si="307"/>
        <v>0</v>
      </c>
      <c r="AT76" s="11"/>
      <c r="AU76" s="11">
        <f t="shared" si="308"/>
        <v>0</v>
      </c>
      <c r="AV76" s="11">
        <v>0</v>
      </c>
      <c r="AW76" s="11">
        <f t="shared" si="309"/>
        <v>0</v>
      </c>
      <c r="AX76" s="11"/>
      <c r="AY76" s="11">
        <f t="shared" si="310"/>
        <v>0</v>
      </c>
      <c r="AZ76" s="11">
        <v>2</v>
      </c>
      <c r="BA76" s="11">
        <f t="shared" si="311"/>
        <v>49641.757164999995</v>
      </c>
      <c r="BB76" s="11">
        <v>40</v>
      </c>
      <c r="BC76" s="11">
        <f t="shared" si="312"/>
        <v>898394.72723000008</v>
      </c>
      <c r="BD76" s="11">
        <v>0</v>
      </c>
      <c r="BE76" s="11">
        <f t="shared" si="313"/>
        <v>0</v>
      </c>
      <c r="BF76" s="11">
        <f>540-23</f>
        <v>517</v>
      </c>
      <c r="BG76" s="11">
        <f t="shared" si="314"/>
        <v>13427066.154752251</v>
      </c>
      <c r="BH76" s="11">
        <v>46</v>
      </c>
      <c r="BI76" s="11">
        <f t="shared" si="315"/>
        <v>1194671.2632855</v>
      </c>
      <c r="BJ76" s="11">
        <v>0</v>
      </c>
      <c r="BK76" s="11">
        <f t="shared" si="316"/>
        <v>0</v>
      </c>
      <c r="BL76" s="11">
        <v>0</v>
      </c>
      <c r="BM76" s="11">
        <f t="shared" si="317"/>
        <v>0</v>
      </c>
      <c r="BN76" s="11">
        <v>0</v>
      </c>
      <c r="BO76" s="11">
        <f t="shared" si="318"/>
        <v>0</v>
      </c>
      <c r="BP76" s="11">
        <v>0</v>
      </c>
      <c r="BQ76" s="11">
        <f t="shared" si="319"/>
        <v>0</v>
      </c>
      <c r="BR76" s="11">
        <v>0</v>
      </c>
      <c r="BS76" s="11">
        <f t="shared" si="320"/>
        <v>0</v>
      </c>
      <c r="BT76" s="11">
        <v>30</v>
      </c>
      <c r="BU76" s="11">
        <f t="shared" si="321"/>
        <v>799111.21290000004</v>
      </c>
      <c r="BV76" s="11">
        <v>5</v>
      </c>
      <c r="BW76" s="11">
        <f t="shared" si="322"/>
        <v>129855.57209625001</v>
      </c>
      <c r="BX76" s="11">
        <v>0</v>
      </c>
      <c r="BY76" s="11">
        <f t="shared" si="323"/>
        <v>0</v>
      </c>
      <c r="BZ76" s="11">
        <v>0</v>
      </c>
      <c r="CA76" s="11">
        <f t="shared" si="324"/>
        <v>0</v>
      </c>
      <c r="CB76" s="11">
        <v>0</v>
      </c>
      <c r="CC76" s="11">
        <f t="shared" si="325"/>
        <v>0</v>
      </c>
      <c r="CD76" s="11">
        <v>4</v>
      </c>
      <c r="CE76" s="11">
        <f t="shared" si="326"/>
        <v>119140.21719600001</v>
      </c>
      <c r="CF76" s="11">
        <v>16</v>
      </c>
      <c r="CG76" s="11">
        <f t="shared" si="327"/>
        <v>448664.62280640006</v>
      </c>
      <c r="CH76" s="11"/>
      <c r="CI76" s="11">
        <f t="shared" si="328"/>
        <v>0</v>
      </c>
      <c r="CJ76" s="11"/>
      <c r="CK76" s="11">
        <f t="shared" si="111"/>
        <v>0</v>
      </c>
      <c r="CL76" s="11">
        <v>30</v>
      </c>
      <c r="CM76" s="11">
        <f t="shared" si="329"/>
        <v>841246.16776199988</v>
      </c>
      <c r="CN76" s="11">
        <v>0</v>
      </c>
      <c r="CO76" s="11">
        <f t="shared" si="330"/>
        <v>0</v>
      </c>
      <c r="CP76" s="11">
        <v>10</v>
      </c>
      <c r="CQ76" s="11">
        <f t="shared" si="331"/>
        <v>280415.38925399998</v>
      </c>
      <c r="CR76" s="11">
        <v>0</v>
      </c>
      <c r="CS76" s="11">
        <f t="shared" si="332"/>
        <v>0</v>
      </c>
      <c r="CT76" s="11">
        <v>2</v>
      </c>
      <c r="CU76" s="11">
        <f t="shared" si="333"/>
        <v>59570.108598000006</v>
      </c>
      <c r="CV76" s="11"/>
      <c r="CW76" s="11">
        <f t="shared" si="334"/>
        <v>0</v>
      </c>
      <c r="CX76" s="11">
        <v>2</v>
      </c>
      <c r="CY76" s="11">
        <f t="shared" si="335"/>
        <v>54823.872303200005</v>
      </c>
      <c r="CZ76" s="11">
        <v>0</v>
      </c>
      <c r="DA76" s="11">
        <f t="shared" si="336"/>
        <v>0</v>
      </c>
      <c r="DB76" s="11">
        <v>0</v>
      </c>
      <c r="DC76" s="11">
        <f t="shared" si="337"/>
        <v>0</v>
      </c>
      <c r="DD76" s="11">
        <v>21</v>
      </c>
      <c r="DE76" s="11">
        <f t="shared" si="338"/>
        <v>654472.08336509997</v>
      </c>
      <c r="DF76" s="11">
        <v>0</v>
      </c>
      <c r="DG76" s="11">
        <f t="shared" si="339"/>
        <v>0</v>
      </c>
      <c r="DH76" s="11">
        <v>0</v>
      </c>
      <c r="DI76" s="11">
        <f t="shared" si="340"/>
        <v>0</v>
      </c>
      <c r="DJ76" s="11">
        <v>148</v>
      </c>
      <c r="DK76" s="11">
        <f t="shared" si="341"/>
        <v>4612469.9208588013</v>
      </c>
      <c r="DL76" s="11">
        <v>0</v>
      </c>
      <c r="DM76" s="11">
        <f t="shared" si="342"/>
        <v>0</v>
      </c>
      <c r="DN76" s="11">
        <v>0</v>
      </c>
      <c r="DO76" s="11">
        <f t="shared" si="343"/>
        <v>0</v>
      </c>
      <c r="DP76" s="11">
        <v>0</v>
      </c>
      <c r="DQ76" s="11">
        <f t="shared" si="344"/>
        <v>0</v>
      </c>
      <c r="DR76" s="11">
        <v>0</v>
      </c>
      <c r="DS76" s="11">
        <f t="shared" si="345"/>
        <v>0</v>
      </c>
      <c r="DT76" s="11">
        <v>2</v>
      </c>
      <c r="DU76" s="11">
        <f t="shared" si="346"/>
        <v>53903.683633799999</v>
      </c>
      <c r="DV76" s="11">
        <v>0</v>
      </c>
      <c r="DW76" s="11">
        <f t="shared" si="347"/>
        <v>0</v>
      </c>
      <c r="DX76" s="11">
        <v>0</v>
      </c>
      <c r="DY76" s="11">
        <f t="shared" si="348"/>
        <v>0</v>
      </c>
      <c r="DZ76" s="11">
        <v>0</v>
      </c>
      <c r="EA76" s="11">
        <f t="shared" si="349"/>
        <v>0</v>
      </c>
      <c r="EB76" s="64">
        <f t="shared" si="350"/>
        <v>925</v>
      </c>
      <c r="EC76" s="64">
        <f t="shared" si="350"/>
        <v>25068264.041620806</v>
      </c>
    </row>
    <row r="77" spans="1:133" ht="30" x14ac:dyDescent="0.25">
      <c r="A77" s="45">
        <v>65</v>
      </c>
      <c r="B77" s="8" t="s">
        <v>144</v>
      </c>
      <c r="C77" s="5">
        <v>19007.45</v>
      </c>
      <c r="D77" s="5">
        <f>C77*(H77+I77+J77)</f>
        <v>15586.109000000002</v>
      </c>
      <c r="E77" s="9">
        <v>1.84</v>
      </c>
      <c r="F77" s="10">
        <v>1</v>
      </c>
      <c r="G77" s="10"/>
      <c r="H77" s="7">
        <v>0.63</v>
      </c>
      <c r="I77" s="7">
        <v>0.15</v>
      </c>
      <c r="J77" s="7">
        <v>0.04</v>
      </c>
      <c r="K77" s="7">
        <v>0.18</v>
      </c>
      <c r="L77" s="5">
        <v>1.4</v>
      </c>
      <c r="M77" s="5">
        <v>1.68</v>
      </c>
      <c r="N77" s="5">
        <v>2.23</v>
      </c>
      <c r="O77" s="5">
        <v>2.39</v>
      </c>
      <c r="P77" s="11"/>
      <c r="Q77" s="11">
        <f t="shared" si="293"/>
        <v>0</v>
      </c>
      <c r="R77" s="11">
        <v>98</v>
      </c>
      <c r="S77" s="11">
        <f t="shared" si="294"/>
        <v>6237910.5588800013</v>
      </c>
      <c r="T77" s="11">
        <v>0</v>
      </c>
      <c r="U77" s="11">
        <f t="shared" si="295"/>
        <v>0</v>
      </c>
      <c r="V77" s="11">
        <v>77</v>
      </c>
      <c r="W77" s="11">
        <f t="shared" si="296"/>
        <v>4147182.2946400009</v>
      </c>
      <c r="X77" s="11"/>
      <c r="Y77" s="11">
        <f t="shared" si="297"/>
        <v>0</v>
      </c>
      <c r="Z77" s="11">
        <v>96</v>
      </c>
      <c r="AA77" s="11">
        <f t="shared" si="298"/>
        <v>5170512.9907200001</v>
      </c>
      <c r="AB77" s="11">
        <v>0</v>
      </c>
      <c r="AC77" s="11">
        <f t="shared" si="299"/>
        <v>0</v>
      </c>
      <c r="AD77" s="11">
        <v>0</v>
      </c>
      <c r="AE77" s="11">
        <f t="shared" si="300"/>
        <v>0</v>
      </c>
      <c r="AF77" s="11">
        <v>0</v>
      </c>
      <c r="AG77" s="11">
        <f t="shared" si="301"/>
        <v>0</v>
      </c>
      <c r="AH77" s="11"/>
      <c r="AI77" s="11">
        <f t="shared" si="302"/>
        <v>0</v>
      </c>
      <c r="AJ77" s="11">
        <v>5</v>
      </c>
      <c r="AK77" s="11">
        <f t="shared" si="303"/>
        <v>250936.35489999998</v>
      </c>
      <c r="AL77" s="11">
        <v>0</v>
      </c>
      <c r="AM77" s="11">
        <f t="shared" si="304"/>
        <v>0</v>
      </c>
      <c r="AN77" s="11"/>
      <c r="AO77" s="11">
        <f t="shared" si="305"/>
        <v>0</v>
      </c>
      <c r="AP77" s="11">
        <v>7</v>
      </c>
      <c r="AQ77" s="11">
        <f t="shared" si="306"/>
        <v>330746.35655599996</v>
      </c>
      <c r="AR77" s="11">
        <v>0</v>
      </c>
      <c r="AS77" s="11">
        <f t="shared" si="307"/>
        <v>0</v>
      </c>
      <c r="AT77" s="11"/>
      <c r="AU77" s="11">
        <f t="shared" si="308"/>
        <v>0</v>
      </c>
      <c r="AV77" s="11">
        <v>0</v>
      </c>
      <c r="AW77" s="11">
        <f t="shared" si="309"/>
        <v>0</v>
      </c>
      <c r="AX77" s="11"/>
      <c r="AY77" s="11">
        <f t="shared" si="310"/>
        <v>0</v>
      </c>
      <c r="AZ77" s="11">
        <v>7</v>
      </c>
      <c r="BA77" s="11">
        <f t="shared" si="311"/>
        <v>351310.89685999998</v>
      </c>
      <c r="BB77" s="11">
        <v>30</v>
      </c>
      <c r="BC77" s="11">
        <f t="shared" si="312"/>
        <v>1362400.7951400001</v>
      </c>
      <c r="BD77" s="11">
        <v>0</v>
      </c>
      <c r="BE77" s="11">
        <f t="shared" si="313"/>
        <v>0</v>
      </c>
      <c r="BF77" s="11">
        <f>60-1</f>
        <v>59</v>
      </c>
      <c r="BG77" s="11">
        <f t="shared" si="314"/>
        <v>3098268.331158</v>
      </c>
      <c r="BH77" s="11">
        <v>84</v>
      </c>
      <c r="BI77" s="11">
        <f t="shared" si="315"/>
        <v>4411093.8952080002</v>
      </c>
      <c r="BJ77" s="11">
        <v>0</v>
      </c>
      <c r="BK77" s="11">
        <f t="shared" si="316"/>
        <v>0</v>
      </c>
      <c r="BL77" s="11">
        <v>0</v>
      </c>
      <c r="BM77" s="11">
        <f t="shared" si="317"/>
        <v>0</v>
      </c>
      <c r="BN77" s="11">
        <v>0</v>
      </c>
      <c r="BO77" s="11">
        <f t="shared" si="318"/>
        <v>0</v>
      </c>
      <c r="BP77" s="11">
        <v>0</v>
      </c>
      <c r="BQ77" s="11">
        <f t="shared" si="319"/>
        <v>0</v>
      </c>
      <c r="BR77" s="11">
        <v>0</v>
      </c>
      <c r="BS77" s="11">
        <f t="shared" si="320"/>
        <v>0</v>
      </c>
      <c r="BT77" s="11">
        <v>25</v>
      </c>
      <c r="BU77" s="11">
        <f t="shared" si="321"/>
        <v>1346487.7580000001</v>
      </c>
      <c r="BV77" s="11">
        <v>1</v>
      </c>
      <c r="BW77" s="11">
        <f t="shared" si="322"/>
        <v>52513.022562000006</v>
      </c>
      <c r="BX77" s="11">
        <v>0</v>
      </c>
      <c r="BY77" s="11">
        <f t="shared" si="323"/>
        <v>0</v>
      </c>
      <c r="BZ77" s="11">
        <v>0</v>
      </c>
      <c r="CA77" s="11">
        <f t="shared" si="324"/>
        <v>0</v>
      </c>
      <c r="CB77" s="11">
        <v>0</v>
      </c>
      <c r="CC77" s="11">
        <f t="shared" si="325"/>
        <v>0</v>
      </c>
      <c r="CD77" s="11"/>
      <c r="CE77" s="11">
        <f t="shared" si="326"/>
        <v>0</v>
      </c>
      <c r="CF77" s="11">
        <v>10</v>
      </c>
      <c r="CG77" s="11">
        <f t="shared" si="327"/>
        <v>566993.75409599999</v>
      </c>
      <c r="CH77" s="12"/>
      <c r="CI77" s="11">
        <f t="shared" si="328"/>
        <v>0</v>
      </c>
      <c r="CJ77" s="11">
        <v>2</v>
      </c>
      <c r="CK77" s="11">
        <f t="shared" si="111"/>
        <v>158640.73948800002</v>
      </c>
      <c r="CL77" s="11">
        <v>6</v>
      </c>
      <c r="CM77" s="11">
        <f t="shared" si="329"/>
        <v>340196.25245759997</v>
      </c>
      <c r="CN77" s="11">
        <v>0</v>
      </c>
      <c r="CO77" s="11">
        <f t="shared" si="330"/>
        <v>0</v>
      </c>
      <c r="CP77" s="11">
        <v>10</v>
      </c>
      <c r="CQ77" s="11">
        <f t="shared" si="331"/>
        <v>566993.75409599999</v>
      </c>
      <c r="CR77" s="11">
        <v>0</v>
      </c>
      <c r="CS77" s="11">
        <f t="shared" si="332"/>
        <v>0</v>
      </c>
      <c r="CT77" s="11">
        <v>2</v>
      </c>
      <c r="CU77" s="11">
        <f t="shared" si="333"/>
        <v>120449.45035200001</v>
      </c>
      <c r="CV77" s="11"/>
      <c r="CW77" s="11">
        <f t="shared" si="334"/>
        <v>0</v>
      </c>
      <c r="CX77" s="12"/>
      <c r="CY77" s="11">
        <f t="shared" si="335"/>
        <v>0</v>
      </c>
      <c r="CZ77" s="11">
        <v>0</v>
      </c>
      <c r="DA77" s="11">
        <f t="shared" si="336"/>
        <v>0</v>
      </c>
      <c r="DB77" s="11">
        <v>0</v>
      </c>
      <c r="DC77" s="11">
        <f t="shared" si="337"/>
        <v>0</v>
      </c>
      <c r="DD77" s="11">
        <v>17</v>
      </c>
      <c r="DE77" s="11">
        <f t="shared" si="338"/>
        <v>1071265.6602648001</v>
      </c>
      <c r="DF77" s="11">
        <v>0</v>
      </c>
      <c r="DG77" s="11">
        <f t="shared" si="339"/>
        <v>0</v>
      </c>
      <c r="DH77" s="11">
        <v>0</v>
      </c>
      <c r="DI77" s="11">
        <f t="shared" si="340"/>
        <v>0</v>
      </c>
      <c r="DJ77" s="11">
        <v>40</v>
      </c>
      <c r="DK77" s="11">
        <f t="shared" si="341"/>
        <v>2520625.0829759999</v>
      </c>
      <c r="DL77" s="11">
        <v>0</v>
      </c>
      <c r="DM77" s="11">
        <f t="shared" si="342"/>
        <v>0</v>
      </c>
      <c r="DN77" s="11">
        <v>0</v>
      </c>
      <c r="DO77" s="11">
        <f t="shared" si="343"/>
        <v>0</v>
      </c>
      <c r="DP77" s="11">
        <v>0</v>
      </c>
      <c r="DQ77" s="11">
        <f t="shared" si="344"/>
        <v>0</v>
      </c>
      <c r="DR77" s="11">
        <v>0</v>
      </c>
      <c r="DS77" s="11">
        <f t="shared" si="345"/>
        <v>0</v>
      </c>
      <c r="DT77" s="11">
        <v>47</v>
      </c>
      <c r="DU77" s="11">
        <f t="shared" si="346"/>
        <v>2561313.4948632005</v>
      </c>
      <c r="DV77" s="11">
        <v>0</v>
      </c>
      <c r="DW77" s="11">
        <f t="shared" si="347"/>
        <v>0</v>
      </c>
      <c r="DX77" s="11">
        <v>0</v>
      </c>
      <c r="DY77" s="11">
        <f t="shared" si="348"/>
        <v>0</v>
      </c>
      <c r="DZ77" s="11">
        <v>5</v>
      </c>
      <c r="EA77" s="11">
        <f t="shared" si="349"/>
        <v>579885.9372075001</v>
      </c>
      <c r="EB77" s="64">
        <f t="shared" si="350"/>
        <v>628</v>
      </c>
      <c r="EC77" s="64">
        <f t="shared" si="350"/>
        <v>35245727.380425103</v>
      </c>
    </row>
    <row r="78" spans="1:133" ht="30" x14ac:dyDescent="0.25">
      <c r="A78" s="45">
        <v>66</v>
      </c>
      <c r="B78" s="8" t="s">
        <v>145</v>
      </c>
      <c r="C78" s="5">
        <v>19007.45</v>
      </c>
      <c r="D78" s="5">
        <f>C78*(H78+I78+J78)</f>
        <v>15966.258000000002</v>
      </c>
      <c r="E78" s="9">
        <v>2.29</v>
      </c>
      <c r="F78" s="10">
        <v>1</v>
      </c>
      <c r="G78" s="10"/>
      <c r="H78" s="7">
        <v>0.55000000000000004</v>
      </c>
      <c r="I78" s="7">
        <v>0.25</v>
      </c>
      <c r="J78" s="7">
        <v>0.04</v>
      </c>
      <c r="K78" s="7">
        <v>0.16</v>
      </c>
      <c r="L78" s="5">
        <v>1.4</v>
      </c>
      <c r="M78" s="5">
        <v>1.68</v>
      </c>
      <c r="N78" s="5">
        <v>2.23</v>
      </c>
      <c r="O78" s="5">
        <v>2.39</v>
      </c>
      <c r="P78" s="11"/>
      <c r="Q78" s="11">
        <f t="shared" si="293"/>
        <v>0</v>
      </c>
      <c r="R78" s="11">
        <v>8</v>
      </c>
      <c r="S78" s="11">
        <f t="shared" si="294"/>
        <v>633754.00087999995</v>
      </c>
      <c r="T78" s="11">
        <v>0</v>
      </c>
      <c r="U78" s="11">
        <f t="shared" si="295"/>
        <v>0</v>
      </c>
      <c r="V78" s="11">
        <v>2</v>
      </c>
      <c r="W78" s="11">
        <f t="shared" si="296"/>
        <v>134063.34633999999</v>
      </c>
      <c r="X78" s="11"/>
      <c r="Y78" s="11">
        <f t="shared" si="297"/>
        <v>0</v>
      </c>
      <c r="Z78" s="11">
        <v>1</v>
      </c>
      <c r="AA78" s="11">
        <f t="shared" si="298"/>
        <v>67031.673169999995</v>
      </c>
      <c r="AB78" s="11">
        <v>0</v>
      </c>
      <c r="AC78" s="11">
        <f t="shared" si="299"/>
        <v>0</v>
      </c>
      <c r="AD78" s="11">
        <v>0</v>
      </c>
      <c r="AE78" s="11">
        <f t="shared" si="300"/>
        <v>0</v>
      </c>
      <c r="AF78" s="11">
        <v>0</v>
      </c>
      <c r="AG78" s="11">
        <f t="shared" si="301"/>
        <v>0</v>
      </c>
      <c r="AH78" s="11">
        <v>0</v>
      </c>
      <c r="AI78" s="11">
        <f t="shared" si="302"/>
        <v>0</v>
      </c>
      <c r="AJ78" s="11"/>
      <c r="AK78" s="11">
        <f t="shared" si="303"/>
        <v>0</v>
      </c>
      <c r="AL78" s="11">
        <v>0</v>
      </c>
      <c r="AM78" s="11">
        <f t="shared" si="304"/>
        <v>0</v>
      </c>
      <c r="AN78" s="11"/>
      <c r="AO78" s="11">
        <f t="shared" si="305"/>
        <v>0</v>
      </c>
      <c r="AP78" s="11"/>
      <c r="AQ78" s="11">
        <f t="shared" si="306"/>
        <v>0</v>
      </c>
      <c r="AR78" s="11">
        <v>0</v>
      </c>
      <c r="AS78" s="11">
        <f t="shared" si="307"/>
        <v>0</v>
      </c>
      <c r="AT78" s="11"/>
      <c r="AU78" s="11">
        <f t="shared" si="308"/>
        <v>0</v>
      </c>
      <c r="AV78" s="11">
        <v>0</v>
      </c>
      <c r="AW78" s="11">
        <f t="shared" si="309"/>
        <v>0</v>
      </c>
      <c r="AX78" s="11"/>
      <c r="AY78" s="11">
        <f t="shared" si="310"/>
        <v>0</v>
      </c>
      <c r="AZ78" s="11"/>
      <c r="BA78" s="11">
        <f t="shared" si="311"/>
        <v>0</v>
      </c>
      <c r="BB78" s="11"/>
      <c r="BC78" s="11">
        <f t="shared" si="312"/>
        <v>0</v>
      </c>
      <c r="BD78" s="11">
        <v>0</v>
      </c>
      <c r="BE78" s="11">
        <f t="shared" si="313"/>
        <v>0</v>
      </c>
      <c r="BF78" s="11">
        <f>5-1</f>
        <v>4</v>
      </c>
      <c r="BG78" s="11">
        <f t="shared" si="314"/>
        <v>261423.52536300002</v>
      </c>
      <c r="BH78" s="11"/>
      <c r="BI78" s="11">
        <f t="shared" si="315"/>
        <v>0</v>
      </c>
      <c r="BJ78" s="11">
        <v>0</v>
      </c>
      <c r="BK78" s="11">
        <f t="shared" si="316"/>
        <v>0</v>
      </c>
      <c r="BL78" s="11">
        <v>0</v>
      </c>
      <c r="BM78" s="11">
        <f t="shared" si="317"/>
        <v>0</v>
      </c>
      <c r="BN78" s="11">
        <v>0</v>
      </c>
      <c r="BO78" s="11">
        <f t="shared" si="318"/>
        <v>0</v>
      </c>
      <c r="BP78" s="11">
        <v>0</v>
      </c>
      <c r="BQ78" s="11">
        <f t="shared" si="319"/>
        <v>0</v>
      </c>
      <c r="BR78" s="11">
        <v>0</v>
      </c>
      <c r="BS78" s="11">
        <f t="shared" si="320"/>
        <v>0</v>
      </c>
      <c r="BT78" s="11"/>
      <c r="BU78" s="11">
        <f t="shared" si="321"/>
        <v>0</v>
      </c>
      <c r="BV78" s="11"/>
      <c r="BW78" s="11">
        <f t="shared" si="322"/>
        <v>0</v>
      </c>
      <c r="BX78" s="11">
        <v>0</v>
      </c>
      <c r="BY78" s="11">
        <f t="shared" si="323"/>
        <v>0</v>
      </c>
      <c r="BZ78" s="11">
        <v>0</v>
      </c>
      <c r="CA78" s="11">
        <f t="shared" si="324"/>
        <v>0</v>
      </c>
      <c r="CB78" s="11">
        <v>0</v>
      </c>
      <c r="CC78" s="11">
        <f t="shared" si="325"/>
        <v>0</v>
      </c>
      <c r="CD78" s="11">
        <v>3</v>
      </c>
      <c r="CE78" s="11">
        <f t="shared" si="326"/>
        <v>224860.79454300003</v>
      </c>
      <c r="CF78" s="11">
        <v>3</v>
      </c>
      <c r="CG78" s="11">
        <f t="shared" si="327"/>
        <v>211698.21144780001</v>
      </c>
      <c r="CH78" s="11"/>
      <c r="CI78" s="11">
        <f t="shared" si="328"/>
        <v>0</v>
      </c>
      <c r="CJ78" s="11"/>
      <c r="CK78" s="11">
        <f t="shared" si="111"/>
        <v>0</v>
      </c>
      <c r="CL78" s="11"/>
      <c r="CM78" s="11">
        <f t="shared" si="329"/>
        <v>0</v>
      </c>
      <c r="CN78" s="11">
        <v>0</v>
      </c>
      <c r="CO78" s="11">
        <f t="shared" si="330"/>
        <v>0</v>
      </c>
      <c r="CP78" s="11"/>
      <c r="CQ78" s="11">
        <f t="shared" si="331"/>
        <v>0</v>
      </c>
      <c r="CR78" s="11">
        <v>0</v>
      </c>
      <c r="CS78" s="11">
        <f t="shared" si="332"/>
        <v>0</v>
      </c>
      <c r="CT78" s="11"/>
      <c r="CU78" s="11">
        <f t="shared" si="333"/>
        <v>0</v>
      </c>
      <c r="CV78" s="11"/>
      <c r="CW78" s="11">
        <f t="shared" si="334"/>
        <v>0</v>
      </c>
      <c r="CX78" s="11"/>
      <c r="CY78" s="11">
        <f t="shared" si="335"/>
        <v>0</v>
      </c>
      <c r="CZ78" s="11"/>
      <c r="DA78" s="11">
        <f t="shared" si="336"/>
        <v>0</v>
      </c>
      <c r="DB78" s="11">
        <v>0</v>
      </c>
      <c r="DC78" s="11">
        <f t="shared" si="337"/>
        <v>0</v>
      </c>
      <c r="DD78" s="11"/>
      <c r="DE78" s="11">
        <f t="shared" si="338"/>
        <v>0</v>
      </c>
      <c r="DF78" s="11">
        <v>0</v>
      </c>
      <c r="DG78" s="11">
        <f t="shared" si="339"/>
        <v>0</v>
      </c>
      <c r="DH78" s="11">
        <v>0</v>
      </c>
      <c r="DI78" s="11">
        <f t="shared" si="340"/>
        <v>0</v>
      </c>
      <c r="DJ78" s="11">
        <v>2</v>
      </c>
      <c r="DK78" s="11">
        <f t="shared" si="341"/>
        <v>156854.11521780002</v>
      </c>
      <c r="DL78" s="11">
        <v>0</v>
      </c>
      <c r="DM78" s="11">
        <f t="shared" si="342"/>
        <v>0</v>
      </c>
      <c r="DN78" s="11">
        <v>0</v>
      </c>
      <c r="DO78" s="11">
        <f t="shared" si="343"/>
        <v>0</v>
      </c>
      <c r="DP78" s="11">
        <v>0</v>
      </c>
      <c r="DQ78" s="11">
        <f t="shared" si="344"/>
        <v>0</v>
      </c>
      <c r="DR78" s="11">
        <v>0</v>
      </c>
      <c r="DS78" s="11">
        <f t="shared" si="345"/>
        <v>0</v>
      </c>
      <c r="DT78" s="11"/>
      <c r="DU78" s="11">
        <f t="shared" si="346"/>
        <v>0</v>
      </c>
      <c r="DV78" s="11">
        <v>0</v>
      </c>
      <c r="DW78" s="11">
        <f t="shared" si="347"/>
        <v>0</v>
      </c>
      <c r="DX78" s="11">
        <v>0</v>
      </c>
      <c r="DY78" s="11">
        <f t="shared" si="348"/>
        <v>0</v>
      </c>
      <c r="DZ78" s="11"/>
      <c r="EA78" s="11">
        <f t="shared" si="349"/>
        <v>0</v>
      </c>
      <c r="EB78" s="64">
        <f t="shared" si="350"/>
        <v>23</v>
      </c>
      <c r="EC78" s="64">
        <f t="shared" si="350"/>
        <v>1689685.6669615998</v>
      </c>
    </row>
    <row r="79" spans="1:133" s="66" customFormat="1" x14ac:dyDescent="0.2">
      <c r="A79" s="44">
        <v>15</v>
      </c>
      <c r="B79" s="26" t="s">
        <v>146</v>
      </c>
      <c r="C79" s="5">
        <v>19007.45</v>
      </c>
      <c r="D79" s="13">
        <f>C79*(H79+I79+J79)</f>
        <v>0</v>
      </c>
      <c r="E79" s="13">
        <v>1.1200000000000001</v>
      </c>
      <c r="F79" s="14">
        <v>1</v>
      </c>
      <c r="G79" s="14"/>
      <c r="H79" s="15"/>
      <c r="I79" s="15"/>
      <c r="J79" s="15"/>
      <c r="K79" s="15"/>
      <c r="L79" s="5">
        <v>1.4</v>
      </c>
      <c r="M79" s="5">
        <v>1.68</v>
      </c>
      <c r="N79" s="5">
        <v>2.23</v>
      </c>
      <c r="O79" s="5">
        <v>2.39</v>
      </c>
      <c r="P79" s="12">
        <f t="shared" ref="P79:AJ79" si="351">SUM(P80:P93)</f>
        <v>0</v>
      </c>
      <c r="Q79" s="12">
        <f t="shared" si="351"/>
        <v>0</v>
      </c>
      <c r="R79" s="12">
        <f t="shared" si="351"/>
        <v>13</v>
      </c>
      <c r="S79" s="12">
        <f t="shared" si="351"/>
        <v>635829.61442000011</v>
      </c>
      <c r="T79" s="12">
        <f t="shared" si="351"/>
        <v>1450</v>
      </c>
      <c r="U79" s="12">
        <f t="shared" si="351"/>
        <v>51336841.555999994</v>
      </c>
      <c r="V79" s="12">
        <f t="shared" si="351"/>
        <v>3104</v>
      </c>
      <c r="W79" s="12">
        <f t="shared" si="351"/>
        <v>186678526.34277001</v>
      </c>
      <c r="X79" s="12">
        <f t="shared" si="351"/>
        <v>0</v>
      </c>
      <c r="Y79" s="12">
        <f t="shared" si="351"/>
        <v>0</v>
      </c>
      <c r="Z79" s="12">
        <f t="shared" si="351"/>
        <v>1264</v>
      </c>
      <c r="AA79" s="12">
        <f t="shared" si="351"/>
        <v>57256757.476380005</v>
      </c>
      <c r="AB79" s="12">
        <f t="shared" si="351"/>
        <v>42</v>
      </c>
      <c r="AC79" s="12">
        <f t="shared" si="351"/>
        <v>1191402.1719599999</v>
      </c>
      <c r="AD79" s="12">
        <f t="shared" si="351"/>
        <v>0</v>
      </c>
      <c r="AE79" s="12">
        <f t="shared" si="351"/>
        <v>0</v>
      </c>
      <c r="AF79" s="12">
        <f t="shared" si="351"/>
        <v>0</v>
      </c>
      <c r="AG79" s="12">
        <f t="shared" si="351"/>
        <v>0</v>
      </c>
      <c r="AH79" s="12">
        <f t="shared" si="351"/>
        <v>591</v>
      </c>
      <c r="AI79" s="12">
        <f t="shared" si="351"/>
        <v>15492950.256283499</v>
      </c>
      <c r="AJ79" s="12">
        <f t="shared" si="351"/>
        <v>267</v>
      </c>
      <c r="AK79" s="12">
        <f t="shared" ref="AK79:BE79" si="352">SUM(AK80:AK93)</f>
        <v>14594949.363417501</v>
      </c>
      <c r="AL79" s="12">
        <f t="shared" si="352"/>
        <v>280</v>
      </c>
      <c r="AM79" s="12">
        <f t="shared" si="352"/>
        <v>9310972.1602205001</v>
      </c>
      <c r="AN79" s="12">
        <f t="shared" si="352"/>
        <v>0</v>
      </c>
      <c r="AO79" s="12">
        <f t="shared" si="352"/>
        <v>0</v>
      </c>
      <c r="AP79" s="12">
        <f t="shared" si="352"/>
        <v>150</v>
      </c>
      <c r="AQ79" s="12">
        <f t="shared" si="352"/>
        <v>7174217.1657309989</v>
      </c>
      <c r="AR79" s="12">
        <f t="shared" si="352"/>
        <v>90</v>
      </c>
      <c r="AS79" s="12">
        <f t="shared" si="352"/>
        <v>1895114.9933099998</v>
      </c>
      <c r="AT79" s="12">
        <f t="shared" si="352"/>
        <v>0</v>
      </c>
      <c r="AU79" s="12">
        <f t="shared" si="352"/>
        <v>0</v>
      </c>
      <c r="AV79" s="12">
        <f t="shared" si="352"/>
        <v>0</v>
      </c>
      <c r="AW79" s="12">
        <f t="shared" si="352"/>
        <v>0</v>
      </c>
      <c r="AX79" s="12">
        <f t="shared" si="352"/>
        <v>0</v>
      </c>
      <c r="AY79" s="12">
        <f t="shared" si="352"/>
        <v>0</v>
      </c>
      <c r="AZ79" s="12">
        <f t="shared" si="352"/>
        <v>458</v>
      </c>
      <c r="BA79" s="12">
        <f t="shared" si="352"/>
        <v>19513847.433272503</v>
      </c>
      <c r="BB79" s="12">
        <f t="shared" si="352"/>
        <v>0</v>
      </c>
      <c r="BC79" s="12">
        <f t="shared" si="352"/>
        <v>0</v>
      </c>
      <c r="BD79" s="12">
        <f t="shared" si="352"/>
        <v>0</v>
      </c>
      <c r="BE79" s="12">
        <f t="shared" si="352"/>
        <v>0</v>
      </c>
      <c r="BF79" s="12">
        <f t="shared" ref="BF79:CA79" si="353">SUM(BF80:BF93)</f>
        <v>407</v>
      </c>
      <c r="BG79" s="12">
        <f t="shared" si="353"/>
        <v>10746904.226058003</v>
      </c>
      <c r="BH79" s="12">
        <f t="shared" si="353"/>
        <v>130</v>
      </c>
      <c r="BI79" s="12">
        <f t="shared" si="353"/>
        <v>3671059.8326902501</v>
      </c>
      <c r="BJ79" s="12">
        <f t="shared" si="353"/>
        <v>0</v>
      </c>
      <c r="BK79" s="12">
        <f t="shared" si="353"/>
        <v>0</v>
      </c>
      <c r="BL79" s="12">
        <f t="shared" si="353"/>
        <v>0</v>
      </c>
      <c r="BM79" s="12">
        <f t="shared" si="353"/>
        <v>0</v>
      </c>
      <c r="BN79" s="12">
        <f t="shared" si="353"/>
        <v>0</v>
      </c>
      <c r="BO79" s="12">
        <f t="shared" si="353"/>
        <v>0</v>
      </c>
      <c r="BP79" s="12">
        <f t="shared" si="353"/>
        <v>0</v>
      </c>
      <c r="BQ79" s="12">
        <f t="shared" si="353"/>
        <v>0</v>
      </c>
      <c r="BR79" s="12">
        <f t="shared" si="353"/>
        <v>1011</v>
      </c>
      <c r="BS79" s="12">
        <f t="shared" si="353"/>
        <v>23954560.067592002</v>
      </c>
      <c r="BT79" s="12">
        <f t="shared" si="353"/>
        <v>755</v>
      </c>
      <c r="BU79" s="12">
        <f t="shared" si="353"/>
        <v>33182434.50753</v>
      </c>
      <c r="BV79" s="12">
        <f t="shared" si="353"/>
        <v>57</v>
      </c>
      <c r="BW79" s="12">
        <f t="shared" si="353"/>
        <v>1528014.7978095</v>
      </c>
      <c r="BX79" s="12">
        <f t="shared" si="353"/>
        <v>70</v>
      </c>
      <c r="BY79" s="12">
        <f t="shared" si="353"/>
        <v>1708924.4756429999</v>
      </c>
      <c r="BZ79" s="12">
        <f t="shared" si="353"/>
        <v>61</v>
      </c>
      <c r="CA79" s="12">
        <f t="shared" si="353"/>
        <v>2814340.3651439995</v>
      </c>
      <c r="CB79" s="12">
        <f t="shared" ref="CB79:CI79" si="354">SUM(CB80:CB93)</f>
        <v>15</v>
      </c>
      <c r="CC79" s="12">
        <f t="shared" si="354"/>
        <v>1122555.6674640002</v>
      </c>
      <c r="CD79" s="12">
        <f t="shared" si="354"/>
        <v>95</v>
      </c>
      <c r="CE79" s="12">
        <f t="shared" si="354"/>
        <v>4916334.1549245007</v>
      </c>
      <c r="CF79" s="12">
        <f t="shared" si="354"/>
        <v>469</v>
      </c>
      <c r="CG79" s="12">
        <f t="shared" si="354"/>
        <v>17670945.829082698</v>
      </c>
      <c r="CH79" s="12">
        <f t="shared" si="354"/>
        <v>35</v>
      </c>
      <c r="CI79" s="12">
        <f t="shared" si="354"/>
        <v>1287742.5727319999</v>
      </c>
      <c r="CJ79" s="12">
        <f>SUM(CJ80:CJ93)</f>
        <v>148</v>
      </c>
      <c r="CK79" s="12">
        <f t="shared" ref="CK79:DE79" si="355">SUM(CK80:CK93)</f>
        <v>7458270.200766</v>
      </c>
      <c r="CL79" s="12">
        <f t="shared" si="355"/>
        <v>378</v>
      </c>
      <c r="CM79" s="12">
        <f t="shared" si="355"/>
        <v>21322200.716193303</v>
      </c>
      <c r="CN79" s="12">
        <f t="shared" si="355"/>
        <v>189</v>
      </c>
      <c r="CO79" s="12">
        <f t="shared" si="355"/>
        <v>6585115.466391</v>
      </c>
      <c r="CP79" s="12">
        <f t="shared" si="355"/>
        <v>716</v>
      </c>
      <c r="CQ79" s="12">
        <f t="shared" si="355"/>
        <v>34538701.864659294</v>
      </c>
      <c r="CR79" s="12">
        <f t="shared" si="355"/>
        <v>7</v>
      </c>
      <c r="CS79" s="12">
        <f t="shared" si="355"/>
        <v>343606.64516640001</v>
      </c>
      <c r="CT79" s="12">
        <f t="shared" si="355"/>
        <v>122</v>
      </c>
      <c r="CU79" s="12">
        <f t="shared" si="355"/>
        <v>5459829.5688089998</v>
      </c>
      <c r="CV79" s="12">
        <f t="shared" si="355"/>
        <v>25</v>
      </c>
      <c r="CW79" s="12">
        <f t="shared" si="355"/>
        <v>826470.99260879983</v>
      </c>
      <c r="CX79" s="12">
        <f t="shared" si="355"/>
        <v>377</v>
      </c>
      <c r="CY79" s="12">
        <f t="shared" si="355"/>
        <v>14814193.494500399</v>
      </c>
      <c r="CZ79" s="12">
        <f t="shared" si="355"/>
        <v>12</v>
      </c>
      <c r="DA79" s="12">
        <f t="shared" si="355"/>
        <v>553588.48387919995</v>
      </c>
      <c r="DB79" s="12">
        <f t="shared" si="355"/>
        <v>0</v>
      </c>
      <c r="DC79" s="12">
        <f t="shared" si="355"/>
        <v>0</v>
      </c>
      <c r="DD79" s="12">
        <f t="shared" si="355"/>
        <v>910</v>
      </c>
      <c r="DE79" s="12">
        <f t="shared" si="355"/>
        <v>48893962.037520602</v>
      </c>
      <c r="DF79" s="12">
        <f t="shared" ref="DF79:EA79" si="356">SUM(DF80:DF93)</f>
        <v>260</v>
      </c>
      <c r="DG79" s="12">
        <f t="shared" si="356"/>
        <v>7955037.9656748008</v>
      </c>
      <c r="DH79" s="12">
        <f t="shared" si="356"/>
        <v>5</v>
      </c>
      <c r="DI79" s="12">
        <f t="shared" si="356"/>
        <v>529125.78168450005</v>
      </c>
      <c r="DJ79" s="12">
        <f t="shared" si="356"/>
        <v>1262</v>
      </c>
      <c r="DK79" s="12">
        <f t="shared" si="356"/>
        <v>80951621.168568149</v>
      </c>
      <c r="DL79" s="12">
        <f t="shared" si="356"/>
        <v>0</v>
      </c>
      <c r="DM79" s="12">
        <f t="shared" si="356"/>
        <v>0</v>
      </c>
      <c r="DN79" s="12">
        <f t="shared" si="356"/>
        <v>0</v>
      </c>
      <c r="DO79" s="12">
        <f t="shared" si="356"/>
        <v>0</v>
      </c>
      <c r="DP79" s="12">
        <f t="shared" si="356"/>
        <v>245</v>
      </c>
      <c r="DQ79" s="12">
        <f t="shared" si="356"/>
        <v>9034647.5923704002</v>
      </c>
      <c r="DR79" s="12">
        <f t="shared" si="356"/>
        <v>63</v>
      </c>
      <c r="DS79" s="12">
        <f t="shared" si="356"/>
        <v>3007750.8246785998</v>
      </c>
      <c r="DT79" s="12">
        <f t="shared" si="356"/>
        <v>76</v>
      </c>
      <c r="DU79" s="12">
        <f t="shared" si="356"/>
        <v>3686478.8471972998</v>
      </c>
      <c r="DV79" s="12">
        <f t="shared" si="356"/>
        <v>363</v>
      </c>
      <c r="DW79" s="12">
        <f t="shared" si="356"/>
        <v>19370431.851309001</v>
      </c>
      <c r="DX79" s="12">
        <f t="shared" si="356"/>
        <v>42</v>
      </c>
      <c r="DY79" s="12">
        <f t="shared" si="356"/>
        <v>3802921.6648933133</v>
      </c>
      <c r="DZ79" s="12">
        <f t="shared" si="356"/>
        <v>117</v>
      </c>
      <c r="EA79" s="12">
        <f t="shared" si="356"/>
        <v>15763127.674623653</v>
      </c>
      <c r="EB79" s="12">
        <f t="shared" ref="EB79:EC79" si="357">SUM(EB80:EB93)</f>
        <v>16131</v>
      </c>
      <c r="EC79" s="12">
        <f t="shared" si="357"/>
        <v>752582307.87192881</v>
      </c>
    </row>
    <row r="80" spans="1:133" x14ac:dyDescent="0.25">
      <c r="A80" s="45">
        <v>67</v>
      </c>
      <c r="B80" s="8" t="s">
        <v>147</v>
      </c>
      <c r="C80" s="5">
        <v>19007.45</v>
      </c>
      <c r="D80" s="5">
        <f>C80*(H80+I80+J80)</f>
        <v>16346.407000000003</v>
      </c>
      <c r="E80" s="9">
        <v>1.07</v>
      </c>
      <c r="F80" s="10">
        <v>1</v>
      </c>
      <c r="G80" s="10"/>
      <c r="H80" s="7">
        <v>0.63</v>
      </c>
      <c r="I80" s="7">
        <v>0.2</v>
      </c>
      <c r="J80" s="7">
        <v>0.03</v>
      </c>
      <c r="K80" s="7">
        <v>0.14000000000000001</v>
      </c>
      <c r="L80" s="5">
        <v>1.4</v>
      </c>
      <c r="M80" s="5">
        <v>1.68</v>
      </c>
      <c r="N80" s="5">
        <v>2.23</v>
      </c>
      <c r="O80" s="5">
        <v>2.39</v>
      </c>
      <c r="P80" s="11"/>
      <c r="Q80" s="11">
        <f t="shared" ref="Q80:Q93" si="358">P80/12*9*C80*E80*F80*L80*$Q$9+P80/12*3*C80*E80*F80*L80*$Q$8</f>
        <v>0</v>
      </c>
      <c r="R80" s="11"/>
      <c r="S80" s="11">
        <f t="shared" ref="S80:S93" si="359">R80*C80*E80*F80*L80*$S$9</f>
        <v>0</v>
      </c>
      <c r="T80" s="11"/>
      <c r="U80" s="11">
        <f t="shared" ref="U80:U93" si="360">T80*C80*E80*F80*L80*$U$9</f>
        <v>0</v>
      </c>
      <c r="V80" s="11">
        <v>80</v>
      </c>
      <c r="W80" s="11">
        <f t="shared" ref="W80:W93" si="361">V80*C80*E80*F80*L80*$W$9</f>
        <v>2505638.0888000005</v>
      </c>
      <c r="X80" s="11">
        <v>0</v>
      </c>
      <c r="Y80" s="11">
        <f t="shared" ref="Y80:Y93" si="362">X80*C80*E80*F80*L80*$Y$9</f>
        <v>0</v>
      </c>
      <c r="Z80" s="11">
        <v>33</v>
      </c>
      <c r="AA80" s="11">
        <f t="shared" ref="AA80:AA93" si="363">Z80*C80*E80*F80*L80*$AA$9</f>
        <v>1033575.7116299999</v>
      </c>
      <c r="AB80" s="11">
        <v>0</v>
      </c>
      <c r="AC80" s="11">
        <f t="shared" ref="AC80:AC93" si="364">AB80*C80*E80*F80*L80*$AC$9</f>
        <v>0</v>
      </c>
      <c r="AD80" s="11">
        <v>0</v>
      </c>
      <c r="AE80" s="11">
        <f t="shared" ref="AE80:AE93" si="365">AD80*C80*E80*F80*L80*$AE$9</f>
        <v>0</v>
      </c>
      <c r="AF80" s="11">
        <v>0</v>
      </c>
      <c r="AG80" s="11">
        <f t="shared" ref="AG80:AG93" si="366">AF80*C80*E80*F80*L80*$AG$9</f>
        <v>0</v>
      </c>
      <c r="AH80" s="11">
        <v>2</v>
      </c>
      <c r="AI80" s="11">
        <f t="shared" ref="AI80:AI93" si="367">AH80/12*9*C80*E80*F80*L80*$AI$9+AH80/12*3*C80*E80*F80*L80*$AI$8</f>
        <v>54953.198993000005</v>
      </c>
      <c r="AJ80" s="11"/>
      <c r="AK80" s="11">
        <f t="shared" ref="AK80:AK93" si="368">AJ80/12*9*C80*E80*F80*L80*$AK$9+AJ80/12*3*C80*E80*F80*L80*$AK$8</f>
        <v>0</v>
      </c>
      <c r="AL80" s="11">
        <v>10</v>
      </c>
      <c r="AM80" s="11">
        <f t="shared" ref="AM80:AM93" si="369">AL80/12*9*C80*E80*F80*L80*$AM$9+AL80/12*3*C80*E80*F80*L80*$AM$8</f>
        <v>274765.99496499996</v>
      </c>
      <c r="AN80" s="11"/>
      <c r="AO80" s="11">
        <f t="shared" ref="AO80:AO93" si="370">SUM($AO$9*AN80*C80*E80*F80*L80)</f>
        <v>0</v>
      </c>
      <c r="AP80" s="11">
        <v>2</v>
      </c>
      <c r="AQ80" s="11">
        <f t="shared" ref="AQ80:AQ93" si="371">AP80/12*3*C80*E80*F80*L80*$AQ$8+AP80/12*9*C80*E80*F80*L80*$AQ$9</f>
        <v>54953.198993000005</v>
      </c>
      <c r="AR80" s="11">
        <v>0</v>
      </c>
      <c r="AS80" s="11">
        <f t="shared" ref="AS80:AS93" si="372">AR80/12*9*C80*E80*F80*L80*$AS$9+AR80/12*3*C80*E80*F80*L80*$AS$8</f>
        <v>0</v>
      </c>
      <c r="AT80" s="11"/>
      <c r="AU80" s="11">
        <f t="shared" ref="AU80:AU93" si="373">AT80*C80*E80*F80*L80*$AU$9</f>
        <v>0</v>
      </c>
      <c r="AV80" s="11">
        <v>0</v>
      </c>
      <c r="AW80" s="11">
        <f t="shared" ref="AW80:AW93" si="374">AV80*C80*E80*F80*L80*$AW$9</f>
        <v>0</v>
      </c>
      <c r="AX80" s="11"/>
      <c r="AY80" s="11">
        <f t="shared" ref="AY80:AY93" si="375">SUM(AX80*$AY$9*C80*E80*F80*L80)</f>
        <v>0</v>
      </c>
      <c r="AZ80" s="11">
        <v>2</v>
      </c>
      <c r="BA80" s="11">
        <f t="shared" ref="BA80:BA93" si="376">(AZ80/12*3*C80*E80*F80*L80*$BA$8)+(AZ80/12*9*C80*E80*F80*L80*$BA$9)</f>
        <v>58369.978205000014</v>
      </c>
      <c r="BB80" s="11">
        <v>0</v>
      </c>
      <c r="BC80" s="11">
        <f t="shared" ref="BC80:BC93" si="377">BB80/12*9*C80*E80*F80*L80*$BC$9+BB80/12*3*C80*E80*F80*L80*$BC$8</f>
        <v>0</v>
      </c>
      <c r="BD80" s="11">
        <v>0</v>
      </c>
      <c r="BE80" s="11">
        <f t="shared" ref="BE80:BE93" si="378">BD80/12*9*C80*E80*F80*L80*$BE$9+BD80/12*3*C80*E80*F80*L80*$BE$8</f>
        <v>0</v>
      </c>
      <c r="BF80" s="11">
        <v>8</v>
      </c>
      <c r="BG80" s="11">
        <f t="shared" ref="BG80:BG93" si="379">BF80/12*9*C80*E80*F80*L80*$BG$9+BF80/12*3*C80*E80*F80*L80*$BG$8</f>
        <v>244299.71365800005</v>
      </c>
      <c r="BH80" s="11">
        <v>0</v>
      </c>
      <c r="BI80" s="11">
        <f t="shared" ref="BI80:BI93" si="380">BH80/12*9*C80*E80*F80*L80*$BI$9+BH80/12*3*C80*E80*F80*L80*$BI$8</f>
        <v>0</v>
      </c>
      <c r="BJ80" s="11">
        <v>0</v>
      </c>
      <c r="BK80" s="11">
        <f t="shared" ref="BK80:BK93" si="381">BJ80/12*9*C80*E80*F80*L80*$BK$9+BJ80/12*3*C80*E80*F80*L80*$BK$8</f>
        <v>0</v>
      </c>
      <c r="BL80" s="11">
        <v>0</v>
      </c>
      <c r="BM80" s="11">
        <f t="shared" ref="BM80:BM93" si="382">BL80/12*9*C80*E80*F80*L80*$BM$9+BL80/12*3*C80*E80*F80*L80*$BM$8</f>
        <v>0</v>
      </c>
      <c r="BN80" s="11">
        <v>0</v>
      </c>
      <c r="BO80" s="11">
        <f t="shared" ref="BO80:BO93" si="383">BN80/12*9*C80*E80*F80*L80*$BO$9+BN80/12*3*C80*E80*F80*L80*$BO$8</f>
        <v>0</v>
      </c>
      <c r="BP80" s="11">
        <v>0</v>
      </c>
      <c r="BQ80" s="11">
        <f t="shared" ref="BQ80:BQ93" si="384">BP80/12*9*C80*E80*F80*L80*$BQ$9+BP80/12*3*C80*E80*F80*L80*$BQ$8</f>
        <v>0</v>
      </c>
      <c r="BR80" s="11">
        <v>0</v>
      </c>
      <c r="BS80" s="11">
        <f t="shared" ref="BS80:BS93" si="385">BR80/12*9*C80*E80*F80*L80*$BS$9+BR80/12*3*C80*E80*F80*L80*$BS$8</f>
        <v>0</v>
      </c>
      <c r="BT80" s="11">
        <v>25</v>
      </c>
      <c r="BU80" s="11">
        <f t="shared" ref="BU80:BU93" si="386">BT80*C80*E80*F80*L80*$BU$9</f>
        <v>783011.90275000012</v>
      </c>
      <c r="BV80" s="11"/>
      <c r="BW80" s="11">
        <f t="shared" ref="BW80:BW93" si="387">BV80/12*9*C80*E80*F80*L80*$BW$9+BV80/12*3*C80*E80*F80*L80*$BW$8</f>
        <v>0</v>
      </c>
      <c r="BX80" s="11">
        <v>0</v>
      </c>
      <c r="BY80" s="11">
        <f t="shared" ref="BY80:BY93" si="388">BX80/12*9*C80*E80*F80*L80*$BY$9+BX80/12*3*C80*E80*F80*L80*$BY$8</f>
        <v>0</v>
      </c>
      <c r="BZ80" s="11">
        <v>0</v>
      </c>
      <c r="CA80" s="11">
        <f t="shared" ref="CA80:CA93" si="389">BZ80/12*9*C80*E80*F80*M80*$CA$9+BZ80/12*3*C80*E80*F80*M80*$CA$8</f>
        <v>0</v>
      </c>
      <c r="CB80" s="11">
        <v>0</v>
      </c>
      <c r="CC80" s="11">
        <f t="shared" ref="CC80:CC93" si="390">CB80/12*9*C80*E80*F80*M80*$CC$9+CB80/12*3*C80*E80*F80*M80*$CC$8</f>
        <v>0</v>
      </c>
      <c r="CD80" s="11">
        <v>0</v>
      </c>
      <c r="CE80" s="11">
        <f t="shared" ref="CE80:CE93" si="391">CD80/12*9*C80*E80*F80*M80*$CE$9+CD80/12*3*C80*E80*F80*M80*$CE$8</f>
        <v>0</v>
      </c>
      <c r="CF80" s="11">
        <v>3</v>
      </c>
      <c r="CG80" s="11">
        <f t="shared" ref="CG80:CG93" si="392">CF80/12*9*C80*E80*F80*M80*$CG$9+CF80/12*3*C80*E80*F80*M80*$CG$8</f>
        <v>98915.758187400017</v>
      </c>
      <c r="CH80" s="11"/>
      <c r="CI80" s="11">
        <f t="shared" ref="CI80:CI93" si="393">SUM(CH80*$CI$9*C80*E80*F80*M80)</f>
        <v>0</v>
      </c>
      <c r="CJ80" s="11">
        <v>2</v>
      </c>
      <c r="CK80" s="11">
        <f t="shared" si="111"/>
        <v>92253.038724000027</v>
      </c>
      <c r="CL80" s="11">
        <v>0</v>
      </c>
      <c r="CM80" s="11">
        <f t="shared" ref="CM80:CM93" si="394">CL80/12*9*C80*E80*F80*M80*$CM$9+CL80/12*3*C80*E80*F80*M80*$CM$8</f>
        <v>0</v>
      </c>
      <c r="CN80" s="11"/>
      <c r="CO80" s="11">
        <f t="shared" ref="CO80:CO93" si="395">CN80/12*9*C80*E80*F80*M80*$CO$9+CN80/12*3*C80*E80*F80*M80*$CO$8</f>
        <v>0</v>
      </c>
      <c r="CP80" s="11">
        <v>2</v>
      </c>
      <c r="CQ80" s="11">
        <f t="shared" ref="CQ80:CQ93" si="396">CP80/12*9*C80*E80*F80*M80*$CQ$9+CP80/12*3*C80*E80*F80*M80*$CQ$8</f>
        <v>65943.838791600007</v>
      </c>
      <c r="CR80" s="11">
        <v>0</v>
      </c>
      <c r="CS80" s="11">
        <f t="shared" ref="CS80:CS93" si="397">CR80*C80*E80*F80*M80*$CS$9</f>
        <v>0</v>
      </c>
      <c r="CT80" s="11">
        <v>2</v>
      </c>
      <c r="CU80" s="11">
        <f t="shared" ref="CU80:CU93" si="398">CT80/12*9*C80*E80*F80*M80*$CU$9+CT80/12*3*C80*E80*F80*M80*$CU$8</f>
        <v>70043.973846000008</v>
      </c>
      <c r="CV80" s="11"/>
      <c r="CW80" s="11">
        <f t="shared" ref="CW80:CW93" si="399">SUM(CV80*$CW$9*C80*E80*F80*M80)</f>
        <v>0</v>
      </c>
      <c r="CX80" s="11">
        <v>48</v>
      </c>
      <c r="CY80" s="11">
        <f t="shared" ref="CY80:CY93" si="400">(CX80/12*2*C80*E80*F80*M80*$CY$8)+(CX80/12*9*C80*E80*F80*M80*$CY$9)</f>
        <v>1547117.6271936002</v>
      </c>
      <c r="CZ80" s="11">
        <v>0</v>
      </c>
      <c r="DA80" s="11">
        <f t="shared" ref="DA80:DA93" si="401">CZ80*C80*E80*F80*M80*$DA$9</f>
        <v>0</v>
      </c>
      <c r="DB80" s="11">
        <v>0</v>
      </c>
      <c r="DC80" s="11">
        <f t="shared" ref="DC80:DC93" si="402">DB80/12*9*C80*E80*F80*M80*$DC$9+DB80/12*3*C80*E80*F80*M80*$DC$8</f>
        <v>0</v>
      </c>
      <c r="DD80" s="11">
        <v>26</v>
      </c>
      <c r="DE80" s="11">
        <f t="shared" ref="DE80:DE93" si="403">DD80/12*9*C80*E80*F80*M80*$DE$9+DD80/12*3*C80*E80*F80*M80*$DE$8</f>
        <v>952768.88326620008</v>
      </c>
      <c r="DF80" s="11"/>
      <c r="DG80" s="11">
        <f t="shared" ref="DG80:DG93" si="404">DF80/12*9*C80*E80*F80*M80*$DG$9+DF80/12*3*C80*E80*F80*M80*$DG$8</f>
        <v>0</v>
      </c>
      <c r="DH80" s="11">
        <v>0</v>
      </c>
      <c r="DI80" s="11">
        <f t="shared" ref="DI80:DI93" si="405">DH80/12*9*C80*E80*F80*M80*$DI$9+DH80/12*3*C80*E80*F80*M80*$DI$8</f>
        <v>0</v>
      </c>
      <c r="DJ80" s="11">
        <v>35</v>
      </c>
      <c r="DK80" s="11">
        <f t="shared" ref="DK80:DK93" si="406">DJ80/12*9*C80*E80*F80*M80*$DK$9+DJ80/12*3*C80*E80*F80*M80*$DK$8</f>
        <v>1282573.4967045002</v>
      </c>
      <c r="DL80" s="11">
        <v>0</v>
      </c>
      <c r="DM80" s="11">
        <f t="shared" ref="DM80:DM93" si="407">DL80/12*3*C80*E80*F80*M80*$DM$8+DL80/12*9*C80*E80*F80*M80*$DM$9</f>
        <v>0</v>
      </c>
      <c r="DN80" s="11">
        <v>0</v>
      </c>
      <c r="DO80" s="11">
        <f t="shared" ref="DO80:DO93" si="408">DN80/12*9*C80*E80*F80*M80*$DO$9+DN80/12*3*C80*E80*F80*M80*$DO$8</f>
        <v>0</v>
      </c>
      <c r="DP80" s="11"/>
      <c r="DQ80" s="11">
        <f t="shared" ref="DQ80:DQ93" si="409">DP80/12*9*C80*E80*F80*M80*$DQ$9+DP80/12*3*C80*E80*F80*M80*$DQ$8</f>
        <v>0</v>
      </c>
      <c r="DR80" s="11">
        <v>17</v>
      </c>
      <c r="DS80" s="11">
        <f t="shared" ref="DS80:DS93" si="410">DR80/12*9*C80*E80*F80*M80*$DS$9+DR80/12*3*C80*E80*F80*M80*$DS$8</f>
        <v>679597.38526680006</v>
      </c>
      <c r="DT80" s="11">
        <v>0</v>
      </c>
      <c r="DU80" s="11">
        <f t="shared" ref="DU80:DU93" si="411">DT80/12*9*C80*E80*F80*M80*$DU$9+DT80/12*3*C80*E80*F80*M80*$DU$8</f>
        <v>0</v>
      </c>
      <c r="DV80" s="11">
        <v>4</v>
      </c>
      <c r="DW80" s="11">
        <f t="shared" ref="DW80:DW93" si="412">DV80/12*9*C80*E80*F80*M80*$DW$9+DV80/12*3*C80*E80*F80*M80*$DW$8</f>
        <v>140087.94769200002</v>
      </c>
      <c r="DX80" s="11">
        <v>0</v>
      </c>
      <c r="DY80" s="11">
        <f t="shared" ref="DY80:DY93" si="413">DX80/12*9*C80*E80*F80*N80*$DY$9+DX80/12*3*C80*E80*F80*N80*$DY$8</f>
        <v>0</v>
      </c>
      <c r="DZ80" s="11">
        <v>0</v>
      </c>
      <c r="EA80" s="11">
        <f t="shared" ref="EA80:EA93" si="414">DZ80/12*9*C80*E80*F80*O80*$EA$9+DZ80/12*3*C80*E80*F80*O80*$EA$8</f>
        <v>0</v>
      </c>
      <c r="EB80" s="64">
        <f t="shared" ref="EB80:EB93" si="415">SUM(P80,R80,T80,V80,X80,Z80,AB80,AD80,AF80,AH80,AJ80,AL80,AP80,AR80,AT80,AV80,AX80,AZ80,BB80,BD80,BF80,BH80,BJ80,BL80,BN80,BP80,BR80,BT80,BV80,BX80,BZ80,CB80,CD80,CF80,CH80,CJ80,CL80,CN80,CP80,CR80,CT80,CV80,CX80,CZ80,DB80,DD80,DF80,DH80,DJ80,DL80,DN80,DP80,DR80,DT80,DV80,DX80,DZ80,AN80)</f>
        <v>301</v>
      </c>
      <c r="EC80" s="64">
        <f t="shared" ref="EC80:EC93" si="416">SUM(Q80,S80,U80,W80,Y80,AA80,AC80,AE80,AG80,AI80,AK80,AM80,AQ80,AS80,AU80,AW80,AY80,BA80,BC80,BE80,BG80,BI80,BK80,BM80,BO80,BQ80,BS80,BU80,BW80,BY80,CA80,CC80,CE80,CG80,CI80,CK80,CM80,CO80,CQ80,CS80,CU80,CW80,CY80,DA80,DC80,DE80,DG80,DI80,DK80,DM80,DO80,DQ80,DS80,DU80,DW80,DY80,EA80,AO80)</f>
        <v>9938869.7376661003</v>
      </c>
    </row>
    <row r="81" spans="1:133" x14ac:dyDescent="0.25">
      <c r="A81" s="45">
        <v>68</v>
      </c>
      <c r="B81" s="8" t="s">
        <v>148</v>
      </c>
      <c r="C81" s="5">
        <v>19007.45</v>
      </c>
      <c r="D81" s="5"/>
      <c r="E81" s="9">
        <v>1.55</v>
      </c>
      <c r="F81" s="10">
        <v>1</v>
      </c>
      <c r="G81" s="10"/>
      <c r="H81" s="7">
        <v>0.63</v>
      </c>
      <c r="I81" s="7">
        <v>0.2</v>
      </c>
      <c r="J81" s="7">
        <v>0.03</v>
      </c>
      <c r="K81" s="7">
        <v>0.14000000000000001</v>
      </c>
      <c r="L81" s="5">
        <v>1.4</v>
      </c>
      <c r="M81" s="5">
        <v>1.68</v>
      </c>
      <c r="N81" s="5">
        <v>2.23</v>
      </c>
      <c r="O81" s="5">
        <v>2.39</v>
      </c>
      <c r="P81" s="11"/>
      <c r="Q81" s="11">
        <f t="shared" si="358"/>
        <v>0</v>
      </c>
      <c r="R81" s="11">
        <v>10</v>
      </c>
      <c r="S81" s="11">
        <f t="shared" si="359"/>
        <v>536200.16450000007</v>
      </c>
      <c r="T81" s="11">
        <v>5</v>
      </c>
      <c r="U81" s="11">
        <f t="shared" si="360"/>
        <v>268100.08225000004</v>
      </c>
      <c r="V81" s="11">
        <v>0</v>
      </c>
      <c r="W81" s="11">
        <f t="shared" si="361"/>
        <v>0</v>
      </c>
      <c r="X81" s="11"/>
      <c r="Y81" s="11">
        <f t="shared" si="362"/>
        <v>0</v>
      </c>
      <c r="Z81" s="11"/>
      <c r="AA81" s="11">
        <f t="shared" si="363"/>
        <v>0</v>
      </c>
      <c r="AB81" s="11"/>
      <c r="AC81" s="11">
        <f t="shared" si="364"/>
        <v>0</v>
      </c>
      <c r="AD81" s="11"/>
      <c r="AE81" s="11">
        <f t="shared" si="365"/>
        <v>0</v>
      </c>
      <c r="AF81" s="11"/>
      <c r="AG81" s="11">
        <f t="shared" si="366"/>
        <v>0</v>
      </c>
      <c r="AH81" s="11"/>
      <c r="AI81" s="11">
        <f t="shared" si="367"/>
        <v>0</v>
      </c>
      <c r="AJ81" s="11"/>
      <c r="AK81" s="11">
        <f t="shared" si="368"/>
        <v>0</v>
      </c>
      <c r="AL81" s="11"/>
      <c r="AM81" s="11">
        <f t="shared" si="369"/>
        <v>0</v>
      </c>
      <c r="AN81" s="11"/>
      <c r="AO81" s="11">
        <f t="shared" si="370"/>
        <v>0</v>
      </c>
      <c r="AP81" s="11"/>
      <c r="AQ81" s="11">
        <f t="shared" si="371"/>
        <v>0</v>
      </c>
      <c r="AR81" s="11"/>
      <c r="AS81" s="11">
        <f t="shared" si="372"/>
        <v>0</v>
      </c>
      <c r="AT81" s="11"/>
      <c r="AU81" s="11">
        <f t="shared" si="373"/>
        <v>0</v>
      </c>
      <c r="AV81" s="11">
        <v>0</v>
      </c>
      <c r="AW81" s="11">
        <f t="shared" si="374"/>
        <v>0</v>
      </c>
      <c r="AX81" s="11"/>
      <c r="AY81" s="11">
        <f t="shared" si="375"/>
        <v>0</v>
      </c>
      <c r="AZ81" s="11"/>
      <c r="BA81" s="11">
        <f t="shared" si="376"/>
        <v>0</v>
      </c>
      <c r="BB81" s="11"/>
      <c r="BC81" s="11">
        <f t="shared" si="377"/>
        <v>0</v>
      </c>
      <c r="BD81" s="11"/>
      <c r="BE81" s="11">
        <f t="shared" si="378"/>
        <v>0</v>
      </c>
      <c r="BF81" s="11"/>
      <c r="BG81" s="11">
        <f t="shared" si="379"/>
        <v>0</v>
      </c>
      <c r="BH81" s="11"/>
      <c r="BI81" s="11">
        <f t="shared" si="380"/>
        <v>0</v>
      </c>
      <c r="BJ81" s="11"/>
      <c r="BK81" s="11">
        <f t="shared" si="381"/>
        <v>0</v>
      </c>
      <c r="BL81" s="11"/>
      <c r="BM81" s="11">
        <f t="shared" si="382"/>
        <v>0</v>
      </c>
      <c r="BN81" s="11"/>
      <c r="BO81" s="11">
        <f t="shared" si="383"/>
        <v>0</v>
      </c>
      <c r="BP81" s="11"/>
      <c r="BQ81" s="11">
        <f t="shared" si="384"/>
        <v>0</v>
      </c>
      <c r="BR81" s="11"/>
      <c r="BS81" s="11">
        <f t="shared" si="385"/>
        <v>0</v>
      </c>
      <c r="BT81" s="11"/>
      <c r="BU81" s="11">
        <f t="shared" si="386"/>
        <v>0</v>
      </c>
      <c r="BV81" s="11"/>
      <c r="BW81" s="11">
        <f t="shared" si="387"/>
        <v>0</v>
      </c>
      <c r="BX81" s="11"/>
      <c r="BY81" s="11">
        <f t="shared" si="388"/>
        <v>0</v>
      </c>
      <c r="BZ81" s="11"/>
      <c r="CA81" s="11">
        <f t="shared" si="389"/>
        <v>0</v>
      </c>
      <c r="CB81" s="11"/>
      <c r="CC81" s="11">
        <f t="shared" si="390"/>
        <v>0</v>
      </c>
      <c r="CD81" s="11"/>
      <c r="CE81" s="11">
        <f t="shared" si="391"/>
        <v>0</v>
      </c>
      <c r="CF81" s="11"/>
      <c r="CG81" s="11">
        <f t="shared" si="392"/>
        <v>0</v>
      </c>
      <c r="CH81" s="11"/>
      <c r="CI81" s="11">
        <f t="shared" si="393"/>
        <v>0</v>
      </c>
      <c r="CJ81" s="11"/>
      <c r="CK81" s="11">
        <f t="shared" si="111"/>
        <v>0</v>
      </c>
      <c r="CL81" s="11"/>
      <c r="CM81" s="11">
        <f t="shared" si="394"/>
        <v>0</v>
      </c>
      <c r="CN81" s="11"/>
      <c r="CO81" s="11">
        <f t="shared" si="395"/>
        <v>0</v>
      </c>
      <c r="CP81" s="11">
        <v>0</v>
      </c>
      <c r="CQ81" s="11">
        <f t="shared" si="396"/>
        <v>0</v>
      </c>
      <c r="CR81" s="11"/>
      <c r="CS81" s="11">
        <f t="shared" si="397"/>
        <v>0</v>
      </c>
      <c r="CT81" s="11"/>
      <c r="CU81" s="11">
        <f t="shared" si="398"/>
        <v>0</v>
      </c>
      <c r="CV81" s="11"/>
      <c r="CW81" s="11">
        <f t="shared" si="399"/>
        <v>0</v>
      </c>
      <c r="CX81" s="11">
        <v>3</v>
      </c>
      <c r="CY81" s="11">
        <f t="shared" si="400"/>
        <v>140071.98143400002</v>
      </c>
      <c r="CZ81" s="11"/>
      <c r="DA81" s="11">
        <f t="shared" si="401"/>
        <v>0</v>
      </c>
      <c r="DB81" s="11"/>
      <c r="DC81" s="11">
        <f t="shared" si="402"/>
        <v>0</v>
      </c>
      <c r="DD81" s="11">
        <v>10</v>
      </c>
      <c r="DE81" s="11">
        <f t="shared" si="403"/>
        <v>530838.162855</v>
      </c>
      <c r="DF81" s="11"/>
      <c r="DG81" s="11">
        <f t="shared" si="404"/>
        <v>0</v>
      </c>
      <c r="DH81" s="11"/>
      <c r="DI81" s="11">
        <f t="shared" si="405"/>
        <v>0</v>
      </c>
      <c r="DJ81" s="11"/>
      <c r="DK81" s="11">
        <f t="shared" si="406"/>
        <v>0</v>
      </c>
      <c r="DL81" s="11"/>
      <c r="DM81" s="11">
        <f t="shared" si="407"/>
        <v>0</v>
      </c>
      <c r="DN81" s="11"/>
      <c r="DO81" s="11">
        <f t="shared" si="408"/>
        <v>0</v>
      </c>
      <c r="DP81" s="11">
        <v>7</v>
      </c>
      <c r="DQ81" s="11">
        <f t="shared" si="409"/>
        <v>405367.32436200004</v>
      </c>
      <c r="DR81" s="11">
        <v>25</v>
      </c>
      <c r="DS81" s="11">
        <f t="shared" si="410"/>
        <v>1447740.4441499999</v>
      </c>
      <c r="DT81" s="11"/>
      <c r="DU81" s="11">
        <f t="shared" si="411"/>
        <v>0</v>
      </c>
      <c r="DV81" s="11"/>
      <c r="DW81" s="11">
        <f t="shared" si="412"/>
        <v>0</v>
      </c>
      <c r="DX81" s="11"/>
      <c r="DY81" s="11">
        <f t="shared" si="413"/>
        <v>0</v>
      </c>
      <c r="DZ81" s="11"/>
      <c r="EA81" s="11">
        <f t="shared" si="414"/>
        <v>0</v>
      </c>
      <c r="EB81" s="64">
        <f t="shared" si="415"/>
        <v>60</v>
      </c>
      <c r="EC81" s="64">
        <f t="shared" si="416"/>
        <v>3328318.1595510002</v>
      </c>
    </row>
    <row r="82" spans="1:133" ht="30" x14ac:dyDescent="0.25">
      <c r="A82" s="45">
        <v>69</v>
      </c>
      <c r="B82" s="8" t="s">
        <v>149</v>
      </c>
      <c r="C82" s="5">
        <v>19007.45</v>
      </c>
      <c r="D82" s="5">
        <f>C82*(H82+I82+J82)</f>
        <v>14635.736500000001</v>
      </c>
      <c r="E82" s="9">
        <v>0.98</v>
      </c>
      <c r="F82" s="10">
        <v>1</v>
      </c>
      <c r="G82" s="10"/>
      <c r="H82" s="7">
        <v>0.51</v>
      </c>
      <c r="I82" s="7">
        <v>0.21</v>
      </c>
      <c r="J82" s="7">
        <v>0.05</v>
      </c>
      <c r="K82" s="7">
        <v>0.23</v>
      </c>
      <c r="L82" s="5">
        <v>1.4</v>
      </c>
      <c r="M82" s="5">
        <v>1.68</v>
      </c>
      <c r="N82" s="5">
        <v>2.23</v>
      </c>
      <c r="O82" s="5">
        <v>2.39</v>
      </c>
      <c r="P82" s="11"/>
      <c r="Q82" s="11">
        <f t="shared" si="358"/>
        <v>0</v>
      </c>
      <c r="R82" s="11"/>
      <c r="S82" s="11">
        <f t="shared" si="359"/>
        <v>0</v>
      </c>
      <c r="T82" s="11">
        <v>15</v>
      </c>
      <c r="U82" s="11">
        <f t="shared" si="360"/>
        <v>508525.3173</v>
      </c>
      <c r="V82" s="11">
        <v>25</v>
      </c>
      <c r="W82" s="11">
        <f t="shared" si="361"/>
        <v>717151.08849999995</v>
      </c>
      <c r="X82" s="11">
        <v>0</v>
      </c>
      <c r="Y82" s="11">
        <f t="shared" si="362"/>
        <v>0</v>
      </c>
      <c r="Z82" s="11">
        <v>78</v>
      </c>
      <c r="AA82" s="11">
        <f t="shared" si="363"/>
        <v>2237511.3961200002</v>
      </c>
      <c r="AB82" s="11">
        <v>0</v>
      </c>
      <c r="AC82" s="11">
        <f t="shared" si="364"/>
        <v>0</v>
      </c>
      <c r="AD82" s="11">
        <v>0</v>
      </c>
      <c r="AE82" s="11">
        <f t="shared" si="365"/>
        <v>0</v>
      </c>
      <c r="AF82" s="11">
        <v>0</v>
      </c>
      <c r="AG82" s="11">
        <f t="shared" si="366"/>
        <v>0</v>
      </c>
      <c r="AH82" s="11">
        <v>2</v>
      </c>
      <c r="AI82" s="11">
        <f t="shared" si="367"/>
        <v>50330.967301999997</v>
      </c>
      <c r="AJ82" s="11">
        <v>20</v>
      </c>
      <c r="AK82" s="11">
        <f t="shared" si="368"/>
        <v>534603.53870000003</v>
      </c>
      <c r="AL82" s="11"/>
      <c r="AM82" s="11">
        <f t="shared" si="369"/>
        <v>0</v>
      </c>
      <c r="AN82" s="11"/>
      <c r="AO82" s="11">
        <f t="shared" si="370"/>
        <v>0</v>
      </c>
      <c r="AP82" s="11"/>
      <c r="AQ82" s="11">
        <f t="shared" si="371"/>
        <v>0</v>
      </c>
      <c r="AR82" s="11">
        <v>0</v>
      </c>
      <c r="AS82" s="11">
        <f t="shared" si="372"/>
        <v>0</v>
      </c>
      <c r="AT82" s="11"/>
      <c r="AU82" s="11">
        <f t="shared" si="373"/>
        <v>0</v>
      </c>
      <c r="AV82" s="11">
        <v>0</v>
      </c>
      <c r="AW82" s="11">
        <f t="shared" si="374"/>
        <v>0</v>
      </c>
      <c r="AX82" s="11"/>
      <c r="AY82" s="11">
        <f t="shared" si="375"/>
        <v>0</v>
      </c>
      <c r="AZ82" s="11">
        <v>4</v>
      </c>
      <c r="BA82" s="11">
        <f t="shared" si="376"/>
        <v>106920.70774</v>
      </c>
      <c r="BB82" s="11">
        <v>0</v>
      </c>
      <c r="BC82" s="11">
        <f t="shared" si="377"/>
        <v>0</v>
      </c>
      <c r="BD82" s="11">
        <v>0</v>
      </c>
      <c r="BE82" s="11">
        <f t="shared" si="378"/>
        <v>0</v>
      </c>
      <c r="BF82" s="11"/>
      <c r="BG82" s="11">
        <f t="shared" si="379"/>
        <v>0</v>
      </c>
      <c r="BH82" s="11">
        <v>0</v>
      </c>
      <c r="BI82" s="11">
        <f t="shared" si="380"/>
        <v>0</v>
      </c>
      <c r="BJ82" s="11">
        <v>0</v>
      </c>
      <c r="BK82" s="11">
        <f t="shared" si="381"/>
        <v>0</v>
      </c>
      <c r="BL82" s="11">
        <v>0</v>
      </c>
      <c r="BM82" s="11">
        <f t="shared" si="382"/>
        <v>0</v>
      </c>
      <c r="BN82" s="11">
        <v>0</v>
      </c>
      <c r="BO82" s="11">
        <f t="shared" si="383"/>
        <v>0</v>
      </c>
      <c r="BP82" s="11">
        <v>0</v>
      </c>
      <c r="BQ82" s="11">
        <f t="shared" si="384"/>
        <v>0</v>
      </c>
      <c r="BR82" s="11"/>
      <c r="BS82" s="11">
        <f t="shared" si="385"/>
        <v>0</v>
      </c>
      <c r="BT82" s="11">
        <v>17</v>
      </c>
      <c r="BU82" s="11">
        <f t="shared" si="386"/>
        <v>487662.74018000008</v>
      </c>
      <c r="BV82" s="11">
        <v>5</v>
      </c>
      <c r="BW82" s="11">
        <f t="shared" si="387"/>
        <v>139844.46225750001</v>
      </c>
      <c r="BX82" s="11">
        <v>3</v>
      </c>
      <c r="BY82" s="11">
        <f t="shared" si="388"/>
        <v>72562.65104550001</v>
      </c>
      <c r="BZ82" s="11"/>
      <c r="CA82" s="11">
        <f t="shared" si="389"/>
        <v>0</v>
      </c>
      <c r="CB82" s="11">
        <v>0</v>
      </c>
      <c r="CC82" s="11">
        <f t="shared" si="390"/>
        <v>0</v>
      </c>
      <c r="CD82" s="11">
        <v>2</v>
      </c>
      <c r="CE82" s="11">
        <f t="shared" si="391"/>
        <v>64152.424644000006</v>
      </c>
      <c r="CF82" s="11">
        <v>4</v>
      </c>
      <c r="CG82" s="11">
        <f t="shared" si="392"/>
        <v>120794.32152479999</v>
      </c>
      <c r="CH82" s="11"/>
      <c r="CI82" s="11">
        <f t="shared" si="393"/>
        <v>0</v>
      </c>
      <c r="CJ82" s="11"/>
      <c r="CK82" s="11">
        <f t="shared" si="111"/>
        <v>0</v>
      </c>
      <c r="CL82" s="11">
        <v>4</v>
      </c>
      <c r="CM82" s="11">
        <f t="shared" si="394"/>
        <v>120794.32152479999</v>
      </c>
      <c r="CN82" s="11"/>
      <c r="CO82" s="11">
        <f t="shared" si="395"/>
        <v>0</v>
      </c>
      <c r="CP82" s="11">
        <v>6</v>
      </c>
      <c r="CQ82" s="11">
        <f t="shared" si="396"/>
        <v>181191.48228720002</v>
      </c>
      <c r="CR82" s="11"/>
      <c r="CS82" s="11">
        <f t="shared" si="397"/>
        <v>0</v>
      </c>
      <c r="CT82" s="11">
        <v>2</v>
      </c>
      <c r="CU82" s="11">
        <f t="shared" si="398"/>
        <v>64152.424644000006</v>
      </c>
      <c r="CV82" s="11">
        <v>4</v>
      </c>
      <c r="CW82" s="11">
        <f t="shared" si="399"/>
        <v>122671.95346559997</v>
      </c>
      <c r="CX82" s="11"/>
      <c r="CY82" s="11">
        <f t="shared" si="400"/>
        <v>0</v>
      </c>
      <c r="CZ82" s="11">
        <v>0</v>
      </c>
      <c r="DA82" s="11">
        <f t="shared" si="401"/>
        <v>0</v>
      </c>
      <c r="DB82" s="11">
        <v>0</v>
      </c>
      <c r="DC82" s="11">
        <f t="shared" si="402"/>
        <v>0</v>
      </c>
      <c r="DD82" s="11">
        <v>11</v>
      </c>
      <c r="DE82" s="11">
        <f t="shared" si="403"/>
        <v>369189.38035980001</v>
      </c>
      <c r="DF82" s="11">
        <v>21</v>
      </c>
      <c r="DG82" s="11">
        <f t="shared" si="404"/>
        <v>704816.08977780002</v>
      </c>
      <c r="DH82" s="11"/>
      <c r="DI82" s="11">
        <f t="shared" si="405"/>
        <v>0</v>
      </c>
      <c r="DJ82" s="11">
        <v>4</v>
      </c>
      <c r="DK82" s="11">
        <f t="shared" si="406"/>
        <v>134250.68376720001</v>
      </c>
      <c r="DL82" s="11">
        <v>0</v>
      </c>
      <c r="DM82" s="11">
        <f t="shared" si="407"/>
        <v>0</v>
      </c>
      <c r="DN82" s="11">
        <v>0</v>
      </c>
      <c r="DO82" s="11">
        <f t="shared" si="408"/>
        <v>0</v>
      </c>
      <c r="DP82" s="11">
        <v>2</v>
      </c>
      <c r="DQ82" s="11">
        <f t="shared" si="409"/>
        <v>73227.645691199999</v>
      </c>
      <c r="DR82" s="11"/>
      <c r="DS82" s="11">
        <f t="shared" si="410"/>
        <v>0</v>
      </c>
      <c r="DT82" s="11">
        <v>4</v>
      </c>
      <c r="DU82" s="11">
        <f t="shared" si="411"/>
        <v>116100.24167280001</v>
      </c>
      <c r="DV82" s="11">
        <v>3</v>
      </c>
      <c r="DW82" s="11">
        <f t="shared" si="412"/>
        <v>96228.636966000005</v>
      </c>
      <c r="DX82" s="11">
        <v>2</v>
      </c>
      <c r="DY82" s="11">
        <f t="shared" si="413"/>
        <v>130847.47587450001</v>
      </c>
      <c r="DZ82" s="11"/>
      <c r="EA82" s="11">
        <f t="shared" si="414"/>
        <v>0</v>
      </c>
      <c r="EB82" s="64">
        <f t="shared" si="415"/>
        <v>238</v>
      </c>
      <c r="EC82" s="64">
        <f t="shared" si="416"/>
        <v>7153529.9513447005</v>
      </c>
    </row>
    <row r="83" spans="1:133" x14ac:dyDescent="0.25">
      <c r="A83" s="45">
        <v>70</v>
      </c>
      <c r="B83" s="8" t="s">
        <v>150</v>
      </c>
      <c r="C83" s="5">
        <v>19007.45</v>
      </c>
      <c r="D83" s="5"/>
      <c r="E83" s="9">
        <v>1.55</v>
      </c>
      <c r="F83" s="10">
        <v>1</v>
      </c>
      <c r="G83" s="10"/>
      <c r="H83" s="7">
        <v>0.56999999999999995</v>
      </c>
      <c r="I83" s="7">
        <v>0.2</v>
      </c>
      <c r="J83" s="7">
        <v>0.04</v>
      </c>
      <c r="K83" s="7">
        <v>0.19</v>
      </c>
      <c r="L83" s="5">
        <v>1.4</v>
      </c>
      <c r="M83" s="5">
        <v>1.68</v>
      </c>
      <c r="N83" s="5">
        <v>2.23</v>
      </c>
      <c r="O83" s="5">
        <v>2.39</v>
      </c>
      <c r="P83" s="11"/>
      <c r="Q83" s="11">
        <f t="shared" si="358"/>
        <v>0</v>
      </c>
      <c r="R83" s="11"/>
      <c r="S83" s="11">
        <f t="shared" si="359"/>
        <v>0</v>
      </c>
      <c r="T83" s="11"/>
      <c r="U83" s="11">
        <f t="shared" si="360"/>
        <v>0</v>
      </c>
      <c r="V83" s="11">
        <v>0</v>
      </c>
      <c r="W83" s="11">
        <f t="shared" si="361"/>
        <v>0</v>
      </c>
      <c r="X83" s="11"/>
      <c r="Y83" s="11">
        <f t="shared" si="362"/>
        <v>0</v>
      </c>
      <c r="Z83" s="11">
        <v>132</v>
      </c>
      <c r="AA83" s="11">
        <f t="shared" si="363"/>
        <v>5988943.3758000005</v>
      </c>
      <c r="AB83" s="11"/>
      <c r="AC83" s="11">
        <f t="shared" si="364"/>
        <v>0</v>
      </c>
      <c r="AD83" s="11"/>
      <c r="AE83" s="11">
        <f t="shared" si="365"/>
        <v>0</v>
      </c>
      <c r="AF83" s="11"/>
      <c r="AG83" s="11">
        <f t="shared" si="366"/>
        <v>0</v>
      </c>
      <c r="AH83" s="11"/>
      <c r="AI83" s="11">
        <f t="shared" si="367"/>
        <v>0</v>
      </c>
      <c r="AJ83" s="11"/>
      <c r="AK83" s="11">
        <f t="shared" si="368"/>
        <v>0</v>
      </c>
      <c r="AL83" s="11"/>
      <c r="AM83" s="11">
        <f t="shared" si="369"/>
        <v>0</v>
      </c>
      <c r="AN83" s="11"/>
      <c r="AO83" s="11">
        <f t="shared" si="370"/>
        <v>0</v>
      </c>
      <c r="AP83" s="11"/>
      <c r="AQ83" s="11">
        <f t="shared" si="371"/>
        <v>0</v>
      </c>
      <c r="AR83" s="11"/>
      <c r="AS83" s="11">
        <f t="shared" si="372"/>
        <v>0</v>
      </c>
      <c r="AT83" s="11"/>
      <c r="AU83" s="11">
        <f t="shared" si="373"/>
        <v>0</v>
      </c>
      <c r="AV83" s="11">
        <v>0</v>
      </c>
      <c r="AW83" s="11">
        <f t="shared" si="374"/>
        <v>0</v>
      </c>
      <c r="AX83" s="11"/>
      <c r="AY83" s="11">
        <f t="shared" si="375"/>
        <v>0</v>
      </c>
      <c r="AZ83" s="11">
        <v>1</v>
      </c>
      <c r="BA83" s="11">
        <f t="shared" si="376"/>
        <v>42277.320662500002</v>
      </c>
      <c r="BB83" s="11"/>
      <c r="BC83" s="11">
        <f t="shared" si="377"/>
        <v>0</v>
      </c>
      <c r="BD83" s="11"/>
      <c r="BE83" s="11">
        <f t="shared" si="378"/>
        <v>0</v>
      </c>
      <c r="BF83" s="11"/>
      <c r="BG83" s="11">
        <f t="shared" si="379"/>
        <v>0</v>
      </c>
      <c r="BH83" s="11"/>
      <c r="BI83" s="11">
        <f t="shared" si="380"/>
        <v>0</v>
      </c>
      <c r="BJ83" s="11"/>
      <c r="BK83" s="11">
        <f t="shared" si="381"/>
        <v>0</v>
      </c>
      <c r="BL83" s="11"/>
      <c r="BM83" s="11">
        <f t="shared" si="382"/>
        <v>0</v>
      </c>
      <c r="BN83" s="11"/>
      <c r="BO83" s="11">
        <f t="shared" si="383"/>
        <v>0</v>
      </c>
      <c r="BP83" s="11"/>
      <c r="BQ83" s="11">
        <f t="shared" si="384"/>
        <v>0</v>
      </c>
      <c r="BR83" s="11"/>
      <c r="BS83" s="11">
        <f t="shared" si="385"/>
        <v>0</v>
      </c>
      <c r="BT83" s="11">
        <v>3</v>
      </c>
      <c r="BU83" s="11">
        <f t="shared" si="386"/>
        <v>136112.34945000004</v>
      </c>
      <c r="BV83" s="11"/>
      <c r="BW83" s="11">
        <f t="shared" si="387"/>
        <v>0</v>
      </c>
      <c r="BX83" s="11"/>
      <c r="BY83" s="11">
        <f t="shared" si="388"/>
        <v>0</v>
      </c>
      <c r="BZ83" s="11"/>
      <c r="CA83" s="11">
        <f t="shared" si="389"/>
        <v>0</v>
      </c>
      <c r="CB83" s="11"/>
      <c r="CC83" s="11">
        <f t="shared" si="390"/>
        <v>0</v>
      </c>
      <c r="CD83" s="11"/>
      <c r="CE83" s="11">
        <f t="shared" si="391"/>
        <v>0</v>
      </c>
      <c r="CF83" s="11">
        <v>1</v>
      </c>
      <c r="CG83" s="11">
        <f t="shared" si="392"/>
        <v>47763.060807000002</v>
      </c>
      <c r="CH83" s="11"/>
      <c r="CI83" s="11">
        <f t="shared" si="393"/>
        <v>0</v>
      </c>
      <c r="CJ83" s="11"/>
      <c r="CK83" s="11">
        <f t="shared" si="111"/>
        <v>0</v>
      </c>
      <c r="CL83" s="11"/>
      <c r="CM83" s="11">
        <f t="shared" si="394"/>
        <v>0</v>
      </c>
      <c r="CN83" s="11"/>
      <c r="CO83" s="11">
        <f t="shared" si="395"/>
        <v>0</v>
      </c>
      <c r="CP83" s="11">
        <v>0</v>
      </c>
      <c r="CQ83" s="11">
        <f t="shared" si="396"/>
        <v>0</v>
      </c>
      <c r="CR83" s="11"/>
      <c r="CS83" s="11">
        <f t="shared" si="397"/>
        <v>0</v>
      </c>
      <c r="CT83" s="11"/>
      <c r="CU83" s="11">
        <f t="shared" si="398"/>
        <v>0</v>
      </c>
      <c r="CV83" s="11">
        <v>0</v>
      </c>
      <c r="CW83" s="11">
        <f t="shared" si="399"/>
        <v>0</v>
      </c>
      <c r="CX83" s="11">
        <v>1</v>
      </c>
      <c r="CY83" s="11">
        <f t="shared" si="400"/>
        <v>46690.660478000005</v>
      </c>
      <c r="CZ83" s="11"/>
      <c r="DA83" s="11">
        <f t="shared" si="401"/>
        <v>0</v>
      </c>
      <c r="DB83" s="11"/>
      <c r="DC83" s="11">
        <f t="shared" si="402"/>
        <v>0</v>
      </c>
      <c r="DD83" s="11">
        <v>6</v>
      </c>
      <c r="DE83" s="11">
        <f t="shared" si="403"/>
        <v>318502.89771300007</v>
      </c>
      <c r="DF83" s="11">
        <v>1</v>
      </c>
      <c r="DG83" s="11">
        <f t="shared" si="404"/>
        <v>53083.816285500012</v>
      </c>
      <c r="DH83" s="11"/>
      <c r="DI83" s="11">
        <f t="shared" si="405"/>
        <v>0</v>
      </c>
      <c r="DJ83" s="11">
        <v>1</v>
      </c>
      <c r="DK83" s="11">
        <f t="shared" si="406"/>
        <v>53083.816285500012</v>
      </c>
      <c r="DL83" s="11"/>
      <c r="DM83" s="11">
        <f t="shared" si="407"/>
        <v>0</v>
      </c>
      <c r="DN83" s="11"/>
      <c r="DO83" s="11">
        <f t="shared" si="408"/>
        <v>0</v>
      </c>
      <c r="DP83" s="11"/>
      <c r="DQ83" s="11">
        <f t="shared" si="409"/>
        <v>0</v>
      </c>
      <c r="DR83" s="11"/>
      <c r="DS83" s="11">
        <f t="shared" si="410"/>
        <v>0</v>
      </c>
      <c r="DT83" s="11"/>
      <c r="DU83" s="11">
        <f t="shared" si="411"/>
        <v>0</v>
      </c>
      <c r="DV83" s="11">
        <v>2</v>
      </c>
      <c r="DW83" s="11">
        <f t="shared" si="412"/>
        <v>101465.56959</v>
      </c>
      <c r="DX83" s="11"/>
      <c r="DY83" s="11">
        <f t="shared" si="413"/>
        <v>0</v>
      </c>
      <c r="DZ83" s="11"/>
      <c r="EA83" s="11">
        <f t="shared" si="414"/>
        <v>0</v>
      </c>
      <c r="EB83" s="64">
        <f t="shared" si="415"/>
        <v>148</v>
      </c>
      <c r="EC83" s="64">
        <f t="shared" si="416"/>
        <v>6787922.867071501</v>
      </c>
    </row>
    <row r="84" spans="1:133" x14ac:dyDescent="0.25">
      <c r="A84" s="45">
        <v>71</v>
      </c>
      <c r="B84" s="8" t="s">
        <v>151</v>
      </c>
      <c r="C84" s="5">
        <v>19007.45</v>
      </c>
      <c r="D84" s="5">
        <f>C84*(H84+I84+J84)</f>
        <v>15396.034500000002</v>
      </c>
      <c r="E84" s="9">
        <v>0.78</v>
      </c>
      <c r="F84" s="10">
        <v>1</v>
      </c>
      <c r="G84" s="10"/>
      <c r="H84" s="7">
        <v>0.62</v>
      </c>
      <c r="I84" s="7">
        <v>0.15</v>
      </c>
      <c r="J84" s="7">
        <v>0.04</v>
      </c>
      <c r="K84" s="7">
        <v>0.19</v>
      </c>
      <c r="L84" s="5">
        <v>1.4</v>
      </c>
      <c r="M84" s="5">
        <v>1.68</v>
      </c>
      <c r="N84" s="5">
        <v>2.23</v>
      </c>
      <c r="O84" s="5">
        <v>2.39</v>
      </c>
      <c r="P84" s="11"/>
      <c r="Q84" s="11">
        <f t="shared" si="358"/>
        <v>0</v>
      </c>
      <c r="R84" s="11"/>
      <c r="S84" s="11">
        <f t="shared" si="359"/>
        <v>0</v>
      </c>
      <c r="T84" s="11"/>
      <c r="U84" s="11">
        <f t="shared" si="360"/>
        <v>0</v>
      </c>
      <c r="V84" s="11">
        <v>125</v>
      </c>
      <c r="W84" s="11">
        <f t="shared" si="361"/>
        <v>2853968.6175000002</v>
      </c>
      <c r="X84" s="11">
        <v>0</v>
      </c>
      <c r="Y84" s="11">
        <f t="shared" si="362"/>
        <v>0</v>
      </c>
      <c r="Z84" s="11">
        <v>40</v>
      </c>
      <c r="AA84" s="11">
        <f t="shared" si="363"/>
        <v>913269.9576000002</v>
      </c>
      <c r="AB84" s="11">
        <v>0</v>
      </c>
      <c r="AC84" s="11">
        <f t="shared" si="364"/>
        <v>0</v>
      </c>
      <c r="AD84" s="11">
        <v>0</v>
      </c>
      <c r="AE84" s="11">
        <f t="shared" si="365"/>
        <v>0</v>
      </c>
      <c r="AF84" s="11">
        <v>0</v>
      </c>
      <c r="AG84" s="11">
        <f t="shared" si="366"/>
        <v>0</v>
      </c>
      <c r="AH84" s="11"/>
      <c r="AI84" s="11">
        <f t="shared" si="367"/>
        <v>0</v>
      </c>
      <c r="AJ84" s="11">
        <v>5</v>
      </c>
      <c r="AK84" s="11">
        <f t="shared" si="368"/>
        <v>106375.193925</v>
      </c>
      <c r="AL84" s="11">
        <v>5</v>
      </c>
      <c r="AM84" s="11">
        <f t="shared" si="369"/>
        <v>100148.353305</v>
      </c>
      <c r="AN84" s="11"/>
      <c r="AO84" s="11">
        <f t="shared" si="370"/>
        <v>0</v>
      </c>
      <c r="AP84" s="11">
        <v>2</v>
      </c>
      <c r="AQ84" s="11">
        <f t="shared" si="371"/>
        <v>40059.341322</v>
      </c>
      <c r="AR84" s="11">
        <v>0</v>
      </c>
      <c r="AS84" s="11">
        <f t="shared" si="372"/>
        <v>0</v>
      </c>
      <c r="AT84" s="11"/>
      <c r="AU84" s="11">
        <f t="shared" si="373"/>
        <v>0</v>
      </c>
      <c r="AV84" s="11">
        <v>0</v>
      </c>
      <c r="AW84" s="11">
        <f t="shared" si="374"/>
        <v>0</v>
      </c>
      <c r="AX84" s="11"/>
      <c r="AY84" s="11">
        <f t="shared" si="375"/>
        <v>0</v>
      </c>
      <c r="AZ84" s="11">
        <v>1</v>
      </c>
      <c r="BA84" s="11">
        <f t="shared" si="376"/>
        <v>21275.038785000001</v>
      </c>
      <c r="BB84" s="11">
        <v>0</v>
      </c>
      <c r="BC84" s="11">
        <f t="shared" si="377"/>
        <v>0</v>
      </c>
      <c r="BD84" s="11">
        <v>0</v>
      </c>
      <c r="BE84" s="11">
        <f t="shared" si="378"/>
        <v>0</v>
      </c>
      <c r="BF84" s="11"/>
      <c r="BG84" s="11">
        <f t="shared" si="379"/>
        <v>0</v>
      </c>
      <c r="BH84" s="11">
        <v>0</v>
      </c>
      <c r="BI84" s="11">
        <f t="shared" si="380"/>
        <v>0</v>
      </c>
      <c r="BJ84" s="11">
        <v>0</v>
      </c>
      <c r="BK84" s="11">
        <f t="shared" si="381"/>
        <v>0</v>
      </c>
      <c r="BL84" s="11">
        <v>0</v>
      </c>
      <c r="BM84" s="11">
        <f t="shared" si="382"/>
        <v>0</v>
      </c>
      <c r="BN84" s="11">
        <v>0</v>
      </c>
      <c r="BO84" s="11">
        <f t="shared" si="383"/>
        <v>0</v>
      </c>
      <c r="BP84" s="11">
        <v>0</v>
      </c>
      <c r="BQ84" s="11">
        <f t="shared" si="384"/>
        <v>0</v>
      </c>
      <c r="BR84" s="11">
        <v>0</v>
      </c>
      <c r="BS84" s="11">
        <f t="shared" si="385"/>
        <v>0</v>
      </c>
      <c r="BT84" s="11">
        <v>50</v>
      </c>
      <c r="BU84" s="11">
        <f t="shared" si="386"/>
        <v>1141587.4470000002</v>
      </c>
      <c r="BV84" s="11">
        <v>5</v>
      </c>
      <c r="BW84" s="11">
        <f t="shared" si="387"/>
        <v>111304.7760825</v>
      </c>
      <c r="BX84" s="11">
        <v>2</v>
      </c>
      <c r="BY84" s="11">
        <f t="shared" si="388"/>
        <v>38502.631167000007</v>
      </c>
      <c r="BZ84" s="11">
        <v>0</v>
      </c>
      <c r="CA84" s="11">
        <f t="shared" si="389"/>
        <v>0</v>
      </c>
      <c r="CB84" s="11">
        <v>0</v>
      </c>
      <c r="CC84" s="11">
        <f t="shared" si="390"/>
        <v>0</v>
      </c>
      <c r="CD84" s="11">
        <v>1</v>
      </c>
      <c r="CE84" s="11">
        <f t="shared" si="391"/>
        <v>25530.046542000004</v>
      </c>
      <c r="CF84" s="11">
        <v>44</v>
      </c>
      <c r="CG84" s="11">
        <f t="shared" si="392"/>
        <v>1057566.6109008</v>
      </c>
      <c r="CH84" s="11"/>
      <c r="CI84" s="11">
        <f t="shared" si="393"/>
        <v>0</v>
      </c>
      <c r="CJ84" s="11">
        <v>5</v>
      </c>
      <c r="CK84" s="11">
        <f t="shared" si="111"/>
        <v>168124.69674000001</v>
      </c>
      <c r="CL84" s="11">
        <v>9</v>
      </c>
      <c r="CM84" s="11">
        <f t="shared" si="394"/>
        <v>216320.44313880001</v>
      </c>
      <c r="CN84" s="11"/>
      <c r="CO84" s="11">
        <f t="shared" si="395"/>
        <v>0</v>
      </c>
      <c r="CP84" s="11">
        <v>20</v>
      </c>
      <c r="CQ84" s="11">
        <f t="shared" si="396"/>
        <v>480712.09586399997</v>
      </c>
      <c r="CR84" s="11"/>
      <c r="CS84" s="11">
        <f t="shared" si="397"/>
        <v>0</v>
      </c>
      <c r="CT84" s="11">
        <v>10</v>
      </c>
      <c r="CU84" s="11">
        <f t="shared" si="398"/>
        <v>255300.46541999999</v>
      </c>
      <c r="CV84" s="11">
        <v>1</v>
      </c>
      <c r="CW84" s="11">
        <f t="shared" si="399"/>
        <v>24409.215230400001</v>
      </c>
      <c r="CX84" s="11">
        <v>1</v>
      </c>
      <c r="CY84" s="11">
        <f t="shared" si="400"/>
        <v>23495.945272800003</v>
      </c>
      <c r="CZ84" s="11">
        <v>0</v>
      </c>
      <c r="DA84" s="11">
        <f t="shared" si="401"/>
        <v>0</v>
      </c>
      <c r="DB84" s="11">
        <v>0</v>
      </c>
      <c r="DC84" s="11">
        <f t="shared" si="402"/>
        <v>0</v>
      </c>
      <c r="DD84" s="11">
        <v>88</v>
      </c>
      <c r="DE84" s="11">
        <f t="shared" si="403"/>
        <v>2350756.8708624002</v>
      </c>
      <c r="DF84" s="11">
        <v>18</v>
      </c>
      <c r="DG84" s="11">
        <f t="shared" si="404"/>
        <v>480836.63267640007</v>
      </c>
      <c r="DH84" s="11">
        <v>0</v>
      </c>
      <c r="DI84" s="11">
        <f t="shared" si="405"/>
        <v>0</v>
      </c>
      <c r="DJ84" s="11">
        <v>81</v>
      </c>
      <c r="DK84" s="11">
        <f t="shared" si="406"/>
        <v>2163764.8470438006</v>
      </c>
      <c r="DL84" s="11">
        <v>0</v>
      </c>
      <c r="DM84" s="11">
        <f t="shared" si="407"/>
        <v>0</v>
      </c>
      <c r="DN84" s="11">
        <v>0</v>
      </c>
      <c r="DO84" s="11">
        <f t="shared" si="408"/>
        <v>0</v>
      </c>
      <c r="DP84" s="11"/>
      <c r="DQ84" s="11">
        <f t="shared" si="409"/>
        <v>0</v>
      </c>
      <c r="DR84" s="11"/>
      <c r="DS84" s="11">
        <f t="shared" si="410"/>
        <v>0</v>
      </c>
      <c r="DT84" s="11"/>
      <c r="DU84" s="11">
        <f t="shared" si="411"/>
        <v>0</v>
      </c>
      <c r="DV84" s="11">
        <v>17</v>
      </c>
      <c r="DW84" s="11">
        <f t="shared" si="412"/>
        <v>434010.79121400003</v>
      </c>
      <c r="DX84" s="11">
        <v>4</v>
      </c>
      <c r="DY84" s="11">
        <f t="shared" si="413"/>
        <v>208287.81873900004</v>
      </c>
      <c r="DZ84" s="11">
        <v>3</v>
      </c>
      <c r="EA84" s="11">
        <f t="shared" si="414"/>
        <v>147492.72750712503</v>
      </c>
      <c r="EB84" s="64">
        <f t="shared" si="415"/>
        <v>537</v>
      </c>
      <c r="EC84" s="64">
        <f t="shared" si="416"/>
        <v>13363100.563838027</v>
      </c>
    </row>
    <row r="85" spans="1:133" x14ac:dyDescent="0.25">
      <c r="A85" s="45">
        <v>149</v>
      </c>
      <c r="B85" s="8" t="s">
        <v>152</v>
      </c>
      <c r="C85" s="5">
        <v>19007.45</v>
      </c>
      <c r="D85" s="5"/>
      <c r="E85" s="9">
        <v>0.75</v>
      </c>
      <c r="F85" s="10">
        <v>1.5</v>
      </c>
      <c r="G85" s="10"/>
      <c r="H85" s="7">
        <v>0.62</v>
      </c>
      <c r="I85" s="7">
        <v>0.15</v>
      </c>
      <c r="J85" s="7">
        <v>0.04</v>
      </c>
      <c r="K85" s="7">
        <v>0.19</v>
      </c>
      <c r="L85" s="5">
        <v>1.4</v>
      </c>
      <c r="M85" s="5">
        <v>1.68</v>
      </c>
      <c r="N85" s="5">
        <v>2.23</v>
      </c>
      <c r="O85" s="5">
        <v>2.39</v>
      </c>
      <c r="P85" s="11"/>
      <c r="Q85" s="11">
        <f t="shared" si="358"/>
        <v>0</v>
      </c>
      <c r="R85" s="11"/>
      <c r="S85" s="11">
        <f t="shared" si="359"/>
        <v>0</v>
      </c>
      <c r="T85" s="11">
        <v>360</v>
      </c>
      <c r="U85" s="11">
        <f t="shared" si="360"/>
        <v>14010391.394999998</v>
      </c>
      <c r="V85" s="11"/>
      <c r="W85" s="11">
        <f t="shared" si="361"/>
        <v>0</v>
      </c>
      <c r="X85" s="11"/>
      <c r="Y85" s="11">
        <f t="shared" si="362"/>
        <v>0</v>
      </c>
      <c r="Z85" s="11"/>
      <c r="AA85" s="11">
        <f t="shared" si="363"/>
        <v>0</v>
      </c>
      <c r="AB85" s="11"/>
      <c r="AC85" s="11">
        <f t="shared" si="364"/>
        <v>0</v>
      </c>
      <c r="AD85" s="11"/>
      <c r="AE85" s="11">
        <f t="shared" si="365"/>
        <v>0</v>
      </c>
      <c r="AF85" s="11"/>
      <c r="AG85" s="11">
        <f t="shared" si="366"/>
        <v>0</v>
      </c>
      <c r="AH85" s="11"/>
      <c r="AI85" s="11">
        <f t="shared" si="367"/>
        <v>0</v>
      </c>
      <c r="AJ85" s="11"/>
      <c r="AK85" s="11">
        <f t="shared" si="368"/>
        <v>0</v>
      </c>
      <c r="AL85" s="11"/>
      <c r="AM85" s="11">
        <f t="shared" si="369"/>
        <v>0</v>
      </c>
      <c r="AN85" s="11"/>
      <c r="AO85" s="11">
        <f t="shared" si="370"/>
        <v>0</v>
      </c>
      <c r="AP85" s="11"/>
      <c r="AQ85" s="11">
        <f t="shared" si="371"/>
        <v>0</v>
      </c>
      <c r="AR85" s="11"/>
      <c r="AS85" s="11">
        <f t="shared" si="372"/>
        <v>0</v>
      </c>
      <c r="AT85" s="11"/>
      <c r="AU85" s="11">
        <f t="shared" si="373"/>
        <v>0</v>
      </c>
      <c r="AV85" s="11">
        <v>0</v>
      </c>
      <c r="AW85" s="11">
        <f t="shared" si="374"/>
        <v>0</v>
      </c>
      <c r="AX85" s="11"/>
      <c r="AY85" s="11">
        <f t="shared" si="375"/>
        <v>0</v>
      </c>
      <c r="AZ85" s="11"/>
      <c r="BA85" s="11">
        <f t="shared" si="376"/>
        <v>0</v>
      </c>
      <c r="BB85" s="11"/>
      <c r="BC85" s="11">
        <f t="shared" si="377"/>
        <v>0</v>
      </c>
      <c r="BD85" s="11"/>
      <c r="BE85" s="11">
        <f t="shared" si="378"/>
        <v>0</v>
      </c>
      <c r="BF85" s="11"/>
      <c r="BG85" s="11">
        <f t="shared" si="379"/>
        <v>0</v>
      </c>
      <c r="BH85" s="11"/>
      <c r="BI85" s="11">
        <f t="shared" si="380"/>
        <v>0</v>
      </c>
      <c r="BJ85" s="11"/>
      <c r="BK85" s="11">
        <f t="shared" si="381"/>
        <v>0</v>
      </c>
      <c r="BL85" s="11"/>
      <c r="BM85" s="11">
        <f t="shared" si="382"/>
        <v>0</v>
      </c>
      <c r="BN85" s="11"/>
      <c r="BO85" s="11">
        <f t="shared" si="383"/>
        <v>0</v>
      </c>
      <c r="BP85" s="11"/>
      <c r="BQ85" s="11">
        <f t="shared" si="384"/>
        <v>0</v>
      </c>
      <c r="BR85" s="11"/>
      <c r="BS85" s="11">
        <f t="shared" si="385"/>
        <v>0</v>
      </c>
      <c r="BT85" s="11"/>
      <c r="BU85" s="11">
        <f t="shared" si="386"/>
        <v>0</v>
      </c>
      <c r="BV85" s="11"/>
      <c r="BW85" s="11">
        <f t="shared" si="387"/>
        <v>0</v>
      </c>
      <c r="BX85" s="11"/>
      <c r="BY85" s="11">
        <f t="shared" si="388"/>
        <v>0</v>
      </c>
      <c r="BZ85" s="11"/>
      <c r="CA85" s="11">
        <f t="shared" si="389"/>
        <v>0</v>
      </c>
      <c r="CB85" s="11"/>
      <c r="CC85" s="11">
        <f t="shared" si="390"/>
        <v>0</v>
      </c>
      <c r="CD85" s="11">
        <v>1</v>
      </c>
      <c r="CE85" s="11">
        <f t="shared" si="391"/>
        <v>36822.182512500003</v>
      </c>
      <c r="CF85" s="11">
        <v>7</v>
      </c>
      <c r="CG85" s="11">
        <f t="shared" si="392"/>
        <v>242667.16377749998</v>
      </c>
      <c r="CH85" s="11"/>
      <c r="CI85" s="11">
        <f t="shared" si="393"/>
        <v>0</v>
      </c>
      <c r="CJ85" s="11"/>
      <c r="CK85" s="11">
        <f t="shared" si="111"/>
        <v>0</v>
      </c>
      <c r="CL85" s="11">
        <v>5</v>
      </c>
      <c r="CM85" s="11">
        <f t="shared" si="394"/>
        <v>173333.68841249999</v>
      </c>
      <c r="CN85" s="11"/>
      <c r="CO85" s="11">
        <f t="shared" si="395"/>
        <v>0</v>
      </c>
      <c r="CP85" s="11">
        <v>3</v>
      </c>
      <c r="CQ85" s="11">
        <f t="shared" si="396"/>
        <v>104000.2130475</v>
      </c>
      <c r="CR85" s="11"/>
      <c r="CS85" s="11">
        <f t="shared" si="397"/>
        <v>0</v>
      </c>
      <c r="CT85" s="11">
        <v>2</v>
      </c>
      <c r="CU85" s="11">
        <f t="shared" si="398"/>
        <v>73644.365025000006</v>
      </c>
      <c r="CV85" s="11"/>
      <c r="CW85" s="11">
        <f t="shared" si="399"/>
        <v>0</v>
      </c>
      <c r="CX85" s="11">
        <v>2</v>
      </c>
      <c r="CY85" s="11">
        <f t="shared" si="400"/>
        <v>67776.765209999998</v>
      </c>
      <c r="CZ85" s="11"/>
      <c r="DA85" s="11">
        <f t="shared" si="401"/>
        <v>0</v>
      </c>
      <c r="DB85" s="11"/>
      <c r="DC85" s="11">
        <f t="shared" si="402"/>
        <v>0</v>
      </c>
      <c r="DD85" s="11">
        <v>16</v>
      </c>
      <c r="DE85" s="11">
        <f t="shared" si="403"/>
        <v>616457.22138</v>
      </c>
      <c r="DF85" s="11"/>
      <c r="DG85" s="11">
        <f t="shared" si="404"/>
        <v>0</v>
      </c>
      <c r="DH85" s="11"/>
      <c r="DI85" s="11">
        <f t="shared" si="405"/>
        <v>0</v>
      </c>
      <c r="DJ85" s="11">
        <v>9</v>
      </c>
      <c r="DK85" s="11">
        <f t="shared" si="406"/>
        <v>346757.18702625006</v>
      </c>
      <c r="DL85" s="11"/>
      <c r="DM85" s="11">
        <f t="shared" si="407"/>
        <v>0</v>
      </c>
      <c r="DN85" s="11"/>
      <c r="DO85" s="11">
        <f t="shared" si="408"/>
        <v>0</v>
      </c>
      <c r="DP85" s="11">
        <v>10</v>
      </c>
      <c r="DQ85" s="11">
        <f t="shared" si="409"/>
        <v>420311.74184999999</v>
      </c>
      <c r="DR85" s="11">
        <v>9</v>
      </c>
      <c r="DS85" s="11">
        <f t="shared" si="410"/>
        <v>378280.56766499998</v>
      </c>
      <c r="DT85" s="11"/>
      <c r="DU85" s="11">
        <f t="shared" si="411"/>
        <v>0</v>
      </c>
      <c r="DV85" s="11"/>
      <c r="DW85" s="11">
        <f t="shared" si="412"/>
        <v>0</v>
      </c>
      <c r="DX85" s="11">
        <v>1</v>
      </c>
      <c r="DY85" s="11">
        <f t="shared" si="413"/>
        <v>75103.780795312516</v>
      </c>
      <c r="DZ85" s="11">
        <v>1</v>
      </c>
      <c r="EA85" s="11">
        <f t="shared" si="414"/>
        <v>70909.965147656272</v>
      </c>
      <c r="EB85" s="64">
        <f t="shared" si="415"/>
        <v>426</v>
      </c>
      <c r="EC85" s="64">
        <f t="shared" si="416"/>
        <v>16616456.236849217</v>
      </c>
    </row>
    <row r="86" spans="1:133" x14ac:dyDescent="0.25">
      <c r="A86" s="45">
        <v>72</v>
      </c>
      <c r="B86" s="8" t="s">
        <v>153</v>
      </c>
      <c r="C86" s="5">
        <v>19007.45</v>
      </c>
      <c r="D86" s="5">
        <f>C86*(H86+I86+J86)</f>
        <v>15776.183500000003</v>
      </c>
      <c r="E86" s="9">
        <v>1.17</v>
      </c>
      <c r="F86" s="10">
        <v>1</v>
      </c>
      <c r="G86" s="10"/>
      <c r="H86" s="7">
        <v>0.61</v>
      </c>
      <c r="I86" s="7">
        <v>0.18</v>
      </c>
      <c r="J86" s="7">
        <v>0.04</v>
      </c>
      <c r="K86" s="7">
        <v>0.17</v>
      </c>
      <c r="L86" s="5">
        <v>1.4</v>
      </c>
      <c r="M86" s="5">
        <v>1.68</v>
      </c>
      <c r="N86" s="5">
        <v>2.23</v>
      </c>
      <c r="O86" s="5">
        <v>2.39</v>
      </c>
      <c r="P86" s="11"/>
      <c r="Q86" s="11">
        <f t="shared" si="358"/>
        <v>0</v>
      </c>
      <c r="R86" s="11"/>
      <c r="S86" s="11">
        <f t="shared" si="359"/>
        <v>0</v>
      </c>
      <c r="T86" s="11">
        <v>65</v>
      </c>
      <c r="U86" s="11">
        <f t="shared" si="360"/>
        <v>2630840.1619500001</v>
      </c>
      <c r="V86" s="11">
        <v>8</v>
      </c>
      <c r="W86" s="11">
        <f t="shared" si="361"/>
        <v>273980.98728</v>
      </c>
      <c r="X86" s="11">
        <v>0</v>
      </c>
      <c r="Y86" s="11">
        <f t="shared" si="362"/>
        <v>0</v>
      </c>
      <c r="Z86" s="11">
        <v>5</v>
      </c>
      <c r="AA86" s="11">
        <f t="shared" si="363"/>
        <v>171238.11705</v>
      </c>
      <c r="AB86" s="11">
        <v>0</v>
      </c>
      <c r="AC86" s="11">
        <f t="shared" si="364"/>
        <v>0</v>
      </c>
      <c r="AD86" s="11">
        <v>0</v>
      </c>
      <c r="AE86" s="11">
        <f t="shared" si="365"/>
        <v>0</v>
      </c>
      <c r="AF86" s="11">
        <v>0</v>
      </c>
      <c r="AG86" s="11">
        <f t="shared" si="366"/>
        <v>0</v>
      </c>
      <c r="AH86" s="11"/>
      <c r="AI86" s="11">
        <f t="shared" si="367"/>
        <v>0</v>
      </c>
      <c r="AJ86" s="11"/>
      <c r="AK86" s="11">
        <f t="shared" si="368"/>
        <v>0</v>
      </c>
      <c r="AL86" s="11"/>
      <c r="AM86" s="11">
        <f t="shared" si="369"/>
        <v>0</v>
      </c>
      <c r="AN86" s="11"/>
      <c r="AO86" s="11">
        <f t="shared" si="370"/>
        <v>0</v>
      </c>
      <c r="AP86" s="11"/>
      <c r="AQ86" s="11">
        <f t="shared" si="371"/>
        <v>0</v>
      </c>
      <c r="AR86" s="11">
        <v>0</v>
      </c>
      <c r="AS86" s="11">
        <f t="shared" si="372"/>
        <v>0</v>
      </c>
      <c r="AT86" s="11"/>
      <c r="AU86" s="11">
        <f t="shared" si="373"/>
        <v>0</v>
      </c>
      <c r="AV86" s="11">
        <v>0</v>
      </c>
      <c r="AW86" s="11">
        <f t="shared" si="374"/>
        <v>0</v>
      </c>
      <c r="AX86" s="11"/>
      <c r="AY86" s="11">
        <f t="shared" si="375"/>
        <v>0</v>
      </c>
      <c r="AZ86" s="11"/>
      <c r="BA86" s="11">
        <f t="shared" si="376"/>
        <v>0</v>
      </c>
      <c r="BB86" s="11">
        <v>0</v>
      </c>
      <c r="BC86" s="11">
        <f t="shared" si="377"/>
        <v>0</v>
      </c>
      <c r="BD86" s="11">
        <v>0</v>
      </c>
      <c r="BE86" s="11">
        <f t="shared" si="378"/>
        <v>0</v>
      </c>
      <c r="BF86" s="11"/>
      <c r="BG86" s="11">
        <f t="shared" si="379"/>
        <v>0</v>
      </c>
      <c r="BH86" s="11">
        <v>0</v>
      </c>
      <c r="BI86" s="11">
        <f t="shared" si="380"/>
        <v>0</v>
      </c>
      <c r="BJ86" s="11">
        <v>0</v>
      </c>
      <c r="BK86" s="11">
        <f t="shared" si="381"/>
        <v>0</v>
      </c>
      <c r="BL86" s="11">
        <v>0</v>
      </c>
      <c r="BM86" s="11">
        <f t="shared" si="382"/>
        <v>0</v>
      </c>
      <c r="BN86" s="11">
        <v>0</v>
      </c>
      <c r="BO86" s="11">
        <f t="shared" si="383"/>
        <v>0</v>
      </c>
      <c r="BP86" s="11">
        <v>0</v>
      </c>
      <c r="BQ86" s="11">
        <f t="shared" si="384"/>
        <v>0</v>
      </c>
      <c r="BR86" s="11">
        <v>0</v>
      </c>
      <c r="BS86" s="11">
        <f t="shared" si="385"/>
        <v>0</v>
      </c>
      <c r="BT86" s="11">
        <v>5</v>
      </c>
      <c r="BU86" s="11">
        <f t="shared" si="386"/>
        <v>171238.11705</v>
      </c>
      <c r="BV86" s="11"/>
      <c r="BW86" s="11">
        <f t="shared" si="387"/>
        <v>0</v>
      </c>
      <c r="BX86" s="11"/>
      <c r="BY86" s="11">
        <f t="shared" si="388"/>
        <v>0</v>
      </c>
      <c r="BZ86" s="11">
        <v>2</v>
      </c>
      <c r="CA86" s="11">
        <f t="shared" si="389"/>
        <v>103676.89632299999</v>
      </c>
      <c r="CB86" s="11"/>
      <c r="CC86" s="11">
        <f t="shared" si="390"/>
        <v>0</v>
      </c>
      <c r="CD86" s="11"/>
      <c r="CE86" s="11">
        <f t="shared" si="391"/>
        <v>0</v>
      </c>
      <c r="CF86" s="11">
        <v>2</v>
      </c>
      <c r="CG86" s="11">
        <f t="shared" si="392"/>
        <v>72106.814379599993</v>
      </c>
      <c r="CH86" s="11"/>
      <c r="CI86" s="11">
        <f t="shared" si="393"/>
        <v>0</v>
      </c>
      <c r="CJ86" s="11">
        <v>2</v>
      </c>
      <c r="CK86" s="11">
        <f t="shared" si="111"/>
        <v>100874.81804399999</v>
      </c>
      <c r="CL86" s="11"/>
      <c r="CM86" s="11">
        <f t="shared" si="394"/>
        <v>0</v>
      </c>
      <c r="CN86" s="11"/>
      <c r="CO86" s="11">
        <f t="shared" si="395"/>
        <v>0</v>
      </c>
      <c r="CP86" s="11">
        <v>0</v>
      </c>
      <c r="CQ86" s="11">
        <f t="shared" si="396"/>
        <v>0</v>
      </c>
      <c r="CR86" s="11"/>
      <c r="CS86" s="11">
        <f t="shared" si="397"/>
        <v>0</v>
      </c>
      <c r="CT86" s="11">
        <v>10</v>
      </c>
      <c r="CU86" s="11">
        <f t="shared" si="398"/>
        <v>382950.69812999998</v>
      </c>
      <c r="CV86" s="11">
        <v>0</v>
      </c>
      <c r="CW86" s="11">
        <f t="shared" si="399"/>
        <v>0</v>
      </c>
      <c r="CX86" s="11">
        <v>0</v>
      </c>
      <c r="CY86" s="11">
        <f t="shared" si="400"/>
        <v>0</v>
      </c>
      <c r="CZ86" s="11">
        <v>0</v>
      </c>
      <c r="DA86" s="11">
        <f t="shared" si="401"/>
        <v>0</v>
      </c>
      <c r="DB86" s="11">
        <v>0</v>
      </c>
      <c r="DC86" s="11">
        <f t="shared" si="402"/>
        <v>0</v>
      </c>
      <c r="DD86" s="11"/>
      <c r="DE86" s="11">
        <f t="shared" si="403"/>
        <v>0</v>
      </c>
      <c r="DF86" s="11"/>
      <c r="DG86" s="11">
        <f t="shared" si="404"/>
        <v>0</v>
      </c>
      <c r="DH86" s="11">
        <v>0</v>
      </c>
      <c r="DI86" s="11">
        <f t="shared" si="405"/>
        <v>0</v>
      </c>
      <c r="DJ86" s="11"/>
      <c r="DK86" s="11">
        <f t="shared" si="406"/>
        <v>0</v>
      </c>
      <c r="DL86" s="11">
        <v>0</v>
      </c>
      <c r="DM86" s="11">
        <f t="shared" si="407"/>
        <v>0</v>
      </c>
      <c r="DN86" s="11">
        <v>0</v>
      </c>
      <c r="DO86" s="11">
        <f t="shared" si="408"/>
        <v>0</v>
      </c>
      <c r="DP86" s="11"/>
      <c r="DQ86" s="11">
        <f t="shared" si="409"/>
        <v>0</v>
      </c>
      <c r="DR86" s="11"/>
      <c r="DS86" s="11">
        <f t="shared" si="410"/>
        <v>0</v>
      </c>
      <c r="DT86" s="11">
        <v>2</v>
      </c>
      <c r="DU86" s="11">
        <f t="shared" si="411"/>
        <v>69304.736100599985</v>
      </c>
      <c r="DV86" s="11"/>
      <c r="DW86" s="11">
        <f t="shared" si="412"/>
        <v>0</v>
      </c>
      <c r="DX86" s="11"/>
      <c r="DY86" s="11">
        <f t="shared" si="413"/>
        <v>0</v>
      </c>
      <c r="DZ86" s="11"/>
      <c r="EA86" s="11">
        <f t="shared" si="414"/>
        <v>0</v>
      </c>
      <c r="EB86" s="64">
        <f t="shared" si="415"/>
        <v>101</v>
      </c>
      <c r="EC86" s="64">
        <f t="shared" si="416"/>
        <v>3976211.3463071999</v>
      </c>
    </row>
    <row r="87" spans="1:133" ht="30" customHeight="1" x14ac:dyDescent="0.25">
      <c r="A87" s="45">
        <v>73</v>
      </c>
      <c r="B87" s="8" t="s">
        <v>154</v>
      </c>
      <c r="C87" s="5">
        <v>19007.45</v>
      </c>
      <c r="D87" s="5">
        <f>C87*(H87+I87+J87)</f>
        <v>15396.034500000002</v>
      </c>
      <c r="E87" s="9">
        <v>1.1200000000000001</v>
      </c>
      <c r="F87" s="10">
        <v>1</v>
      </c>
      <c r="G87" s="10"/>
      <c r="H87" s="7">
        <v>0.54</v>
      </c>
      <c r="I87" s="7">
        <v>0.22</v>
      </c>
      <c r="J87" s="7">
        <v>0.05</v>
      </c>
      <c r="K87" s="7">
        <v>0.19</v>
      </c>
      <c r="L87" s="5">
        <v>1.4</v>
      </c>
      <c r="M87" s="5">
        <v>1.68</v>
      </c>
      <c r="N87" s="5">
        <v>2.23</v>
      </c>
      <c r="O87" s="5">
        <v>2.39</v>
      </c>
      <c r="P87" s="11"/>
      <c r="Q87" s="11">
        <f t="shared" si="358"/>
        <v>0</v>
      </c>
      <c r="R87" s="11"/>
      <c r="S87" s="11">
        <f t="shared" si="359"/>
        <v>0</v>
      </c>
      <c r="T87" s="11">
        <v>40</v>
      </c>
      <c r="U87" s="11">
        <f t="shared" si="360"/>
        <v>1549791.4432000003</v>
      </c>
      <c r="V87" s="11">
        <v>30</v>
      </c>
      <c r="W87" s="11">
        <f t="shared" si="361"/>
        <v>983521.49280000012</v>
      </c>
      <c r="X87" s="11">
        <v>0</v>
      </c>
      <c r="Y87" s="11">
        <f t="shared" si="362"/>
        <v>0</v>
      </c>
      <c r="Z87" s="11">
        <v>69</v>
      </c>
      <c r="AA87" s="11">
        <f t="shared" si="363"/>
        <v>2262099.4334400003</v>
      </c>
      <c r="AB87" s="11">
        <v>0</v>
      </c>
      <c r="AC87" s="11">
        <f t="shared" si="364"/>
        <v>0</v>
      </c>
      <c r="AD87" s="11">
        <v>0</v>
      </c>
      <c r="AE87" s="11">
        <f t="shared" si="365"/>
        <v>0</v>
      </c>
      <c r="AF87" s="11">
        <v>0</v>
      </c>
      <c r="AG87" s="11">
        <f t="shared" si="366"/>
        <v>0</v>
      </c>
      <c r="AH87" s="11">
        <v>12</v>
      </c>
      <c r="AI87" s="11">
        <f t="shared" si="367"/>
        <v>345126.63292800006</v>
      </c>
      <c r="AJ87" s="11">
        <v>3</v>
      </c>
      <c r="AK87" s="11">
        <f t="shared" si="368"/>
        <v>91646.320920000027</v>
      </c>
      <c r="AL87" s="11">
        <v>17</v>
      </c>
      <c r="AM87" s="11">
        <f t="shared" si="369"/>
        <v>488929.39664800011</v>
      </c>
      <c r="AN87" s="11"/>
      <c r="AO87" s="11">
        <f t="shared" si="370"/>
        <v>0</v>
      </c>
      <c r="AP87" s="11">
        <v>2</v>
      </c>
      <c r="AQ87" s="11">
        <f t="shared" si="371"/>
        <v>57521.105488000016</v>
      </c>
      <c r="AR87" s="11">
        <v>0</v>
      </c>
      <c r="AS87" s="11">
        <f t="shared" si="372"/>
        <v>0</v>
      </c>
      <c r="AT87" s="11"/>
      <c r="AU87" s="11">
        <f t="shared" si="373"/>
        <v>0</v>
      </c>
      <c r="AV87" s="11">
        <v>0</v>
      </c>
      <c r="AW87" s="11">
        <f t="shared" si="374"/>
        <v>0</v>
      </c>
      <c r="AX87" s="11"/>
      <c r="AY87" s="11">
        <f t="shared" si="375"/>
        <v>0</v>
      </c>
      <c r="AZ87" s="11">
        <v>23</v>
      </c>
      <c r="BA87" s="11">
        <f t="shared" si="376"/>
        <v>702621.79372000007</v>
      </c>
      <c r="BB87" s="11">
        <v>0</v>
      </c>
      <c r="BC87" s="11">
        <f t="shared" si="377"/>
        <v>0</v>
      </c>
      <c r="BD87" s="11">
        <v>0</v>
      </c>
      <c r="BE87" s="11">
        <f t="shared" si="378"/>
        <v>0</v>
      </c>
      <c r="BF87" s="11">
        <v>5</v>
      </c>
      <c r="BG87" s="11">
        <f t="shared" si="379"/>
        <v>159822.24258000002</v>
      </c>
      <c r="BH87" s="11">
        <v>0</v>
      </c>
      <c r="BI87" s="11">
        <f t="shared" si="380"/>
        <v>0</v>
      </c>
      <c r="BJ87" s="11">
        <v>0</v>
      </c>
      <c r="BK87" s="11">
        <f t="shared" si="381"/>
        <v>0</v>
      </c>
      <c r="BL87" s="11">
        <v>0</v>
      </c>
      <c r="BM87" s="11">
        <f t="shared" si="382"/>
        <v>0</v>
      </c>
      <c r="BN87" s="11">
        <v>0</v>
      </c>
      <c r="BO87" s="11">
        <f t="shared" si="383"/>
        <v>0</v>
      </c>
      <c r="BP87" s="11">
        <v>0</v>
      </c>
      <c r="BQ87" s="11">
        <f t="shared" si="384"/>
        <v>0</v>
      </c>
      <c r="BR87" s="11">
        <v>0</v>
      </c>
      <c r="BS87" s="11">
        <f t="shared" si="385"/>
        <v>0</v>
      </c>
      <c r="BT87" s="11">
        <v>85</v>
      </c>
      <c r="BU87" s="11">
        <f t="shared" si="386"/>
        <v>2786644.2296000007</v>
      </c>
      <c r="BV87" s="11">
        <v>5</v>
      </c>
      <c r="BW87" s="11">
        <f t="shared" si="387"/>
        <v>159822.24258000002</v>
      </c>
      <c r="BX87" s="11">
        <v>5</v>
      </c>
      <c r="BY87" s="11">
        <f t="shared" si="388"/>
        <v>138214.57342000003</v>
      </c>
      <c r="BZ87" s="11"/>
      <c r="CA87" s="11">
        <f t="shared" si="389"/>
        <v>0</v>
      </c>
      <c r="CB87" s="11"/>
      <c r="CC87" s="11">
        <f t="shared" si="390"/>
        <v>0</v>
      </c>
      <c r="CD87" s="11"/>
      <c r="CE87" s="11">
        <f t="shared" si="391"/>
        <v>0</v>
      </c>
      <c r="CF87" s="11">
        <v>12</v>
      </c>
      <c r="CG87" s="11">
        <f t="shared" si="392"/>
        <v>414151.9595136001</v>
      </c>
      <c r="CH87" s="11"/>
      <c r="CI87" s="11">
        <f t="shared" si="393"/>
        <v>0</v>
      </c>
      <c r="CJ87" s="11">
        <v>2</v>
      </c>
      <c r="CK87" s="11">
        <f t="shared" si="111"/>
        <v>96563.928384000028</v>
      </c>
      <c r="CL87" s="11">
        <v>14</v>
      </c>
      <c r="CM87" s="11">
        <f t="shared" si="394"/>
        <v>483177.28609919996</v>
      </c>
      <c r="CN87" s="11">
        <v>80</v>
      </c>
      <c r="CO87" s="11">
        <f t="shared" si="395"/>
        <v>2932682.2694400004</v>
      </c>
      <c r="CP87" s="11">
        <v>17</v>
      </c>
      <c r="CQ87" s="11">
        <f t="shared" si="396"/>
        <v>586715.27597760013</v>
      </c>
      <c r="CR87" s="11"/>
      <c r="CS87" s="11">
        <f t="shared" si="397"/>
        <v>0</v>
      </c>
      <c r="CT87" s="11">
        <v>7</v>
      </c>
      <c r="CU87" s="11">
        <f t="shared" si="398"/>
        <v>256609.69857600002</v>
      </c>
      <c r="CV87" s="11">
        <v>2</v>
      </c>
      <c r="CW87" s="11">
        <f t="shared" si="399"/>
        <v>70098.259123199998</v>
      </c>
      <c r="CX87" s="11">
        <v>20</v>
      </c>
      <c r="CY87" s="11">
        <f t="shared" si="400"/>
        <v>674755.35142400011</v>
      </c>
      <c r="CZ87" s="11">
        <v>0</v>
      </c>
      <c r="DA87" s="11">
        <f t="shared" si="401"/>
        <v>0</v>
      </c>
      <c r="DB87" s="11">
        <v>0</v>
      </c>
      <c r="DC87" s="11">
        <f t="shared" si="402"/>
        <v>0</v>
      </c>
      <c r="DD87" s="11">
        <v>26</v>
      </c>
      <c r="DE87" s="11">
        <f t="shared" si="403"/>
        <v>997290.79369920015</v>
      </c>
      <c r="DF87" s="11">
        <v>12</v>
      </c>
      <c r="DG87" s="11">
        <f t="shared" si="404"/>
        <v>460288.05863040016</v>
      </c>
      <c r="DH87" s="11"/>
      <c r="DI87" s="11">
        <f t="shared" si="405"/>
        <v>0</v>
      </c>
      <c r="DJ87" s="11">
        <v>23</v>
      </c>
      <c r="DK87" s="11">
        <f t="shared" si="406"/>
        <v>882218.7790416003</v>
      </c>
      <c r="DL87" s="11">
        <v>0</v>
      </c>
      <c r="DM87" s="11">
        <f t="shared" si="407"/>
        <v>0</v>
      </c>
      <c r="DN87" s="11">
        <v>0</v>
      </c>
      <c r="DO87" s="11">
        <f t="shared" si="408"/>
        <v>0</v>
      </c>
      <c r="DP87" s="11">
        <v>5</v>
      </c>
      <c r="DQ87" s="11">
        <f t="shared" si="409"/>
        <v>209221.84483200003</v>
      </c>
      <c r="DR87" s="11">
        <v>12</v>
      </c>
      <c r="DS87" s="11">
        <f t="shared" si="410"/>
        <v>502132.42759680015</v>
      </c>
      <c r="DT87" s="11">
        <v>13</v>
      </c>
      <c r="DU87" s="11">
        <f t="shared" si="411"/>
        <v>431229.46907039999</v>
      </c>
      <c r="DV87" s="11">
        <v>15</v>
      </c>
      <c r="DW87" s="11">
        <f t="shared" si="412"/>
        <v>549877.92552000005</v>
      </c>
      <c r="DX87" s="11">
        <v>5</v>
      </c>
      <c r="DY87" s="11">
        <f t="shared" si="413"/>
        <v>373849.93107000005</v>
      </c>
      <c r="DZ87" s="11"/>
      <c r="EA87" s="11">
        <f t="shared" si="414"/>
        <v>0</v>
      </c>
      <c r="EB87" s="64">
        <f t="shared" si="415"/>
        <v>561</v>
      </c>
      <c r="EC87" s="64">
        <f t="shared" si="416"/>
        <v>19646624.165322002</v>
      </c>
    </row>
    <row r="88" spans="1:133" x14ac:dyDescent="0.25">
      <c r="A88" s="45">
        <v>74</v>
      </c>
      <c r="B88" s="8" t="s">
        <v>155</v>
      </c>
      <c r="C88" s="5">
        <v>19007.45</v>
      </c>
      <c r="D88" s="5">
        <f>C88*(H88+I88+J88)</f>
        <v>15396.034500000002</v>
      </c>
      <c r="E88" s="9">
        <v>0.96</v>
      </c>
      <c r="F88" s="10">
        <v>1</v>
      </c>
      <c r="G88" s="10"/>
      <c r="H88" s="7">
        <v>0.56999999999999995</v>
      </c>
      <c r="I88" s="7">
        <v>0.2</v>
      </c>
      <c r="J88" s="7">
        <v>0.04</v>
      </c>
      <c r="K88" s="7">
        <v>0.19</v>
      </c>
      <c r="L88" s="5">
        <v>1.4</v>
      </c>
      <c r="M88" s="5">
        <v>1.68</v>
      </c>
      <c r="N88" s="5">
        <v>2.23</v>
      </c>
      <c r="O88" s="5">
        <v>2.39</v>
      </c>
      <c r="P88" s="11"/>
      <c r="Q88" s="11">
        <f t="shared" si="358"/>
        <v>0</v>
      </c>
      <c r="R88" s="11">
        <v>3</v>
      </c>
      <c r="S88" s="11">
        <f t="shared" si="359"/>
        <v>99629.449920000014</v>
      </c>
      <c r="T88" s="11">
        <v>960</v>
      </c>
      <c r="U88" s="11">
        <f t="shared" si="360"/>
        <v>31881423.974399995</v>
      </c>
      <c r="V88" s="11">
        <v>97</v>
      </c>
      <c r="W88" s="11">
        <f t="shared" si="361"/>
        <v>2725759.5657600006</v>
      </c>
      <c r="X88" s="11">
        <v>0</v>
      </c>
      <c r="Y88" s="11">
        <f t="shared" si="362"/>
        <v>0</v>
      </c>
      <c r="Z88" s="11">
        <v>60</v>
      </c>
      <c r="AA88" s="11">
        <f t="shared" si="363"/>
        <v>1686036.8447999998</v>
      </c>
      <c r="AB88" s="11">
        <v>0</v>
      </c>
      <c r="AC88" s="11">
        <f t="shared" si="364"/>
        <v>0</v>
      </c>
      <c r="AD88" s="11">
        <v>0</v>
      </c>
      <c r="AE88" s="11">
        <f t="shared" si="365"/>
        <v>0</v>
      </c>
      <c r="AF88" s="11">
        <v>0</v>
      </c>
      <c r="AG88" s="11">
        <f t="shared" si="366"/>
        <v>0</v>
      </c>
      <c r="AH88" s="11">
        <v>2</v>
      </c>
      <c r="AI88" s="11">
        <f t="shared" si="367"/>
        <v>49303.804704000002</v>
      </c>
      <c r="AJ88" s="11">
        <v>14</v>
      </c>
      <c r="AK88" s="11">
        <f t="shared" si="368"/>
        <v>366585.28367999999</v>
      </c>
      <c r="AL88" s="11">
        <v>80</v>
      </c>
      <c r="AM88" s="11">
        <f t="shared" si="369"/>
        <v>1972152.1881599994</v>
      </c>
      <c r="AN88" s="11"/>
      <c r="AO88" s="11">
        <f t="shared" si="370"/>
        <v>0</v>
      </c>
      <c r="AP88" s="11">
        <v>4</v>
      </c>
      <c r="AQ88" s="11">
        <f t="shared" si="371"/>
        <v>98607.609408000004</v>
      </c>
      <c r="AR88" s="11">
        <v>0</v>
      </c>
      <c r="AS88" s="11">
        <f t="shared" si="372"/>
        <v>0</v>
      </c>
      <c r="AT88" s="11"/>
      <c r="AU88" s="11">
        <f t="shared" si="373"/>
        <v>0</v>
      </c>
      <c r="AV88" s="11">
        <v>0</v>
      </c>
      <c r="AW88" s="11">
        <f t="shared" si="374"/>
        <v>0</v>
      </c>
      <c r="AX88" s="11"/>
      <c r="AY88" s="11">
        <f t="shared" si="375"/>
        <v>0</v>
      </c>
      <c r="AZ88" s="11">
        <v>123</v>
      </c>
      <c r="BA88" s="11">
        <f t="shared" si="376"/>
        <v>3220713.5637599993</v>
      </c>
      <c r="BB88" s="11">
        <v>0</v>
      </c>
      <c r="BC88" s="11">
        <f t="shared" si="377"/>
        <v>0</v>
      </c>
      <c r="BD88" s="11">
        <v>0</v>
      </c>
      <c r="BE88" s="11">
        <f t="shared" si="378"/>
        <v>0</v>
      </c>
      <c r="BF88" s="11">
        <v>3</v>
      </c>
      <c r="BG88" s="11">
        <f t="shared" si="379"/>
        <v>82194.296184000006</v>
      </c>
      <c r="BH88" s="11">
        <v>23</v>
      </c>
      <c r="BI88" s="11">
        <f t="shared" si="380"/>
        <v>630156.27074399998</v>
      </c>
      <c r="BJ88" s="11">
        <v>0</v>
      </c>
      <c r="BK88" s="11">
        <f t="shared" si="381"/>
        <v>0</v>
      </c>
      <c r="BL88" s="11">
        <v>0</v>
      </c>
      <c r="BM88" s="11">
        <f t="shared" si="382"/>
        <v>0</v>
      </c>
      <c r="BN88" s="11">
        <v>0</v>
      </c>
      <c r="BO88" s="11">
        <f t="shared" si="383"/>
        <v>0</v>
      </c>
      <c r="BP88" s="11">
        <v>0</v>
      </c>
      <c r="BQ88" s="11">
        <f t="shared" si="384"/>
        <v>0</v>
      </c>
      <c r="BR88" s="11">
        <v>1011</v>
      </c>
      <c r="BS88" s="11">
        <f t="shared" si="385"/>
        <v>23954560.067592002</v>
      </c>
      <c r="BT88" s="11">
        <v>10</v>
      </c>
      <c r="BU88" s="11">
        <f t="shared" si="386"/>
        <v>281006.14079999999</v>
      </c>
      <c r="BV88" s="11">
        <v>5</v>
      </c>
      <c r="BW88" s="11">
        <f t="shared" si="387"/>
        <v>136990.49363999997</v>
      </c>
      <c r="BX88" s="11">
        <v>6</v>
      </c>
      <c r="BY88" s="11">
        <f t="shared" si="388"/>
        <v>142163.56123200001</v>
      </c>
      <c r="BZ88" s="11">
        <v>22</v>
      </c>
      <c r="CA88" s="11">
        <f t="shared" si="389"/>
        <v>935750.44886399992</v>
      </c>
      <c r="CB88" s="11">
        <v>2</v>
      </c>
      <c r="CC88" s="11">
        <f t="shared" si="390"/>
        <v>96563.928383999999</v>
      </c>
      <c r="CD88" s="11">
        <v>17</v>
      </c>
      <c r="CE88" s="11">
        <f t="shared" si="391"/>
        <v>534167.12764800002</v>
      </c>
      <c r="CF88" s="11">
        <v>17</v>
      </c>
      <c r="CG88" s="11">
        <f t="shared" si="392"/>
        <v>502898.80798080005</v>
      </c>
      <c r="CH88" s="11">
        <v>19</v>
      </c>
      <c r="CI88" s="11">
        <f t="shared" si="393"/>
        <v>570800.11000320001</v>
      </c>
      <c r="CJ88" s="11">
        <v>44</v>
      </c>
      <c r="CK88" s="11">
        <f t="shared" si="111"/>
        <v>1820919.792384</v>
      </c>
      <c r="CL88" s="11">
        <v>17</v>
      </c>
      <c r="CM88" s="11">
        <f t="shared" si="394"/>
        <v>502898.80798080005</v>
      </c>
      <c r="CN88" s="11">
        <v>29</v>
      </c>
      <c r="CO88" s="11">
        <f t="shared" si="395"/>
        <v>911226.27657600003</v>
      </c>
      <c r="CP88" s="11">
        <v>34</v>
      </c>
      <c r="CQ88" s="11">
        <f t="shared" si="396"/>
        <v>1005797.6159616001</v>
      </c>
      <c r="CR88" s="11">
        <v>1</v>
      </c>
      <c r="CS88" s="11">
        <f t="shared" si="397"/>
        <v>30042.111052799995</v>
      </c>
      <c r="CT88" s="11">
        <v>37</v>
      </c>
      <c r="CU88" s="11">
        <f t="shared" si="398"/>
        <v>1162599.0425280002</v>
      </c>
      <c r="CV88" s="11">
        <v>7</v>
      </c>
      <c r="CW88" s="11">
        <f t="shared" si="399"/>
        <v>210294.77736959996</v>
      </c>
      <c r="CX88" s="11">
        <v>70</v>
      </c>
      <c r="CY88" s="11">
        <f t="shared" si="400"/>
        <v>2024266.054272</v>
      </c>
      <c r="CZ88" s="11">
        <v>1</v>
      </c>
      <c r="DA88" s="11">
        <f t="shared" si="401"/>
        <v>30042.111052799995</v>
      </c>
      <c r="DB88" s="11">
        <v>0</v>
      </c>
      <c r="DC88" s="11">
        <f t="shared" si="402"/>
        <v>0</v>
      </c>
      <c r="DD88" s="11">
        <v>117</v>
      </c>
      <c r="DE88" s="11">
        <f t="shared" si="403"/>
        <v>3846693.0614111996</v>
      </c>
      <c r="DF88" s="11">
        <v>48</v>
      </c>
      <c r="DG88" s="11">
        <f t="shared" si="404"/>
        <v>1578130.4867328003</v>
      </c>
      <c r="DH88" s="11">
        <v>2</v>
      </c>
      <c r="DI88" s="11">
        <f t="shared" si="405"/>
        <v>65755.436947200011</v>
      </c>
      <c r="DJ88" s="11">
        <v>54</v>
      </c>
      <c r="DK88" s="11">
        <f t="shared" si="406"/>
        <v>1775396.7975744</v>
      </c>
      <c r="DL88" s="11">
        <v>0</v>
      </c>
      <c r="DM88" s="11">
        <f t="shared" si="407"/>
        <v>0</v>
      </c>
      <c r="DN88" s="11">
        <v>0</v>
      </c>
      <c r="DO88" s="11">
        <f t="shared" si="408"/>
        <v>0</v>
      </c>
      <c r="DP88" s="11">
        <v>221</v>
      </c>
      <c r="DQ88" s="11">
        <f t="shared" si="409"/>
        <v>7926519.0356351994</v>
      </c>
      <c r="DR88" s="11"/>
      <c r="DS88" s="11">
        <f t="shared" si="410"/>
        <v>0</v>
      </c>
      <c r="DT88" s="11">
        <v>2</v>
      </c>
      <c r="DU88" s="11">
        <f t="shared" si="411"/>
        <v>56865.424492800004</v>
      </c>
      <c r="DV88" s="11">
        <v>32</v>
      </c>
      <c r="DW88" s="11">
        <f t="shared" si="412"/>
        <v>1005491.0638080001</v>
      </c>
      <c r="DX88" s="11">
        <v>10</v>
      </c>
      <c r="DY88" s="11">
        <f t="shared" si="413"/>
        <v>640885.59612</v>
      </c>
      <c r="DZ88" s="11">
        <v>14</v>
      </c>
      <c r="EA88" s="11">
        <f t="shared" si="414"/>
        <v>847137.71696400002</v>
      </c>
      <c r="EB88" s="64">
        <f t="shared" si="415"/>
        <v>3218</v>
      </c>
      <c r="EC88" s="64">
        <f t="shared" si="416"/>
        <v>95408424.74652721</v>
      </c>
    </row>
    <row r="89" spans="1:133" ht="30" x14ac:dyDescent="0.25">
      <c r="A89" s="45">
        <v>75</v>
      </c>
      <c r="B89" s="8" t="s">
        <v>156</v>
      </c>
      <c r="C89" s="5">
        <v>19007.45</v>
      </c>
      <c r="D89" s="5"/>
      <c r="E89" s="9">
        <v>1.1499999999999999</v>
      </c>
      <c r="F89" s="10">
        <v>1</v>
      </c>
      <c r="G89" s="10"/>
      <c r="H89" s="7">
        <v>0.47</v>
      </c>
      <c r="I89" s="7">
        <v>0.37</v>
      </c>
      <c r="J89" s="7">
        <v>0.03</v>
      </c>
      <c r="K89" s="7">
        <v>0.13</v>
      </c>
      <c r="L89" s="5">
        <v>1.4</v>
      </c>
      <c r="M89" s="5">
        <v>1.68</v>
      </c>
      <c r="N89" s="5">
        <v>2.23</v>
      </c>
      <c r="O89" s="5">
        <v>2.39</v>
      </c>
      <c r="P89" s="11"/>
      <c r="Q89" s="11">
        <f t="shared" si="358"/>
        <v>0</v>
      </c>
      <c r="R89" s="11"/>
      <c r="S89" s="11">
        <f t="shared" si="359"/>
        <v>0</v>
      </c>
      <c r="T89" s="11"/>
      <c r="U89" s="11">
        <f t="shared" si="360"/>
        <v>0</v>
      </c>
      <c r="V89" s="11">
        <v>100</v>
      </c>
      <c r="W89" s="11">
        <f t="shared" si="361"/>
        <v>3366219.395</v>
      </c>
      <c r="X89" s="11"/>
      <c r="Y89" s="11">
        <f t="shared" si="362"/>
        <v>0</v>
      </c>
      <c r="Z89" s="11">
        <v>13</v>
      </c>
      <c r="AA89" s="11">
        <f t="shared" si="363"/>
        <v>437608.52135</v>
      </c>
      <c r="AB89" s="11"/>
      <c r="AC89" s="11">
        <f t="shared" si="364"/>
        <v>0</v>
      </c>
      <c r="AD89" s="11"/>
      <c r="AE89" s="11">
        <f t="shared" si="365"/>
        <v>0</v>
      </c>
      <c r="AF89" s="11"/>
      <c r="AG89" s="11">
        <f t="shared" si="366"/>
        <v>0</v>
      </c>
      <c r="AH89" s="11">
        <v>2</v>
      </c>
      <c r="AI89" s="11">
        <f t="shared" si="367"/>
        <v>59061.849384999994</v>
      </c>
      <c r="AJ89" s="11">
        <v>13</v>
      </c>
      <c r="AK89" s="11">
        <f t="shared" si="368"/>
        <v>407771.57671249995</v>
      </c>
      <c r="AL89" s="11">
        <v>3</v>
      </c>
      <c r="AM89" s="11">
        <f t="shared" si="369"/>
        <v>88592.774077499984</v>
      </c>
      <c r="AN89" s="11"/>
      <c r="AO89" s="11">
        <f t="shared" si="370"/>
        <v>0</v>
      </c>
      <c r="AP89" s="11">
        <v>20</v>
      </c>
      <c r="AQ89" s="11">
        <f t="shared" si="371"/>
        <v>590618.49384999985</v>
      </c>
      <c r="AR89" s="11"/>
      <c r="AS89" s="11">
        <f t="shared" si="372"/>
        <v>0</v>
      </c>
      <c r="AT89" s="11"/>
      <c r="AU89" s="11">
        <f t="shared" si="373"/>
        <v>0</v>
      </c>
      <c r="AV89" s="11">
        <v>0</v>
      </c>
      <c r="AW89" s="11">
        <f t="shared" si="374"/>
        <v>0</v>
      </c>
      <c r="AX89" s="11"/>
      <c r="AY89" s="11">
        <f t="shared" si="375"/>
        <v>0</v>
      </c>
      <c r="AZ89" s="11">
        <v>44</v>
      </c>
      <c r="BA89" s="11">
        <f t="shared" si="376"/>
        <v>1380149.9519499999</v>
      </c>
      <c r="BB89" s="11"/>
      <c r="BC89" s="11">
        <f t="shared" si="377"/>
        <v>0</v>
      </c>
      <c r="BD89" s="11"/>
      <c r="BE89" s="11">
        <f t="shared" si="378"/>
        <v>0</v>
      </c>
      <c r="BF89" s="11"/>
      <c r="BG89" s="11">
        <f t="shared" si="379"/>
        <v>0</v>
      </c>
      <c r="BH89" s="11">
        <v>57</v>
      </c>
      <c r="BI89" s="11">
        <f t="shared" si="380"/>
        <v>1870776.4287712499</v>
      </c>
      <c r="BJ89" s="11"/>
      <c r="BK89" s="11">
        <f t="shared" si="381"/>
        <v>0</v>
      </c>
      <c r="BL89" s="11"/>
      <c r="BM89" s="11">
        <f t="shared" si="382"/>
        <v>0</v>
      </c>
      <c r="BN89" s="11"/>
      <c r="BO89" s="11">
        <f t="shared" si="383"/>
        <v>0</v>
      </c>
      <c r="BP89" s="11"/>
      <c r="BQ89" s="11">
        <f t="shared" si="384"/>
        <v>0</v>
      </c>
      <c r="BR89" s="11"/>
      <c r="BS89" s="11">
        <f t="shared" si="385"/>
        <v>0</v>
      </c>
      <c r="BT89" s="11">
        <v>30</v>
      </c>
      <c r="BU89" s="11">
        <f t="shared" si="386"/>
        <v>1009865.8184999999</v>
      </c>
      <c r="BV89" s="11"/>
      <c r="BW89" s="11">
        <f t="shared" si="387"/>
        <v>0</v>
      </c>
      <c r="BX89" s="11"/>
      <c r="BY89" s="11">
        <f t="shared" si="388"/>
        <v>0</v>
      </c>
      <c r="BZ89" s="11">
        <v>14</v>
      </c>
      <c r="CA89" s="11">
        <f t="shared" si="389"/>
        <v>713332.49179499992</v>
      </c>
      <c r="CB89" s="11">
        <v>2</v>
      </c>
      <c r="CC89" s="11">
        <f t="shared" si="390"/>
        <v>115675.53920999999</v>
      </c>
      <c r="CD89" s="11">
        <v>9</v>
      </c>
      <c r="CE89" s="11">
        <f t="shared" si="391"/>
        <v>338764.07911499997</v>
      </c>
      <c r="CF89" s="11">
        <v>30</v>
      </c>
      <c r="CG89" s="11">
        <f t="shared" si="392"/>
        <v>1063113.28893</v>
      </c>
      <c r="CH89" s="11">
        <v>3</v>
      </c>
      <c r="CI89" s="11">
        <f t="shared" si="393"/>
        <v>107963.83659599998</v>
      </c>
      <c r="CJ89" s="11">
        <v>15</v>
      </c>
      <c r="CK89" s="11">
        <f t="shared" si="111"/>
        <v>743628.46635</v>
      </c>
      <c r="CL89" s="11">
        <v>40</v>
      </c>
      <c r="CM89" s="11">
        <f t="shared" si="394"/>
        <v>1417484.3852399997</v>
      </c>
      <c r="CN89" s="11">
        <v>55</v>
      </c>
      <c r="CO89" s="11">
        <f t="shared" si="395"/>
        <v>2070224.927925</v>
      </c>
      <c r="CP89" s="11">
        <v>5</v>
      </c>
      <c r="CQ89" s="11">
        <f t="shared" si="396"/>
        <v>177185.54815499997</v>
      </c>
      <c r="CR89" s="11"/>
      <c r="CS89" s="11">
        <f t="shared" si="397"/>
        <v>0</v>
      </c>
      <c r="CT89" s="11">
        <v>12</v>
      </c>
      <c r="CU89" s="11">
        <f t="shared" si="398"/>
        <v>451685.43882000004</v>
      </c>
      <c r="CV89" s="11">
        <v>1</v>
      </c>
      <c r="CW89" s="11">
        <f t="shared" si="399"/>
        <v>35987.945531999991</v>
      </c>
      <c r="CX89" s="11">
        <v>22</v>
      </c>
      <c r="CY89" s="11">
        <f t="shared" si="400"/>
        <v>762112.07102799986</v>
      </c>
      <c r="CZ89" s="11">
        <v>1</v>
      </c>
      <c r="DA89" s="11">
        <f t="shared" si="401"/>
        <v>35987.945531999991</v>
      </c>
      <c r="DB89" s="11"/>
      <c r="DC89" s="11">
        <f t="shared" si="402"/>
        <v>0</v>
      </c>
      <c r="DD89" s="11">
        <v>50</v>
      </c>
      <c r="DE89" s="11">
        <f t="shared" si="403"/>
        <v>1969238.3460749998</v>
      </c>
      <c r="DF89" s="11"/>
      <c r="DG89" s="11">
        <f t="shared" si="404"/>
        <v>0</v>
      </c>
      <c r="DH89" s="11"/>
      <c r="DI89" s="11">
        <f t="shared" si="405"/>
        <v>0</v>
      </c>
      <c r="DJ89" s="11">
        <v>52</v>
      </c>
      <c r="DK89" s="11">
        <f t="shared" si="406"/>
        <v>2048007.8799180002</v>
      </c>
      <c r="DL89" s="11"/>
      <c r="DM89" s="11">
        <f t="shared" si="407"/>
        <v>0</v>
      </c>
      <c r="DN89" s="11"/>
      <c r="DO89" s="11">
        <f t="shared" si="408"/>
        <v>0</v>
      </c>
      <c r="DP89" s="11"/>
      <c r="DQ89" s="11">
        <f t="shared" si="409"/>
        <v>0</v>
      </c>
      <c r="DR89" s="11"/>
      <c r="DS89" s="11">
        <f t="shared" si="410"/>
        <v>0</v>
      </c>
      <c r="DT89" s="11">
        <v>9</v>
      </c>
      <c r="DU89" s="11">
        <f t="shared" si="411"/>
        <v>306540.17890649999</v>
      </c>
      <c r="DV89" s="11">
        <v>36</v>
      </c>
      <c r="DW89" s="11">
        <f t="shared" si="412"/>
        <v>1355056.3164599999</v>
      </c>
      <c r="DX89" s="11">
        <v>2</v>
      </c>
      <c r="DY89" s="11">
        <f t="shared" si="413"/>
        <v>153545.50740375</v>
      </c>
      <c r="DZ89" s="11">
        <v>22</v>
      </c>
      <c r="EA89" s="11">
        <f t="shared" si="414"/>
        <v>1594686.3273206251</v>
      </c>
      <c r="EB89" s="64">
        <f t="shared" si="415"/>
        <v>662</v>
      </c>
      <c r="EC89" s="64">
        <f t="shared" si="416"/>
        <v>24670885.329908125</v>
      </c>
    </row>
    <row r="90" spans="1:133" x14ac:dyDescent="0.25">
      <c r="A90" s="45">
        <v>76</v>
      </c>
      <c r="B90" s="8" t="s">
        <v>157</v>
      </c>
      <c r="C90" s="5">
        <v>19007.45</v>
      </c>
      <c r="D90" s="5"/>
      <c r="E90" s="9">
        <v>2.82</v>
      </c>
      <c r="F90" s="10">
        <v>1</v>
      </c>
      <c r="G90" s="10"/>
      <c r="H90" s="7">
        <v>0.47</v>
      </c>
      <c r="I90" s="7">
        <v>0.37</v>
      </c>
      <c r="J90" s="7">
        <v>0.03</v>
      </c>
      <c r="K90" s="7">
        <v>0.13</v>
      </c>
      <c r="L90" s="5">
        <v>1.4</v>
      </c>
      <c r="M90" s="5">
        <v>1.68</v>
      </c>
      <c r="N90" s="5">
        <v>2.23</v>
      </c>
      <c r="O90" s="5">
        <v>2.39</v>
      </c>
      <c r="P90" s="11"/>
      <c r="Q90" s="11">
        <f t="shared" si="358"/>
        <v>0</v>
      </c>
      <c r="R90" s="11"/>
      <c r="S90" s="11">
        <f t="shared" si="359"/>
        <v>0</v>
      </c>
      <c r="T90" s="11">
        <v>5</v>
      </c>
      <c r="U90" s="11">
        <f t="shared" si="360"/>
        <v>487769.18189999997</v>
      </c>
      <c r="V90" s="11">
        <v>152</v>
      </c>
      <c r="W90" s="11">
        <f t="shared" si="361"/>
        <v>12546924.186719999</v>
      </c>
      <c r="X90" s="11"/>
      <c r="Y90" s="11">
        <f t="shared" si="362"/>
        <v>0</v>
      </c>
      <c r="Z90" s="11">
        <v>65</v>
      </c>
      <c r="AA90" s="11">
        <f t="shared" si="363"/>
        <v>5365461.0008999994</v>
      </c>
      <c r="AB90" s="11"/>
      <c r="AC90" s="11">
        <f t="shared" si="364"/>
        <v>0</v>
      </c>
      <c r="AD90" s="11"/>
      <c r="AE90" s="11">
        <f t="shared" si="365"/>
        <v>0</v>
      </c>
      <c r="AF90" s="11"/>
      <c r="AG90" s="11">
        <f t="shared" si="366"/>
        <v>0</v>
      </c>
      <c r="AH90" s="11">
        <v>16</v>
      </c>
      <c r="AI90" s="11">
        <f t="shared" si="367"/>
        <v>1158639.4105439999</v>
      </c>
      <c r="AJ90" s="11">
        <v>102</v>
      </c>
      <c r="AK90" s="11">
        <f t="shared" si="368"/>
        <v>7845579.6873300001</v>
      </c>
      <c r="AL90" s="11"/>
      <c r="AM90" s="11">
        <f t="shared" si="369"/>
        <v>0</v>
      </c>
      <c r="AN90" s="11"/>
      <c r="AO90" s="11">
        <f t="shared" si="370"/>
        <v>0</v>
      </c>
      <c r="AP90" s="11">
        <v>18</v>
      </c>
      <c r="AQ90" s="11">
        <f t="shared" si="371"/>
        <v>1303469.3368619999</v>
      </c>
      <c r="AR90" s="11"/>
      <c r="AS90" s="11">
        <f t="shared" si="372"/>
        <v>0</v>
      </c>
      <c r="AT90" s="11"/>
      <c r="AU90" s="11">
        <f t="shared" si="373"/>
        <v>0</v>
      </c>
      <c r="AV90" s="11">
        <v>0</v>
      </c>
      <c r="AW90" s="11">
        <f t="shared" si="374"/>
        <v>0</v>
      </c>
      <c r="AX90" s="11"/>
      <c r="AY90" s="11">
        <f t="shared" si="375"/>
        <v>0</v>
      </c>
      <c r="AZ90" s="11">
        <v>12</v>
      </c>
      <c r="BA90" s="11">
        <f t="shared" si="376"/>
        <v>923009.37498000008</v>
      </c>
      <c r="BB90" s="11"/>
      <c r="BC90" s="11">
        <f t="shared" si="377"/>
        <v>0</v>
      </c>
      <c r="BD90" s="11"/>
      <c r="BE90" s="11">
        <f t="shared" si="378"/>
        <v>0</v>
      </c>
      <c r="BF90" s="11">
        <v>5</v>
      </c>
      <c r="BG90" s="11">
        <f t="shared" si="379"/>
        <v>402409.5750675</v>
      </c>
      <c r="BH90" s="11"/>
      <c r="BI90" s="11">
        <f t="shared" si="380"/>
        <v>0</v>
      </c>
      <c r="BJ90" s="11"/>
      <c r="BK90" s="11">
        <f t="shared" si="381"/>
        <v>0</v>
      </c>
      <c r="BL90" s="11"/>
      <c r="BM90" s="11">
        <f t="shared" si="382"/>
        <v>0</v>
      </c>
      <c r="BN90" s="11"/>
      <c r="BO90" s="11">
        <f t="shared" si="383"/>
        <v>0</v>
      </c>
      <c r="BP90" s="11"/>
      <c r="BQ90" s="11">
        <f t="shared" si="384"/>
        <v>0</v>
      </c>
      <c r="BR90" s="11"/>
      <c r="BS90" s="11">
        <f t="shared" si="385"/>
        <v>0</v>
      </c>
      <c r="BT90" s="11">
        <v>26</v>
      </c>
      <c r="BU90" s="11">
        <f t="shared" si="386"/>
        <v>2146184.4003599999</v>
      </c>
      <c r="BV90" s="11">
        <v>2</v>
      </c>
      <c r="BW90" s="11">
        <f t="shared" si="387"/>
        <v>160963.83002700002</v>
      </c>
      <c r="BX90" s="11">
        <v>2</v>
      </c>
      <c r="BY90" s="11">
        <f t="shared" si="388"/>
        <v>139201.820373</v>
      </c>
      <c r="BZ90" s="11"/>
      <c r="CA90" s="11">
        <f t="shared" si="389"/>
        <v>0</v>
      </c>
      <c r="CB90" s="11"/>
      <c r="CC90" s="11">
        <f t="shared" si="390"/>
        <v>0</v>
      </c>
      <c r="CD90" s="11">
        <v>3</v>
      </c>
      <c r="CE90" s="11">
        <f t="shared" si="391"/>
        <v>276902.81249399995</v>
      </c>
      <c r="CF90" s="11">
        <v>5</v>
      </c>
      <c r="CG90" s="11">
        <f t="shared" si="392"/>
        <v>434489.77895399998</v>
      </c>
      <c r="CH90" s="11">
        <v>1</v>
      </c>
      <c r="CI90" s="11">
        <f t="shared" si="393"/>
        <v>88248.701217599999</v>
      </c>
      <c r="CJ90" s="11">
        <v>5</v>
      </c>
      <c r="CK90" s="11">
        <f t="shared" si="111"/>
        <v>607835.44205999991</v>
      </c>
      <c r="CL90" s="11">
        <v>17</v>
      </c>
      <c r="CM90" s="11">
        <f t="shared" si="394"/>
        <v>1477265.2484436003</v>
      </c>
      <c r="CN90" s="11"/>
      <c r="CO90" s="11">
        <f t="shared" si="395"/>
        <v>0</v>
      </c>
      <c r="CP90" s="11">
        <v>41</v>
      </c>
      <c r="CQ90" s="11">
        <f t="shared" si="396"/>
        <v>3562816.1874227999</v>
      </c>
      <c r="CR90" s="11"/>
      <c r="CS90" s="11">
        <f t="shared" si="397"/>
        <v>0</v>
      </c>
      <c r="CT90" s="11"/>
      <c r="CU90" s="11">
        <f t="shared" si="398"/>
        <v>0</v>
      </c>
      <c r="CV90" s="11"/>
      <c r="CW90" s="11">
        <f t="shared" si="399"/>
        <v>0</v>
      </c>
      <c r="CX90" s="11">
        <v>27</v>
      </c>
      <c r="CY90" s="11">
        <f t="shared" si="400"/>
        <v>2293565.7347064</v>
      </c>
      <c r="CZ90" s="11">
        <v>0</v>
      </c>
      <c r="DA90" s="11">
        <f t="shared" si="401"/>
        <v>0</v>
      </c>
      <c r="DB90" s="11"/>
      <c r="DC90" s="11">
        <f t="shared" si="402"/>
        <v>0</v>
      </c>
      <c r="DD90" s="11">
        <v>40</v>
      </c>
      <c r="DE90" s="11">
        <f t="shared" si="403"/>
        <v>3863131.9206480002</v>
      </c>
      <c r="DF90" s="11"/>
      <c r="DG90" s="11">
        <f t="shared" si="404"/>
        <v>0</v>
      </c>
      <c r="DH90" s="11"/>
      <c r="DI90" s="11">
        <f t="shared" si="405"/>
        <v>0</v>
      </c>
      <c r="DJ90" s="11">
        <v>126</v>
      </c>
      <c r="DK90" s="11">
        <f t="shared" si="406"/>
        <v>12168865.550041201</v>
      </c>
      <c r="DL90" s="11"/>
      <c r="DM90" s="11">
        <f t="shared" si="407"/>
        <v>0</v>
      </c>
      <c r="DN90" s="11"/>
      <c r="DO90" s="11">
        <f t="shared" si="408"/>
        <v>0</v>
      </c>
      <c r="DP90" s="11"/>
      <c r="DQ90" s="11">
        <f t="shared" si="409"/>
        <v>0</v>
      </c>
      <c r="DR90" s="11"/>
      <c r="DS90" s="11">
        <f t="shared" si="410"/>
        <v>0</v>
      </c>
      <c r="DT90" s="11">
        <v>5</v>
      </c>
      <c r="DU90" s="11">
        <f t="shared" si="411"/>
        <v>417605.46111900004</v>
      </c>
      <c r="DV90" s="11">
        <v>12</v>
      </c>
      <c r="DW90" s="11">
        <f t="shared" si="412"/>
        <v>1107611.2499759998</v>
      </c>
      <c r="DX90" s="11">
        <v>5</v>
      </c>
      <c r="DY90" s="11">
        <f t="shared" si="413"/>
        <v>941300.71930125006</v>
      </c>
      <c r="DZ90" s="11"/>
      <c r="EA90" s="11">
        <f t="shared" si="414"/>
        <v>0</v>
      </c>
      <c r="EB90" s="64">
        <f t="shared" si="415"/>
        <v>692</v>
      </c>
      <c r="EC90" s="64">
        <f t="shared" si="416"/>
        <v>59719250.611447357</v>
      </c>
    </row>
    <row r="91" spans="1:133" ht="28.5" customHeight="1" x14ac:dyDescent="0.25">
      <c r="A91" s="45">
        <v>77</v>
      </c>
      <c r="B91" s="8" t="s">
        <v>158</v>
      </c>
      <c r="C91" s="5">
        <v>19007.45</v>
      </c>
      <c r="D91" s="5">
        <f>C91*(H91+I91+J91)</f>
        <v>16536.481500000002</v>
      </c>
      <c r="E91" s="9">
        <v>4.51</v>
      </c>
      <c r="F91" s="10">
        <v>1</v>
      </c>
      <c r="G91" s="10"/>
      <c r="H91" s="7">
        <v>0.47</v>
      </c>
      <c r="I91" s="7">
        <v>0.37</v>
      </c>
      <c r="J91" s="7">
        <v>0.03</v>
      </c>
      <c r="K91" s="7">
        <v>0.13</v>
      </c>
      <c r="L91" s="5">
        <v>1.4</v>
      </c>
      <c r="M91" s="5">
        <v>1.68</v>
      </c>
      <c r="N91" s="5">
        <v>2.23</v>
      </c>
      <c r="O91" s="5">
        <v>2.39</v>
      </c>
      <c r="P91" s="11"/>
      <c r="Q91" s="11">
        <f t="shared" si="358"/>
        <v>0</v>
      </c>
      <c r="R91" s="11">
        <v>0</v>
      </c>
      <c r="S91" s="11">
        <f t="shared" si="359"/>
        <v>0</v>
      </c>
      <c r="T91" s="11"/>
      <c r="U91" s="11">
        <f t="shared" si="360"/>
        <v>0</v>
      </c>
      <c r="V91" s="11">
        <v>17</v>
      </c>
      <c r="W91" s="11">
        <f t="shared" si="361"/>
        <v>2244243.8349100002</v>
      </c>
      <c r="X91" s="11">
        <v>0</v>
      </c>
      <c r="Y91" s="11">
        <f t="shared" si="362"/>
        <v>0</v>
      </c>
      <c r="Z91" s="11">
        <v>5</v>
      </c>
      <c r="AA91" s="11">
        <f t="shared" si="363"/>
        <v>660071.71614999999</v>
      </c>
      <c r="AB91" s="11">
        <v>0</v>
      </c>
      <c r="AC91" s="11">
        <f t="shared" si="364"/>
        <v>0</v>
      </c>
      <c r="AD91" s="11">
        <v>0</v>
      </c>
      <c r="AE91" s="11">
        <f t="shared" si="365"/>
        <v>0</v>
      </c>
      <c r="AF91" s="11">
        <v>0</v>
      </c>
      <c r="AG91" s="11">
        <f t="shared" si="366"/>
        <v>0</v>
      </c>
      <c r="AH91" s="11">
        <v>5</v>
      </c>
      <c r="AI91" s="11">
        <f t="shared" si="367"/>
        <v>579062.91462249984</v>
      </c>
      <c r="AJ91" s="11"/>
      <c r="AK91" s="11">
        <f t="shared" si="368"/>
        <v>0</v>
      </c>
      <c r="AL91" s="11">
        <v>10</v>
      </c>
      <c r="AM91" s="11">
        <f t="shared" si="369"/>
        <v>1158125.8292449997</v>
      </c>
      <c r="AN91" s="11"/>
      <c r="AO91" s="11">
        <f t="shared" si="370"/>
        <v>0</v>
      </c>
      <c r="AP91" s="11"/>
      <c r="AQ91" s="11">
        <f t="shared" si="371"/>
        <v>0</v>
      </c>
      <c r="AR91" s="11">
        <v>0</v>
      </c>
      <c r="AS91" s="11">
        <f t="shared" si="372"/>
        <v>0</v>
      </c>
      <c r="AT91" s="11"/>
      <c r="AU91" s="11">
        <f t="shared" si="373"/>
        <v>0</v>
      </c>
      <c r="AV91" s="11">
        <v>0</v>
      </c>
      <c r="AW91" s="11">
        <f t="shared" si="374"/>
        <v>0</v>
      </c>
      <c r="AX91" s="11"/>
      <c r="AY91" s="11">
        <f t="shared" si="375"/>
        <v>0</v>
      </c>
      <c r="AZ91" s="11"/>
      <c r="BA91" s="11">
        <f t="shared" si="376"/>
        <v>0</v>
      </c>
      <c r="BB91" s="11">
        <v>0</v>
      </c>
      <c r="BC91" s="11">
        <f t="shared" si="377"/>
        <v>0</v>
      </c>
      <c r="BD91" s="11">
        <v>0</v>
      </c>
      <c r="BE91" s="11">
        <f t="shared" si="378"/>
        <v>0</v>
      </c>
      <c r="BF91" s="11"/>
      <c r="BG91" s="11">
        <f t="shared" si="379"/>
        <v>0</v>
      </c>
      <c r="BH91" s="11"/>
      <c r="BI91" s="11">
        <f t="shared" si="380"/>
        <v>0</v>
      </c>
      <c r="BJ91" s="11">
        <v>0</v>
      </c>
      <c r="BK91" s="11">
        <f t="shared" si="381"/>
        <v>0</v>
      </c>
      <c r="BL91" s="11">
        <v>0</v>
      </c>
      <c r="BM91" s="11">
        <f t="shared" si="382"/>
        <v>0</v>
      </c>
      <c r="BN91" s="11">
        <v>0</v>
      </c>
      <c r="BO91" s="11">
        <f t="shared" si="383"/>
        <v>0</v>
      </c>
      <c r="BP91" s="11">
        <v>0</v>
      </c>
      <c r="BQ91" s="11">
        <f t="shared" si="384"/>
        <v>0</v>
      </c>
      <c r="BR91" s="11">
        <v>0</v>
      </c>
      <c r="BS91" s="11">
        <f t="shared" si="385"/>
        <v>0</v>
      </c>
      <c r="BT91" s="11"/>
      <c r="BU91" s="11">
        <f t="shared" si="386"/>
        <v>0</v>
      </c>
      <c r="BV91" s="11"/>
      <c r="BW91" s="11">
        <f t="shared" si="387"/>
        <v>0</v>
      </c>
      <c r="BX91" s="11"/>
      <c r="BY91" s="11">
        <f t="shared" si="388"/>
        <v>0</v>
      </c>
      <c r="BZ91" s="11"/>
      <c r="CA91" s="11">
        <f t="shared" si="389"/>
        <v>0</v>
      </c>
      <c r="CB91" s="11">
        <v>2</v>
      </c>
      <c r="CC91" s="11">
        <f t="shared" si="390"/>
        <v>453649.28855400003</v>
      </c>
      <c r="CD91" s="11">
        <v>3</v>
      </c>
      <c r="CE91" s="11">
        <f t="shared" si="391"/>
        <v>442848.11501699995</v>
      </c>
      <c r="CF91" s="11"/>
      <c r="CG91" s="11">
        <f t="shared" si="392"/>
        <v>0</v>
      </c>
      <c r="CH91" s="11">
        <v>0</v>
      </c>
      <c r="CI91" s="11">
        <f t="shared" si="393"/>
        <v>0</v>
      </c>
      <c r="CJ91" s="11">
        <v>6</v>
      </c>
      <c r="CK91" s="11">
        <f t="shared" si="111"/>
        <v>1166526.7419960001</v>
      </c>
      <c r="CL91" s="11"/>
      <c r="CM91" s="11">
        <f t="shared" si="394"/>
        <v>0</v>
      </c>
      <c r="CN91" s="11"/>
      <c r="CO91" s="11">
        <f t="shared" si="395"/>
        <v>0</v>
      </c>
      <c r="CP91" s="11">
        <v>6</v>
      </c>
      <c r="CQ91" s="11">
        <f t="shared" si="396"/>
        <v>833850.59705639991</v>
      </c>
      <c r="CR91" s="11"/>
      <c r="CS91" s="11">
        <f t="shared" si="397"/>
        <v>0</v>
      </c>
      <c r="CT91" s="11"/>
      <c r="CU91" s="11">
        <f t="shared" si="398"/>
        <v>0</v>
      </c>
      <c r="CV91" s="11">
        <v>0</v>
      </c>
      <c r="CW91" s="11">
        <f t="shared" si="399"/>
        <v>0</v>
      </c>
      <c r="CX91" s="11">
        <v>0</v>
      </c>
      <c r="CY91" s="11">
        <f t="shared" si="400"/>
        <v>0</v>
      </c>
      <c r="CZ91" s="11">
        <v>2</v>
      </c>
      <c r="DA91" s="11">
        <f t="shared" si="401"/>
        <v>282270.66843359999</v>
      </c>
      <c r="DB91" s="11">
        <v>0</v>
      </c>
      <c r="DC91" s="11">
        <f t="shared" si="402"/>
        <v>0</v>
      </c>
      <c r="DD91" s="11">
        <v>2</v>
      </c>
      <c r="DE91" s="11">
        <f t="shared" si="403"/>
        <v>308913.56315820001</v>
      </c>
      <c r="DF91" s="11">
        <v>1</v>
      </c>
      <c r="DG91" s="11">
        <f t="shared" si="404"/>
        <v>154456.7815791</v>
      </c>
      <c r="DH91" s="11">
        <v>3</v>
      </c>
      <c r="DI91" s="11">
        <f t="shared" si="405"/>
        <v>463370.34473730001</v>
      </c>
      <c r="DJ91" s="11">
        <v>7</v>
      </c>
      <c r="DK91" s="11">
        <f t="shared" si="406"/>
        <v>1081197.4710537</v>
      </c>
      <c r="DL91" s="11">
        <v>0</v>
      </c>
      <c r="DM91" s="11">
        <f t="shared" si="407"/>
        <v>0</v>
      </c>
      <c r="DN91" s="11">
        <v>0</v>
      </c>
      <c r="DO91" s="11">
        <f t="shared" si="408"/>
        <v>0</v>
      </c>
      <c r="DP91" s="11">
        <v>0</v>
      </c>
      <c r="DQ91" s="11">
        <f t="shared" si="409"/>
        <v>0</v>
      </c>
      <c r="DR91" s="11">
        <v>0</v>
      </c>
      <c r="DS91" s="11">
        <f t="shared" si="410"/>
        <v>0</v>
      </c>
      <c r="DT91" s="11">
        <v>4</v>
      </c>
      <c r="DU91" s="11">
        <f t="shared" si="411"/>
        <v>534298.05096359993</v>
      </c>
      <c r="DV91" s="11">
        <v>37</v>
      </c>
      <c r="DW91" s="11">
        <f t="shared" si="412"/>
        <v>5461793.4185429998</v>
      </c>
      <c r="DX91" s="11"/>
      <c r="DY91" s="11">
        <f t="shared" si="413"/>
        <v>0</v>
      </c>
      <c r="DZ91" s="11">
        <v>36</v>
      </c>
      <c r="EA91" s="11">
        <f t="shared" si="414"/>
        <v>10233726.170109749</v>
      </c>
      <c r="EB91" s="64">
        <f t="shared" si="415"/>
        <v>146</v>
      </c>
      <c r="EC91" s="64">
        <f t="shared" si="416"/>
        <v>26058405.506129149</v>
      </c>
    </row>
    <row r="92" spans="1:133" ht="28.5" customHeight="1" x14ac:dyDescent="0.25">
      <c r="A92" s="45">
        <v>78</v>
      </c>
      <c r="B92" s="8" t="s">
        <v>159</v>
      </c>
      <c r="C92" s="5">
        <v>19007.45</v>
      </c>
      <c r="D92" s="5"/>
      <c r="E92" s="9">
        <v>2.52</v>
      </c>
      <c r="F92" s="10">
        <v>1</v>
      </c>
      <c r="G92" s="10"/>
      <c r="H92" s="7">
        <v>0.47</v>
      </c>
      <c r="I92" s="7">
        <v>0.37</v>
      </c>
      <c r="J92" s="7">
        <v>0.03</v>
      </c>
      <c r="K92" s="7">
        <v>0.13</v>
      </c>
      <c r="L92" s="5">
        <v>1.4</v>
      </c>
      <c r="M92" s="5">
        <v>1.68</v>
      </c>
      <c r="N92" s="5">
        <v>2.23</v>
      </c>
      <c r="O92" s="5">
        <v>2.39</v>
      </c>
      <c r="P92" s="11"/>
      <c r="Q92" s="11">
        <f t="shared" si="358"/>
        <v>0</v>
      </c>
      <c r="R92" s="11"/>
      <c r="S92" s="11">
        <f t="shared" si="359"/>
        <v>0</v>
      </c>
      <c r="T92" s="11"/>
      <c r="U92" s="11">
        <f t="shared" si="360"/>
        <v>0</v>
      </c>
      <c r="V92" s="11">
        <v>1993</v>
      </c>
      <c r="W92" s="11">
        <f t="shared" si="361"/>
        <v>147011875.13628</v>
      </c>
      <c r="X92" s="11"/>
      <c r="Y92" s="11">
        <f t="shared" si="362"/>
        <v>0</v>
      </c>
      <c r="Z92" s="11">
        <v>365</v>
      </c>
      <c r="AA92" s="11">
        <f t="shared" si="363"/>
        <v>26923900.865400005</v>
      </c>
      <c r="AB92" s="11"/>
      <c r="AC92" s="11">
        <f t="shared" si="364"/>
        <v>0</v>
      </c>
      <c r="AD92" s="11"/>
      <c r="AE92" s="11">
        <f t="shared" si="365"/>
        <v>0</v>
      </c>
      <c r="AF92" s="11"/>
      <c r="AG92" s="11">
        <f t="shared" si="366"/>
        <v>0</v>
      </c>
      <c r="AH92" s="11">
        <v>37</v>
      </c>
      <c r="AI92" s="11">
        <f t="shared" si="367"/>
        <v>2394316.0159379998</v>
      </c>
      <c r="AJ92" s="11">
        <v>60</v>
      </c>
      <c r="AK92" s="11">
        <f t="shared" si="368"/>
        <v>4124084.4413999999</v>
      </c>
      <c r="AL92" s="11">
        <v>45</v>
      </c>
      <c r="AM92" s="11">
        <f t="shared" si="369"/>
        <v>2912005.96533</v>
      </c>
      <c r="AN92" s="11"/>
      <c r="AO92" s="11">
        <f t="shared" si="370"/>
        <v>0</v>
      </c>
      <c r="AP92" s="11">
        <v>66</v>
      </c>
      <c r="AQ92" s="11">
        <f t="shared" si="371"/>
        <v>4270942.0824839994</v>
      </c>
      <c r="AR92" s="11"/>
      <c r="AS92" s="11">
        <f t="shared" si="372"/>
        <v>0</v>
      </c>
      <c r="AT92" s="11"/>
      <c r="AU92" s="11">
        <f t="shared" si="373"/>
        <v>0</v>
      </c>
      <c r="AV92" s="11"/>
      <c r="AW92" s="11">
        <f t="shared" si="374"/>
        <v>0</v>
      </c>
      <c r="AX92" s="11"/>
      <c r="AY92" s="11">
        <f t="shared" si="375"/>
        <v>0</v>
      </c>
      <c r="AZ92" s="11">
        <v>162</v>
      </c>
      <c r="BA92" s="11">
        <f t="shared" si="376"/>
        <v>11135027.991780002</v>
      </c>
      <c r="BB92" s="11"/>
      <c r="BC92" s="11">
        <f t="shared" si="377"/>
        <v>0</v>
      </c>
      <c r="BD92" s="11"/>
      <c r="BE92" s="11">
        <f t="shared" si="378"/>
        <v>0</v>
      </c>
      <c r="BF92" s="11">
        <v>17</v>
      </c>
      <c r="BG92" s="11">
        <f t="shared" si="379"/>
        <v>1222640.1557370001</v>
      </c>
      <c r="BH92" s="11"/>
      <c r="BI92" s="11">
        <f t="shared" si="380"/>
        <v>0</v>
      </c>
      <c r="BJ92" s="11"/>
      <c r="BK92" s="11">
        <f t="shared" si="381"/>
        <v>0</v>
      </c>
      <c r="BL92" s="11"/>
      <c r="BM92" s="11">
        <f t="shared" si="382"/>
        <v>0</v>
      </c>
      <c r="BN92" s="11"/>
      <c r="BO92" s="11">
        <f t="shared" si="383"/>
        <v>0</v>
      </c>
      <c r="BP92" s="11"/>
      <c r="BQ92" s="11">
        <f t="shared" si="384"/>
        <v>0</v>
      </c>
      <c r="BR92" s="11"/>
      <c r="BS92" s="11">
        <f t="shared" si="385"/>
        <v>0</v>
      </c>
      <c r="BT92" s="11">
        <v>244</v>
      </c>
      <c r="BU92" s="11">
        <f t="shared" si="386"/>
        <v>17998443.318239998</v>
      </c>
      <c r="BV92" s="11"/>
      <c r="BW92" s="11">
        <f t="shared" si="387"/>
        <v>0</v>
      </c>
      <c r="BX92" s="11">
        <v>3</v>
      </c>
      <c r="BY92" s="11">
        <f t="shared" si="388"/>
        <v>186589.67411700002</v>
      </c>
      <c r="BZ92" s="11">
        <v>3</v>
      </c>
      <c r="CA92" s="11">
        <f t="shared" si="389"/>
        <v>334956.12658200006</v>
      </c>
      <c r="CB92" s="11">
        <v>1</v>
      </c>
      <c r="CC92" s="11">
        <f t="shared" si="390"/>
        <v>126740.15600400002</v>
      </c>
      <c r="CD92" s="11">
        <v>29</v>
      </c>
      <c r="CE92" s="11">
        <f t="shared" si="391"/>
        <v>2391968.9760120003</v>
      </c>
      <c r="CF92" s="11">
        <v>94</v>
      </c>
      <c r="CG92" s="11">
        <f t="shared" si="392"/>
        <v>7299428.2864271998</v>
      </c>
      <c r="CH92" s="11">
        <v>4</v>
      </c>
      <c r="CI92" s="11">
        <f t="shared" si="393"/>
        <v>315442.16605439998</v>
      </c>
      <c r="CJ92" s="11">
        <v>4</v>
      </c>
      <c r="CK92" s="11">
        <f t="shared" si="111"/>
        <v>434537.6777280001</v>
      </c>
      <c r="CL92" s="11">
        <v>192</v>
      </c>
      <c r="CM92" s="11">
        <f t="shared" si="394"/>
        <v>14909470.542489601</v>
      </c>
      <c r="CN92" s="11"/>
      <c r="CO92" s="11">
        <f t="shared" si="395"/>
        <v>0</v>
      </c>
      <c r="CP92" s="11">
        <v>245</v>
      </c>
      <c r="CQ92" s="11">
        <f t="shared" si="396"/>
        <v>19025105.640156001</v>
      </c>
      <c r="CR92" s="11">
        <v>3</v>
      </c>
      <c r="CS92" s="11">
        <f t="shared" si="397"/>
        <v>236581.6245408</v>
      </c>
      <c r="CT92" s="11">
        <v>30</v>
      </c>
      <c r="CU92" s="11">
        <f t="shared" si="398"/>
        <v>2474450.6648399998</v>
      </c>
      <c r="CV92" s="11">
        <v>2</v>
      </c>
      <c r="CW92" s="11">
        <f t="shared" si="399"/>
        <v>157721.08302719999</v>
      </c>
      <c r="CX92" s="11">
        <v>53</v>
      </c>
      <c r="CY92" s="11">
        <f t="shared" si="400"/>
        <v>4023228.7828656002</v>
      </c>
      <c r="CZ92" s="11">
        <v>0</v>
      </c>
      <c r="DA92" s="11">
        <f t="shared" si="401"/>
        <v>0</v>
      </c>
      <c r="DB92" s="11"/>
      <c r="DC92" s="11">
        <f t="shared" si="402"/>
        <v>0</v>
      </c>
      <c r="DD92" s="11">
        <v>313</v>
      </c>
      <c r="DE92" s="11">
        <f t="shared" si="403"/>
        <v>27013155.440871604</v>
      </c>
      <c r="DF92" s="11">
        <v>1</v>
      </c>
      <c r="DG92" s="11">
        <f t="shared" si="404"/>
        <v>86304.010993200005</v>
      </c>
      <c r="DH92" s="11"/>
      <c r="DI92" s="11">
        <f t="shared" si="405"/>
        <v>0</v>
      </c>
      <c r="DJ92" s="11">
        <v>594</v>
      </c>
      <c r="DK92" s="11">
        <f t="shared" si="406"/>
        <v>51264582.529960796</v>
      </c>
      <c r="DL92" s="11"/>
      <c r="DM92" s="11">
        <f t="shared" si="407"/>
        <v>0</v>
      </c>
      <c r="DN92" s="11"/>
      <c r="DO92" s="11">
        <f t="shared" si="408"/>
        <v>0</v>
      </c>
      <c r="DP92" s="11"/>
      <c r="DQ92" s="11">
        <f t="shared" si="409"/>
        <v>0</v>
      </c>
      <c r="DR92" s="11"/>
      <c r="DS92" s="11">
        <f t="shared" si="410"/>
        <v>0</v>
      </c>
      <c r="DT92" s="11">
        <v>17</v>
      </c>
      <c r="DU92" s="11">
        <f t="shared" si="411"/>
        <v>1268809.7839956</v>
      </c>
      <c r="DV92" s="11">
        <v>65</v>
      </c>
      <c r="DW92" s="11">
        <f t="shared" si="412"/>
        <v>5361309.7738199998</v>
      </c>
      <c r="DX92" s="11">
        <v>5</v>
      </c>
      <c r="DY92" s="11">
        <f t="shared" si="413"/>
        <v>841162.34490750008</v>
      </c>
      <c r="DZ92" s="11">
        <v>7</v>
      </c>
      <c r="EA92" s="11">
        <f t="shared" si="414"/>
        <v>1111868.25351525</v>
      </c>
      <c r="EB92" s="64">
        <f t="shared" si="415"/>
        <v>4654</v>
      </c>
      <c r="EC92" s="64">
        <f t="shared" si="416"/>
        <v>356856649.51149684</v>
      </c>
    </row>
    <row r="93" spans="1:133" x14ac:dyDescent="0.25">
      <c r="A93" s="45">
        <v>79</v>
      </c>
      <c r="B93" s="8" t="s">
        <v>160</v>
      </c>
      <c r="C93" s="5">
        <v>19007.45</v>
      </c>
      <c r="D93" s="5">
        <f t="shared" ref="D93:D110" si="417">C93*(H93+I93+J93)</f>
        <v>15015.885500000002</v>
      </c>
      <c r="E93" s="9">
        <v>0.82</v>
      </c>
      <c r="F93" s="10">
        <v>1</v>
      </c>
      <c r="G93" s="10">
        <v>0.21</v>
      </c>
      <c r="H93" s="7">
        <v>0.55000000000000004</v>
      </c>
      <c r="I93" s="7">
        <v>0.19</v>
      </c>
      <c r="J93" s="7">
        <v>0.05</v>
      </c>
      <c r="K93" s="7">
        <v>0.21</v>
      </c>
      <c r="L93" s="5">
        <v>1.4</v>
      </c>
      <c r="M93" s="5">
        <v>1.68</v>
      </c>
      <c r="N93" s="5">
        <v>2.23</v>
      </c>
      <c r="O93" s="5">
        <v>2.39</v>
      </c>
      <c r="P93" s="11"/>
      <c r="Q93" s="11">
        <f t="shared" si="358"/>
        <v>0</v>
      </c>
      <c r="R93" s="11">
        <v>0</v>
      </c>
      <c r="S93" s="11">
        <f t="shared" si="359"/>
        <v>0</v>
      </c>
      <c r="T93" s="11"/>
      <c r="U93" s="11">
        <f t="shared" si="360"/>
        <v>0</v>
      </c>
      <c r="V93" s="11">
        <v>477</v>
      </c>
      <c r="W93" s="11">
        <f t="shared" si="361"/>
        <v>11449243.94922</v>
      </c>
      <c r="X93" s="11">
        <v>0</v>
      </c>
      <c r="Y93" s="11">
        <f t="shared" si="362"/>
        <v>0</v>
      </c>
      <c r="Z93" s="11">
        <v>399</v>
      </c>
      <c r="AA93" s="11">
        <f t="shared" si="363"/>
        <v>9577040.5361400023</v>
      </c>
      <c r="AB93" s="11">
        <v>42</v>
      </c>
      <c r="AC93" s="11">
        <f t="shared" si="364"/>
        <v>1191402.1719599999</v>
      </c>
      <c r="AD93" s="11">
        <v>0</v>
      </c>
      <c r="AE93" s="11">
        <f t="shared" si="365"/>
        <v>0</v>
      </c>
      <c r="AF93" s="11">
        <v>0</v>
      </c>
      <c r="AG93" s="11">
        <f t="shared" si="366"/>
        <v>0</v>
      </c>
      <c r="AH93" s="11">
        <v>513</v>
      </c>
      <c r="AI93" s="11">
        <f t="shared" si="367"/>
        <v>10802155.461866999</v>
      </c>
      <c r="AJ93" s="11">
        <v>50</v>
      </c>
      <c r="AK93" s="11">
        <f t="shared" si="368"/>
        <v>1118303.32075</v>
      </c>
      <c r="AL93" s="11">
        <v>110</v>
      </c>
      <c r="AM93" s="11">
        <f t="shared" si="369"/>
        <v>2316251.6584899994</v>
      </c>
      <c r="AN93" s="11"/>
      <c r="AO93" s="11">
        <f t="shared" si="370"/>
        <v>0</v>
      </c>
      <c r="AP93" s="11">
        <v>36</v>
      </c>
      <c r="AQ93" s="11">
        <f t="shared" si="371"/>
        <v>758045.99732399988</v>
      </c>
      <c r="AR93" s="11">
        <v>90</v>
      </c>
      <c r="AS93" s="11">
        <f t="shared" si="372"/>
        <v>1895114.9933099998</v>
      </c>
      <c r="AT93" s="11"/>
      <c r="AU93" s="11">
        <f t="shared" si="373"/>
        <v>0</v>
      </c>
      <c r="AV93" s="11"/>
      <c r="AW93" s="11">
        <f t="shared" si="374"/>
        <v>0</v>
      </c>
      <c r="AX93" s="11"/>
      <c r="AY93" s="11">
        <f t="shared" si="375"/>
        <v>0</v>
      </c>
      <c r="AZ93" s="11">
        <v>86</v>
      </c>
      <c r="BA93" s="11">
        <f t="shared" si="376"/>
        <v>1923481.7116899998</v>
      </c>
      <c r="BB93" s="11">
        <v>0</v>
      </c>
      <c r="BC93" s="11">
        <f t="shared" si="377"/>
        <v>0</v>
      </c>
      <c r="BD93" s="11">
        <v>0</v>
      </c>
      <c r="BE93" s="11">
        <f t="shared" si="378"/>
        <v>0</v>
      </c>
      <c r="BF93" s="11">
        <f>373-4</f>
        <v>369</v>
      </c>
      <c r="BG93" s="11">
        <f t="shared" si="379"/>
        <v>8635538.2428315021</v>
      </c>
      <c r="BH93" s="11">
        <v>50</v>
      </c>
      <c r="BI93" s="11">
        <f t="shared" si="380"/>
        <v>1170127.1331750001</v>
      </c>
      <c r="BJ93" s="11">
        <v>0</v>
      </c>
      <c r="BK93" s="11">
        <f t="shared" si="381"/>
        <v>0</v>
      </c>
      <c r="BL93" s="11">
        <v>0</v>
      </c>
      <c r="BM93" s="11">
        <f t="shared" si="382"/>
        <v>0</v>
      </c>
      <c r="BN93" s="11">
        <v>0</v>
      </c>
      <c r="BO93" s="11">
        <f t="shared" si="383"/>
        <v>0</v>
      </c>
      <c r="BP93" s="11">
        <v>0</v>
      </c>
      <c r="BQ93" s="11">
        <f t="shared" si="384"/>
        <v>0</v>
      </c>
      <c r="BR93" s="11">
        <v>0</v>
      </c>
      <c r="BS93" s="11">
        <f t="shared" si="385"/>
        <v>0</v>
      </c>
      <c r="BT93" s="11">
        <v>260</v>
      </c>
      <c r="BU93" s="11">
        <f t="shared" si="386"/>
        <v>6240678.0435999995</v>
      </c>
      <c r="BV93" s="11">
        <v>35</v>
      </c>
      <c r="BW93" s="11">
        <f t="shared" si="387"/>
        <v>819088.99322249996</v>
      </c>
      <c r="BX93" s="11">
        <v>49</v>
      </c>
      <c r="BY93" s="11">
        <f t="shared" si="388"/>
        <v>991689.56428849977</v>
      </c>
      <c r="BZ93" s="11">
        <v>20</v>
      </c>
      <c r="CA93" s="11">
        <f t="shared" si="389"/>
        <v>726624.40158000006</v>
      </c>
      <c r="CB93" s="11">
        <v>8</v>
      </c>
      <c r="CC93" s="11">
        <f t="shared" si="390"/>
        <v>329926.75531200005</v>
      </c>
      <c r="CD93" s="11">
        <v>30</v>
      </c>
      <c r="CE93" s="11">
        <f t="shared" si="391"/>
        <v>805178.39093999984</v>
      </c>
      <c r="CF93" s="11">
        <v>250</v>
      </c>
      <c r="CG93" s="11">
        <f t="shared" si="392"/>
        <v>6317049.9776999988</v>
      </c>
      <c r="CH93" s="11">
        <v>8</v>
      </c>
      <c r="CI93" s="11">
        <f t="shared" si="393"/>
        <v>205287.75886079995</v>
      </c>
      <c r="CJ93" s="11">
        <v>63</v>
      </c>
      <c r="CK93" s="11">
        <f t="shared" si="111"/>
        <v>2227005.5983560001</v>
      </c>
      <c r="CL93" s="11">
        <v>80</v>
      </c>
      <c r="CM93" s="11">
        <f t="shared" si="394"/>
        <v>2021455.9928639997</v>
      </c>
      <c r="CN93" s="11">
        <v>25</v>
      </c>
      <c r="CO93" s="11">
        <f t="shared" si="395"/>
        <v>670981.99245000002</v>
      </c>
      <c r="CP93" s="11">
        <v>337</v>
      </c>
      <c r="CQ93" s="11">
        <f t="shared" si="396"/>
        <v>8515383.3699395992</v>
      </c>
      <c r="CR93" s="11">
        <v>3</v>
      </c>
      <c r="CS93" s="11">
        <f t="shared" si="397"/>
        <v>76982.90957280001</v>
      </c>
      <c r="CT93" s="11">
        <v>10</v>
      </c>
      <c r="CU93" s="11">
        <f t="shared" si="398"/>
        <v>268392.79697999998</v>
      </c>
      <c r="CV93" s="11">
        <v>8</v>
      </c>
      <c r="CW93" s="11">
        <f t="shared" si="399"/>
        <v>205287.75886079995</v>
      </c>
      <c r="CX93" s="11">
        <v>130</v>
      </c>
      <c r="CY93" s="11">
        <f t="shared" si="400"/>
        <v>3211112.5206159996</v>
      </c>
      <c r="CZ93" s="11">
        <v>8</v>
      </c>
      <c r="DA93" s="11">
        <f t="shared" si="401"/>
        <v>205287.75886080001</v>
      </c>
      <c r="DB93" s="11">
        <v>0</v>
      </c>
      <c r="DC93" s="11">
        <f t="shared" si="402"/>
        <v>0</v>
      </c>
      <c r="DD93" s="11">
        <v>205</v>
      </c>
      <c r="DE93" s="11">
        <f t="shared" si="403"/>
        <v>5757025.4952210002</v>
      </c>
      <c r="DF93" s="11">
        <v>158</v>
      </c>
      <c r="DG93" s="11">
        <f t="shared" si="404"/>
        <v>4437122.0889996001</v>
      </c>
      <c r="DH93" s="11">
        <v>0</v>
      </c>
      <c r="DI93" s="11">
        <f t="shared" si="405"/>
        <v>0</v>
      </c>
      <c r="DJ93" s="11">
        <v>276</v>
      </c>
      <c r="DK93" s="11">
        <f t="shared" si="406"/>
        <v>7750922.1301511992</v>
      </c>
      <c r="DL93" s="11">
        <v>0</v>
      </c>
      <c r="DM93" s="11">
        <f t="shared" si="407"/>
        <v>0</v>
      </c>
      <c r="DN93" s="11">
        <v>0</v>
      </c>
      <c r="DO93" s="11">
        <f t="shared" si="408"/>
        <v>0</v>
      </c>
      <c r="DP93" s="11">
        <v>0</v>
      </c>
      <c r="DQ93" s="11">
        <f t="shared" si="409"/>
        <v>0</v>
      </c>
      <c r="DR93" s="11">
        <v>0</v>
      </c>
      <c r="DS93" s="11">
        <f t="shared" si="410"/>
        <v>0</v>
      </c>
      <c r="DT93" s="11">
        <v>20</v>
      </c>
      <c r="DU93" s="11">
        <f t="shared" si="411"/>
        <v>485725.50087599998</v>
      </c>
      <c r="DV93" s="11">
        <v>140</v>
      </c>
      <c r="DW93" s="11">
        <f t="shared" si="412"/>
        <v>3757499.15772</v>
      </c>
      <c r="DX93" s="11">
        <v>8</v>
      </c>
      <c r="DY93" s="11">
        <f t="shared" si="413"/>
        <v>437938.49068200006</v>
      </c>
      <c r="DZ93" s="11">
        <v>34</v>
      </c>
      <c r="EA93" s="11">
        <f t="shared" si="414"/>
        <v>1757306.5140592502</v>
      </c>
      <c r="EB93" s="64">
        <f t="shared" si="415"/>
        <v>4387</v>
      </c>
      <c r="EC93" s="64">
        <f t="shared" si="416"/>
        <v>109057659.13847031</v>
      </c>
    </row>
    <row r="94" spans="1:133" s="66" customFormat="1" x14ac:dyDescent="0.2">
      <c r="A94" s="44">
        <v>16</v>
      </c>
      <c r="B94" s="30" t="s">
        <v>161</v>
      </c>
      <c r="C94" s="5">
        <v>19007.45</v>
      </c>
      <c r="D94" s="13">
        <f t="shared" si="417"/>
        <v>0</v>
      </c>
      <c r="E94" s="13">
        <v>1.2</v>
      </c>
      <c r="F94" s="14">
        <v>1</v>
      </c>
      <c r="G94" s="14"/>
      <c r="H94" s="15"/>
      <c r="I94" s="15"/>
      <c r="J94" s="15"/>
      <c r="K94" s="15"/>
      <c r="L94" s="5">
        <v>1.4</v>
      </c>
      <c r="M94" s="5">
        <v>1.68</v>
      </c>
      <c r="N94" s="5">
        <v>2.23</v>
      </c>
      <c r="O94" s="5">
        <v>2.39</v>
      </c>
      <c r="P94" s="12">
        <f t="shared" ref="P94:AJ94" si="418">SUM(P95:P104)</f>
        <v>0</v>
      </c>
      <c r="Q94" s="12">
        <f t="shared" si="418"/>
        <v>0</v>
      </c>
      <c r="R94" s="12">
        <f t="shared" si="418"/>
        <v>62</v>
      </c>
      <c r="S94" s="12">
        <f t="shared" si="418"/>
        <v>2063159.8587599997</v>
      </c>
      <c r="T94" s="12">
        <f t="shared" si="418"/>
        <v>250</v>
      </c>
      <c r="U94" s="12">
        <f t="shared" si="418"/>
        <v>11329390.5725</v>
      </c>
      <c r="V94" s="12">
        <f t="shared" si="418"/>
        <v>2557</v>
      </c>
      <c r="W94" s="12">
        <f t="shared" si="418"/>
        <v>110518251.60299002</v>
      </c>
      <c r="X94" s="12">
        <f t="shared" si="418"/>
        <v>0</v>
      </c>
      <c r="Y94" s="12">
        <f t="shared" si="418"/>
        <v>0</v>
      </c>
      <c r="Z94" s="12">
        <f t="shared" si="418"/>
        <v>249</v>
      </c>
      <c r="AA94" s="12">
        <f t="shared" si="418"/>
        <v>9365115.0716200024</v>
      </c>
      <c r="AB94" s="12">
        <f t="shared" si="418"/>
        <v>0</v>
      </c>
      <c r="AC94" s="12">
        <f t="shared" si="418"/>
        <v>0</v>
      </c>
      <c r="AD94" s="12">
        <f t="shared" si="418"/>
        <v>0</v>
      </c>
      <c r="AE94" s="12">
        <f t="shared" si="418"/>
        <v>0</v>
      </c>
      <c r="AF94" s="12">
        <f t="shared" si="418"/>
        <v>0</v>
      </c>
      <c r="AG94" s="12">
        <f t="shared" si="418"/>
        <v>0</v>
      </c>
      <c r="AH94" s="12">
        <f t="shared" si="418"/>
        <v>7</v>
      </c>
      <c r="AI94" s="12">
        <f t="shared" si="418"/>
        <v>155871.92424649998</v>
      </c>
      <c r="AJ94" s="12">
        <f t="shared" si="418"/>
        <v>36</v>
      </c>
      <c r="AK94" s="12">
        <f t="shared" ref="AK94:BE94" si="419">SUM(AK95:AK104)</f>
        <v>921372.83353499998</v>
      </c>
      <c r="AL94" s="12">
        <f t="shared" si="419"/>
        <v>146</v>
      </c>
      <c r="AM94" s="12">
        <f t="shared" si="419"/>
        <v>3293083.2891879994</v>
      </c>
      <c r="AN94" s="12">
        <f t="shared" si="419"/>
        <v>0</v>
      </c>
      <c r="AO94" s="12">
        <f t="shared" si="419"/>
        <v>0</v>
      </c>
      <c r="AP94" s="12">
        <f t="shared" si="419"/>
        <v>28</v>
      </c>
      <c r="AQ94" s="12">
        <f t="shared" si="419"/>
        <v>697443.40404199995</v>
      </c>
      <c r="AR94" s="12">
        <f t="shared" si="419"/>
        <v>64</v>
      </c>
      <c r="AS94" s="12">
        <f t="shared" si="419"/>
        <v>1549988.3603819998</v>
      </c>
      <c r="AT94" s="12">
        <f t="shared" si="419"/>
        <v>0</v>
      </c>
      <c r="AU94" s="12">
        <f t="shared" si="419"/>
        <v>0</v>
      </c>
      <c r="AV94" s="12">
        <f t="shared" si="419"/>
        <v>0</v>
      </c>
      <c r="AW94" s="12">
        <f t="shared" si="419"/>
        <v>0</v>
      </c>
      <c r="AX94" s="12">
        <f t="shared" si="419"/>
        <v>0</v>
      </c>
      <c r="AY94" s="12">
        <f t="shared" si="419"/>
        <v>0</v>
      </c>
      <c r="AZ94" s="12">
        <f t="shared" si="419"/>
        <v>48</v>
      </c>
      <c r="BA94" s="12">
        <f t="shared" si="419"/>
        <v>1056114.7458399998</v>
      </c>
      <c r="BB94" s="12">
        <f t="shared" si="419"/>
        <v>0</v>
      </c>
      <c r="BC94" s="12">
        <f t="shared" si="419"/>
        <v>0</v>
      </c>
      <c r="BD94" s="12">
        <f t="shared" si="419"/>
        <v>0</v>
      </c>
      <c r="BE94" s="12">
        <f t="shared" si="419"/>
        <v>0</v>
      </c>
      <c r="BF94" s="12">
        <f t="shared" ref="BF94:CA94" si="420">SUM(BF95:BF104)</f>
        <v>6</v>
      </c>
      <c r="BG94" s="12">
        <f t="shared" si="420"/>
        <v>283684.48057950003</v>
      </c>
      <c r="BH94" s="12">
        <f t="shared" si="420"/>
        <v>0</v>
      </c>
      <c r="BI94" s="12">
        <f t="shared" si="420"/>
        <v>0</v>
      </c>
      <c r="BJ94" s="12">
        <f t="shared" si="420"/>
        <v>0</v>
      </c>
      <c r="BK94" s="12">
        <f t="shared" si="420"/>
        <v>0</v>
      </c>
      <c r="BL94" s="12">
        <f t="shared" si="420"/>
        <v>0</v>
      </c>
      <c r="BM94" s="12">
        <f t="shared" si="420"/>
        <v>0</v>
      </c>
      <c r="BN94" s="12">
        <f t="shared" si="420"/>
        <v>0</v>
      </c>
      <c r="BO94" s="12">
        <f t="shared" si="420"/>
        <v>0</v>
      </c>
      <c r="BP94" s="12">
        <f t="shared" si="420"/>
        <v>0</v>
      </c>
      <c r="BQ94" s="12">
        <f t="shared" si="420"/>
        <v>0</v>
      </c>
      <c r="BR94" s="12">
        <f t="shared" si="420"/>
        <v>0</v>
      </c>
      <c r="BS94" s="12">
        <f t="shared" si="420"/>
        <v>0</v>
      </c>
      <c r="BT94" s="12">
        <f t="shared" si="420"/>
        <v>90</v>
      </c>
      <c r="BU94" s="12">
        <f t="shared" si="420"/>
        <v>2529055.2672000001</v>
      </c>
      <c r="BV94" s="12">
        <f t="shared" si="420"/>
        <v>20</v>
      </c>
      <c r="BW94" s="12">
        <f t="shared" si="420"/>
        <v>547961.97455999989</v>
      </c>
      <c r="BX94" s="12">
        <f t="shared" si="420"/>
        <v>5</v>
      </c>
      <c r="BY94" s="12">
        <f t="shared" si="420"/>
        <v>118469.63435999997</v>
      </c>
      <c r="BZ94" s="12">
        <f t="shared" si="420"/>
        <v>12</v>
      </c>
      <c r="CA94" s="12">
        <f t="shared" si="420"/>
        <v>501991.12621350004</v>
      </c>
      <c r="CB94" s="12">
        <f t="shared" ref="CB94:CI94" si="421">SUM(CB95:CB104)</f>
        <v>12</v>
      </c>
      <c r="CC94" s="12">
        <f t="shared" si="421"/>
        <v>546692.65704900003</v>
      </c>
      <c r="CD94" s="12">
        <f t="shared" si="421"/>
        <v>65</v>
      </c>
      <c r="CE94" s="12">
        <f t="shared" si="421"/>
        <v>2786375.464257</v>
      </c>
      <c r="CF94" s="12">
        <f t="shared" si="421"/>
        <v>89</v>
      </c>
      <c r="CG94" s="12">
        <f t="shared" si="421"/>
        <v>2628200.9395025996</v>
      </c>
      <c r="CH94" s="12">
        <f t="shared" si="421"/>
        <v>5</v>
      </c>
      <c r="CI94" s="12">
        <f t="shared" si="421"/>
        <v>133311.86779679998</v>
      </c>
      <c r="CJ94" s="12">
        <f>SUM(CJ95:CJ104)</f>
        <v>51</v>
      </c>
      <c r="CK94" s="12">
        <f t="shared" ref="CK94:DE94" si="422">SUM(CK95:CK104)</f>
        <v>2019220.7167439996</v>
      </c>
      <c r="CL94" s="12">
        <f t="shared" si="422"/>
        <v>124</v>
      </c>
      <c r="CM94" s="12">
        <f t="shared" si="422"/>
        <v>4566148.6131491996</v>
      </c>
      <c r="CN94" s="12">
        <f t="shared" si="422"/>
        <v>242</v>
      </c>
      <c r="CO94" s="12">
        <f t="shared" si="422"/>
        <v>7586351.5224420009</v>
      </c>
      <c r="CP94" s="12">
        <f t="shared" si="422"/>
        <v>268</v>
      </c>
      <c r="CQ94" s="12">
        <f t="shared" si="422"/>
        <v>8147145.5785565982</v>
      </c>
      <c r="CR94" s="12">
        <f t="shared" si="422"/>
        <v>3</v>
      </c>
      <c r="CS94" s="12">
        <f t="shared" si="422"/>
        <v>81676.989424799991</v>
      </c>
      <c r="CT94" s="12">
        <f t="shared" si="422"/>
        <v>120</v>
      </c>
      <c r="CU94" s="12">
        <f t="shared" si="422"/>
        <v>3973522.6284599993</v>
      </c>
      <c r="CV94" s="12">
        <f t="shared" si="422"/>
        <v>7</v>
      </c>
      <c r="CW94" s="12">
        <f t="shared" si="422"/>
        <v>205600.6975176</v>
      </c>
      <c r="CX94" s="12">
        <f t="shared" si="422"/>
        <v>113</v>
      </c>
      <c r="CY94" s="12">
        <f t="shared" si="422"/>
        <v>3002962.5439043995</v>
      </c>
      <c r="CZ94" s="12">
        <f t="shared" si="422"/>
        <v>13</v>
      </c>
      <c r="DA94" s="12">
        <f t="shared" si="422"/>
        <v>373648.75621919998</v>
      </c>
      <c r="DB94" s="12">
        <f t="shared" si="422"/>
        <v>0</v>
      </c>
      <c r="DC94" s="12">
        <f t="shared" si="422"/>
        <v>0</v>
      </c>
      <c r="DD94" s="12">
        <f t="shared" si="422"/>
        <v>370</v>
      </c>
      <c r="DE94" s="12">
        <f t="shared" si="422"/>
        <v>12385995.482460598</v>
      </c>
      <c r="DF94" s="12">
        <f t="shared" ref="DF94:EA94" si="423">SUM(DF95:DF104)</f>
        <v>156</v>
      </c>
      <c r="DG94" s="12">
        <f t="shared" si="423"/>
        <v>5128924.0818815995</v>
      </c>
      <c r="DH94" s="12">
        <f t="shared" si="423"/>
        <v>3</v>
      </c>
      <c r="DI94" s="12">
        <f t="shared" si="423"/>
        <v>98633.155420800016</v>
      </c>
      <c r="DJ94" s="12">
        <f t="shared" si="423"/>
        <v>836</v>
      </c>
      <c r="DK94" s="12">
        <f t="shared" si="423"/>
        <v>41349210.600297593</v>
      </c>
      <c r="DL94" s="12">
        <f t="shared" si="423"/>
        <v>0</v>
      </c>
      <c r="DM94" s="12">
        <f t="shared" si="423"/>
        <v>0</v>
      </c>
      <c r="DN94" s="12">
        <f t="shared" si="423"/>
        <v>0</v>
      </c>
      <c r="DO94" s="12">
        <f t="shared" si="423"/>
        <v>0</v>
      </c>
      <c r="DP94" s="12">
        <f t="shared" si="423"/>
        <v>25</v>
      </c>
      <c r="DQ94" s="12">
        <f t="shared" si="423"/>
        <v>1089074.4244380002</v>
      </c>
      <c r="DR94" s="12">
        <f t="shared" si="423"/>
        <v>0</v>
      </c>
      <c r="DS94" s="12">
        <f t="shared" si="423"/>
        <v>0</v>
      </c>
      <c r="DT94" s="12">
        <f t="shared" si="423"/>
        <v>68</v>
      </c>
      <c r="DU94" s="12">
        <f t="shared" si="423"/>
        <v>1951787.2260810002</v>
      </c>
      <c r="DV94" s="12">
        <f t="shared" si="423"/>
        <v>104</v>
      </c>
      <c r="DW94" s="12">
        <f t="shared" si="423"/>
        <v>3335271.4649099996</v>
      </c>
      <c r="DX94" s="12">
        <f t="shared" si="423"/>
        <v>18</v>
      </c>
      <c r="DY94" s="12">
        <f t="shared" si="423"/>
        <v>1277765.6572642503</v>
      </c>
      <c r="DZ94" s="12">
        <f t="shared" si="423"/>
        <v>32</v>
      </c>
      <c r="EA94" s="12">
        <f t="shared" si="423"/>
        <v>1851853.134256125</v>
      </c>
      <c r="EB94" s="12">
        <f t="shared" ref="EB94:EC94" si="424">SUM(EB95:EB104)</f>
        <v>6304</v>
      </c>
      <c r="EC94" s="12">
        <f t="shared" si="424"/>
        <v>249450328.34804967</v>
      </c>
    </row>
    <row r="95" spans="1:133" ht="33.75" customHeight="1" x14ac:dyDescent="0.25">
      <c r="A95" s="45">
        <v>80</v>
      </c>
      <c r="B95" s="8" t="s">
        <v>162</v>
      </c>
      <c r="C95" s="5">
        <v>19007.45</v>
      </c>
      <c r="D95" s="5">
        <f t="shared" si="417"/>
        <v>14825.811000000002</v>
      </c>
      <c r="E95" s="9">
        <v>1.31</v>
      </c>
      <c r="F95" s="10">
        <v>1</v>
      </c>
      <c r="G95" s="10"/>
      <c r="H95" s="7">
        <v>0.52</v>
      </c>
      <c r="I95" s="7">
        <v>0.21</v>
      </c>
      <c r="J95" s="7">
        <v>0.05</v>
      </c>
      <c r="K95" s="7">
        <v>0.22</v>
      </c>
      <c r="L95" s="5">
        <v>1.4</v>
      </c>
      <c r="M95" s="5">
        <v>1.68</v>
      </c>
      <c r="N95" s="5">
        <v>2.23</v>
      </c>
      <c r="O95" s="5">
        <v>2.39</v>
      </c>
      <c r="P95" s="11"/>
      <c r="Q95" s="11">
        <f t="shared" ref="Q95:Q104" si="425">P95/12*9*C95*E95*F95*L95*$Q$9+P95/12*3*C95*E95*F95*L95*$Q$8</f>
        <v>0</v>
      </c>
      <c r="R95" s="11"/>
      <c r="S95" s="11">
        <f t="shared" ref="S95:S104" si="426">R95*C95*E95*F95*L95*$S$9</f>
        <v>0</v>
      </c>
      <c r="T95" s="11">
        <v>250</v>
      </c>
      <c r="U95" s="11">
        <f t="shared" ref="U95:U104" si="427">T95*C95*E95*F95*L95*$U$9</f>
        <v>11329390.5725</v>
      </c>
      <c r="V95" s="11">
        <v>25</v>
      </c>
      <c r="W95" s="11">
        <f t="shared" ref="W95:W104" si="428">V95*C95*E95*F95*L95*$W$9</f>
        <v>958640.74075000011</v>
      </c>
      <c r="X95" s="11">
        <v>0</v>
      </c>
      <c r="Y95" s="11">
        <f t="shared" ref="Y95:Y104" si="429">X95*C95*E95*F95*L95*$Y$9</f>
        <v>0</v>
      </c>
      <c r="Z95" s="11">
        <v>2</v>
      </c>
      <c r="AA95" s="11">
        <f t="shared" ref="AA95:AA104" si="430">Z95*C95*E95*F95*L95*$AA$9</f>
        <v>76691.259260000006</v>
      </c>
      <c r="AB95" s="11">
        <v>0</v>
      </c>
      <c r="AC95" s="11">
        <f t="shared" ref="AC95:AC104" si="431">AB95*C95*E95*F95*L95*$AC$9</f>
        <v>0</v>
      </c>
      <c r="AD95" s="11">
        <v>0</v>
      </c>
      <c r="AE95" s="11">
        <f t="shared" ref="AE95:AE104" si="432">AD95*C95*E95*F95*L95*$AE$9</f>
        <v>0</v>
      </c>
      <c r="AF95" s="11">
        <v>0</v>
      </c>
      <c r="AG95" s="11">
        <f t="shared" ref="AG95:AG104" si="433">AF95*C95*E95*F95*L95*$AG$9</f>
        <v>0</v>
      </c>
      <c r="AH95" s="11">
        <v>2</v>
      </c>
      <c r="AI95" s="11">
        <f t="shared" ref="AI95:AI104" si="434">AH95/12*9*C95*E95*F95*L95*$AI$9+AH95/12*3*C95*E95*F95*L95*$AI$8</f>
        <v>67279.150169</v>
      </c>
      <c r="AJ95" s="11">
        <v>0</v>
      </c>
      <c r="AK95" s="11">
        <f t="shared" ref="AK95:AK104" si="435">AJ95/12*9*C95*E95*F95*L95*$AK$9+AJ95/12*3*C95*E95*F95*L95*$AK$8</f>
        <v>0</v>
      </c>
      <c r="AL95" s="11">
        <v>0</v>
      </c>
      <c r="AM95" s="11">
        <f t="shared" ref="AM95:AM104" si="436">AL95/12*9*C95*E95*F95*L95*$AM$9+AL95/12*3*C95*E95*F95*L95*$AM$8</f>
        <v>0</v>
      </c>
      <c r="AN95" s="11"/>
      <c r="AO95" s="11">
        <f t="shared" ref="AO95:AO104" si="437">SUM($AO$9*AN95*C95*E95*F95*L95)</f>
        <v>0</v>
      </c>
      <c r="AP95" s="11">
        <v>0</v>
      </c>
      <c r="AQ95" s="11">
        <f t="shared" ref="AQ95:AQ104" si="438">AP95/12*3*C95*E95*F95*L95*$AQ$8+AP95/12*9*C95*E95*F95*L95*$AQ$9</f>
        <v>0</v>
      </c>
      <c r="AR95" s="11">
        <v>0</v>
      </c>
      <c r="AS95" s="11">
        <f t="shared" ref="AS95:AS104" si="439">AR95/12*9*C95*E95*F95*L95*$AS$9+AR95/12*3*C95*E95*F95*L95*$AS$8</f>
        <v>0</v>
      </c>
      <c r="AT95" s="11"/>
      <c r="AU95" s="11">
        <f t="shared" ref="AU95:AU104" si="440">AT95*C95*E95*F95*L95*$AU$9</f>
        <v>0</v>
      </c>
      <c r="AV95" s="11">
        <v>0</v>
      </c>
      <c r="AW95" s="11">
        <f t="shared" ref="AW95:AW104" si="441">AV95*C95*E95*F95*L95*$AW$9</f>
        <v>0</v>
      </c>
      <c r="AX95" s="11"/>
      <c r="AY95" s="11">
        <f t="shared" ref="AY95:AY104" si="442">SUM(AX95*$AY$9*C95*E95*F95*L95)</f>
        <v>0</v>
      </c>
      <c r="AZ95" s="11"/>
      <c r="BA95" s="11">
        <f t="shared" ref="BA95:BA104" si="443">(AZ95/12*3*C95*E95*F95*L95*$BA$8)+(AZ95/12*9*C95*E95*F95*L95*$BA$9)</f>
        <v>0</v>
      </c>
      <c r="BB95" s="11">
        <v>0</v>
      </c>
      <c r="BC95" s="11">
        <f t="shared" ref="BC95:BC104" si="444">BB95/12*9*C95*E95*F95*L95*$BC$9+BB95/12*3*C95*E95*F95*L95*$BC$8</f>
        <v>0</v>
      </c>
      <c r="BD95" s="11">
        <v>0</v>
      </c>
      <c r="BE95" s="11">
        <f t="shared" ref="BE95:BE104" si="445">BD95/12*9*C95*E95*F95*L95*$BE$9+BD95/12*3*C95*E95*F95*L95*$BE$8</f>
        <v>0</v>
      </c>
      <c r="BF95" s="11">
        <v>0</v>
      </c>
      <c r="BG95" s="11">
        <f t="shared" ref="BG95:BG104" si="446">BF95/12*9*C95*E95*F95*L95*$BG$9+BF95/12*3*C95*E95*F95*L95*$BG$8</f>
        <v>0</v>
      </c>
      <c r="BH95" s="11">
        <v>0</v>
      </c>
      <c r="BI95" s="11">
        <f t="shared" ref="BI95:BI104" si="447">BH95/12*9*C95*E95*F95*L95*$BI$9+BH95/12*3*C95*E95*F95*L95*$BI$8</f>
        <v>0</v>
      </c>
      <c r="BJ95" s="11">
        <v>0</v>
      </c>
      <c r="BK95" s="11">
        <f t="shared" ref="BK95:BK104" si="448">BJ95/12*9*C95*E95*F95*L95*$BK$9+BJ95/12*3*C95*E95*F95*L95*$BK$8</f>
        <v>0</v>
      </c>
      <c r="BL95" s="11">
        <v>0</v>
      </c>
      <c r="BM95" s="11">
        <f t="shared" ref="BM95:BM104" si="449">BL95/12*9*C95*E95*F95*L95*$BM$9+BL95/12*3*C95*E95*F95*L95*$BM$8</f>
        <v>0</v>
      </c>
      <c r="BN95" s="11">
        <v>0</v>
      </c>
      <c r="BO95" s="11">
        <f t="shared" ref="BO95:BO104" si="450">BN95/12*9*C95*E95*F95*L95*$BO$9+BN95/12*3*C95*E95*F95*L95*$BO$8</f>
        <v>0</v>
      </c>
      <c r="BP95" s="11">
        <v>0</v>
      </c>
      <c r="BQ95" s="11">
        <f t="shared" ref="BQ95:BQ104" si="451">BP95/12*9*C95*E95*F95*L95*$BQ$9+BP95/12*3*C95*E95*F95*L95*$BQ$8</f>
        <v>0</v>
      </c>
      <c r="BR95" s="11">
        <v>0</v>
      </c>
      <c r="BS95" s="11">
        <f t="shared" ref="BS95:BS104" si="452">BR95/12*9*C95*E95*F95*L95*$BS$9+BR95/12*3*C95*E95*F95*L95*$BS$8</f>
        <v>0</v>
      </c>
      <c r="BT95" s="11">
        <v>0</v>
      </c>
      <c r="BU95" s="11">
        <f t="shared" ref="BU95:BU104" si="453">BT95*C95*E95*F95*L95*$BU$9</f>
        <v>0</v>
      </c>
      <c r="BV95" s="11">
        <v>0</v>
      </c>
      <c r="BW95" s="11">
        <f t="shared" ref="BW95:BW104" si="454">BV95/12*9*C95*E95*F95*L95*$BW$9+BV95/12*3*C95*E95*F95*L95*$BW$8</f>
        <v>0</v>
      </c>
      <c r="BX95" s="11">
        <v>0</v>
      </c>
      <c r="BY95" s="11">
        <f t="shared" ref="BY95:BY104" si="455">BX95/12*9*C95*E95*F95*L95*$BY$9+BX95/12*3*C95*E95*F95*L95*$BY$8</f>
        <v>0</v>
      </c>
      <c r="BZ95" s="11"/>
      <c r="CA95" s="11">
        <f t="shared" ref="CA95:CA104" si="456">BZ95/12*9*C95*E95*F95*M95*$CA$9+BZ95/12*3*C95*E95*F95*M95*$CA$8</f>
        <v>0</v>
      </c>
      <c r="CB95" s="11">
        <v>2</v>
      </c>
      <c r="CC95" s="11">
        <f t="shared" ref="CC95:CC104" si="457">CB95/12*9*C95*E95*F95*M95*$CC$9+CB95/12*3*C95*E95*F95*M95*$CC$8</f>
        <v>131769.52727400002</v>
      </c>
      <c r="CD95" s="11">
        <v>2</v>
      </c>
      <c r="CE95" s="11">
        <f t="shared" ref="CE95:CE104" si="458">CD95/12*9*C95*E95*F95*M95*$CE$9+CD95/12*3*C95*E95*F95*M95*$CE$8</f>
        <v>85754.771718000018</v>
      </c>
      <c r="CF95" s="11">
        <v>2</v>
      </c>
      <c r="CG95" s="11">
        <f t="shared" ref="CG95:CG104" si="459">CF95/12*9*C95*E95*F95*M95*$CG$9+CF95/12*3*C95*E95*F95*M95*$CG$8</f>
        <v>80734.980202800012</v>
      </c>
      <c r="CH95" s="11"/>
      <c r="CI95" s="11">
        <f t="shared" ref="CI95:CI104" si="460">SUM(CH95*$CI$9*C95*E95*F95*M95)</f>
        <v>0</v>
      </c>
      <c r="CJ95" s="11"/>
      <c r="CK95" s="11">
        <f t="shared" si="111"/>
        <v>0</v>
      </c>
      <c r="CL95" s="11">
        <v>3</v>
      </c>
      <c r="CM95" s="11">
        <f t="shared" ref="CM95:CM104" si="461">CL95/12*9*C95*E95*F95*M95*$CM$9+CL95/12*3*C95*E95*F95*M95*$CM$8</f>
        <v>121102.47030420002</v>
      </c>
      <c r="CN95" s="11">
        <v>0</v>
      </c>
      <c r="CO95" s="11">
        <f t="shared" ref="CO95:CO104" si="462">CN95/12*9*C95*E95*F95*M95*$CO$9+CN95/12*3*C95*E95*F95*M95*$CO$8</f>
        <v>0</v>
      </c>
      <c r="CP95" s="11">
        <v>0</v>
      </c>
      <c r="CQ95" s="11">
        <f t="shared" ref="CQ95:CQ104" si="463">CP95/12*9*C95*E95*F95*M95*$CQ$9+CP95/12*3*C95*E95*F95*M95*$CQ$8</f>
        <v>0</v>
      </c>
      <c r="CR95" s="11">
        <v>0</v>
      </c>
      <c r="CS95" s="11">
        <f t="shared" ref="CS95:CS104" si="464">CR95*C95*E95*F95*M95*$CS$9</f>
        <v>0</v>
      </c>
      <c r="CT95" s="11">
        <v>0</v>
      </c>
      <c r="CU95" s="11">
        <f t="shared" ref="CU95:CU104" si="465">CT95/12*9*C95*E95*F95*M95*$CU$9+CT95/12*3*C95*E95*F95*M95*$CU$8</f>
        <v>0</v>
      </c>
      <c r="CV95" s="11">
        <v>1</v>
      </c>
      <c r="CW95" s="11">
        <f t="shared" ref="CW95:CW104" si="466">SUM(CV95*$CW$9*C95*E95*F95*M95)</f>
        <v>40994.964040799998</v>
      </c>
      <c r="CX95" s="11">
        <v>1</v>
      </c>
      <c r="CY95" s="11">
        <f t="shared" ref="CY95:CY104" si="467">(CX95/12*2*C95*E95*F95*M95*$CY$8)+(CX95/12*9*C95*E95*F95*M95*$CY$9)</f>
        <v>39461.138855600002</v>
      </c>
      <c r="CZ95" s="11">
        <v>0</v>
      </c>
      <c r="DA95" s="11">
        <f t="shared" ref="DA95:DA104" si="468">CZ95*C95*E95*F95*M95*$DA$9</f>
        <v>0</v>
      </c>
      <c r="DB95" s="11">
        <v>0</v>
      </c>
      <c r="DC95" s="11">
        <f t="shared" ref="DC95:DC104" si="469">DB95/12*9*C95*E95*F95*M95*$DC$9+DB95/12*3*C95*E95*F95*M95*$DC$8</f>
        <v>0</v>
      </c>
      <c r="DD95" s="11">
        <v>3</v>
      </c>
      <c r="DE95" s="11">
        <f t="shared" ref="DE95:DE104" si="470">DD95/12*9*C95*E95*F95*M95*$DE$9+DD95/12*3*C95*E95*F95*M95*$DE$8</f>
        <v>134593.16000130001</v>
      </c>
      <c r="DF95" s="11">
        <v>0</v>
      </c>
      <c r="DG95" s="11">
        <f t="shared" ref="DG95:DG104" si="471">DF95/12*9*C95*E95*F95*M95*$DG$9+DF95/12*3*C95*E95*F95*M95*$DG$8</f>
        <v>0</v>
      </c>
      <c r="DH95" s="11">
        <v>0</v>
      </c>
      <c r="DI95" s="11">
        <f t="shared" ref="DI95:DI104" si="472">DH95/12*9*C95*E95*F95*M95*$DI$9+DH95/12*3*C95*E95*F95*M95*$DI$8</f>
        <v>0</v>
      </c>
      <c r="DJ95" s="11">
        <v>9</v>
      </c>
      <c r="DK95" s="11">
        <f t="shared" ref="DK95:DK104" si="473">DJ95/12*9*C95*E95*F95*M95*$DK$9+DJ95/12*3*C95*E95*F95*M95*$DK$8</f>
        <v>403779.48000390001</v>
      </c>
      <c r="DL95" s="11">
        <v>0</v>
      </c>
      <c r="DM95" s="11">
        <f t="shared" ref="DM95:DM104" si="474">DL95/12*3*C95*E95*F95*M95*$DM$8+DL95/12*9*C95*E95*F95*M95*$DM$9</f>
        <v>0</v>
      </c>
      <c r="DN95" s="11">
        <v>0</v>
      </c>
      <c r="DO95" s="11">
        <f t="shared" ref="DO95:DO104" si="475">DN95/12*9*C95*E95*F95*M95*$DO$9+DN95/12*3*C95*E95*F95*M95*$DO$8</f>
        <v>0</v>
      </c>
      <c r="DP95" s="11">
        <v>3</v>
      </c>
      <c r="DQ95" s="11">
        <f t="shared" ref="DQ95:DQ104" si="476">DP95/12*9*C95*E95*F95*M95*$DQ$9+DP95/12*3*C95*E95*F95*M95*$DQ$8</f>
        <v>146828.90181960003</v>
      </c>
      <c r="DR95" s="11">
        <v>0</v>
      </c>
      <c r="DS95" s="11">
        <f t="shared" ref="DS95:DS104" si="477">DR95/12*9*C95*E95*F95*M95*$DS$9+DR95/12*3*C95*E95*F95*M95*$DS$8</f>
        <v>0</v>
      </c>
      <c r="DT95" s="11">
        <v>0</v>
      </c>
      <c r="DU95" s="11">
        <f t="shared" ref="DU95:DU104" si="478">DT95/12*9*C95*E95*F95*M95*$DU$9+DT95/12*3*C95*E95*F95*M95*$DU$8</f>
        <v>0</v>
      </c>
      <c r="DV95" s="11">
        <v>2</v>
      </c>
      <c r="DW95" s="11">
        <f t="shared" ref="DW95:DW104" si="479">DV95/12*9*C95*E95*F95*M95*$DW$9+DV95/12*3*C95*E95*F95*M95*$DW$8</f>
        <v>85754.771718000018</v>
      </c>
      <c r="DX95" s="11">
        <v>0</v>
      </c>
      <c r="DY95" s="11">
        <f t="shared" ref="DY95:DY104" si="480">DX95/12*9*C95*E95*F95*N95*$DY$9+DX95/12*3*C95*E95*F95*N95*$DY$8</f>
        <v>0</v>
      </c>
      <c r="DZ95" s="11">
        <v>0</v>
      </c>
      <c r="EA95" s="11">
        <f t="shared" ref="EA95:EA104" si="481">DZ95/12*9*C95*E95*F95*O95*$EA$9+DZ95/12*3*C95*E95*F95*O95*$EA$8</f>
        <v>0</v>
      </c>
      <c r="EB95" s="64">
        <f t="shared" ref="EB95:EB104" si="482">SUM(P95,R95,T95,V95,X95,Z95,AB95,AD95,AF95,AH95,AJ95,AL95,AP95,AR95,AT95,AV95,AX95,AZ95,BB95,BD95,BF95,BH95,BJ95,BL95,BN95,BP95,BR95,BT95,BV95,BX95,BZ95,CB95,CD95,CF95,CH95,CJ95,CL95,CN95,CP95,CR95,CT95,CV95,CX95,CZ95,DB95,DD95,DF95,DH95,DJ95,DL95,DN95,DP95,DR95,DT95,DV95,DX95,DZ95,AN95)</f>
        <v>307</v>
      </c>
      <c r="EC95" s="64">
        <f t="shared" ref="EC95:EC104" si="483">SUM(Q95,S95,U95,W95,Y95,AA95,AC95,AE95,AG95,AI95,AK95,AM95,AQ95,AS95,AU95,AW95,AY95,BA95,BC95,BE95,BG95,BI95,BK95,BM95,BO95,BQ95,BS95,BU95,BW95,BY95,CA95,CC95,CE95,CG95,CI95,CK95,CM95,CO95,CQ95,CS95,CU95,CW95,CY95,DA95,DC95,DE95,DG95,DI95,DK95,DM95,DO95,DQ95,DS95,DU95,DW95,DY95,EA95,AO95)</f>
        <v>13702775.888617199</v>
      </c>
    </row>
    <row r="96" spans="1:133" ht="38.25" customHeight="1" x14ac:dyDescent="0.25">
      <c r="A96" s="45">
        <v>81</v>
      </c>
      <c r="B96" s="8" t="s">
        <v>163</v>
      </c>
      <c r="C96" s="5">
        <v>19007.45</v>
      </c>
      <c r="D96" s="5">
        <f t="shared" si="417"/>
        <v>15205.960000000001</v>
      </c>
      <c r="E96" s="9">
        <v>0.96</v>
      </c>
      <c r="F96" s="10">
        <v>1</v>
      </c>
      <c r="G96" s="10"/>
      <c r="H96" s="7">
        <v>0.55000000000000004</v>
      </c>
      <c r="I96" s="7">
        <v>0.2</v>
      </c>
      <c r="J96" s="7">
        <v>0.05</v>
      </c>
      <c r="K96" s="7">
        <v>0.2</v>
      </c>
      <c r="L96" s="5">
        <v>1.4</v>
      </c>
      <c r="M96" s="5">
        <v>1.68</v>
      </c>
      <c r="N96" s="5">
        <v>2.23</v>
      </c>
      <c r="O96" s="5">
        <v>2.39</v>
      </c>
      <c r="P96" s="11"/>
      <c r="Q96" s="11">
        <f t="shared" si="425"/>
        <v>0</v>
      </c>
      <c r="R96" s="11">
        <v>60</v>
      </c>
      <c r="S96" s="11">
        <f t="shared" si="426"/>
        <v>1992588.9983999997</v>
      </c>
      <c r="T96" s="11"/>
      <c r="U96" s="11">
        <f t="shared" si="427"/>
        <v>0</v>
      </c>
      <c r="V96" s="11">
        <v>465</v>
      </c>
      <c r="W96" s="11">
        <f t="shared" si="428"/>
        <v>13066785.5472</v>
      </c>
      <c r="X96" s="11">
        <v>0</v>
      </c>
      <c r="Y96" s="11">
        <f t="shared" si="429"/>
        <v>0</v>
      </c>
      <c r="Z96" s="11">
        <v>146</v>
      </c>
      <c r="AA96" s="11">
        <f t="shared" si="430"/>
        <v>4102689.6556800008</v>
      </c>
      <c r="AB96" s="11">
        <v>0</v>
      </c>
      <c r="AC96" s="11">
        <f t="shared" si="431"/>
        <v>0</v>
      </c>
      <c r="AD96" s="11">
        <v>0</v>
      </c>
      <c r="AE96" s="11">
        <f t="shared" si="432"/>
        <v>0</v>
      </c>
      <c r="AF96" s="11">
        <v>0</v>
      </c>
      <c r="AG96" s="11">
        <f t="shared" si="433"/>
        <v>0</v>
      </c>
      <c r="AH96" s="11"/>
      <c r="AI96" s="11">
        <f t="shared" si="434"/>
        <v>0</v>
      </c>
      <c r="AJ96" s="11">
        <v>4</v>
      </c>
      <c r="AK96" s="11">
        <f t="shared" si="435"/>
        <v>104738.65248</v>
      </c>
      <c r="AL96" s="11">
        <v>20</v>
      </c>
      <c r="AM96" s="11">
        <f t="shared" si="436"/>
        <v>493038.04703999986</v>
      </c>
      <c r="AN96" s="11"/>
      <c r="AO96" s="11">
        <f t="shared" si="437"/>
        <v>0</v>
      </c>
      <c r="AP96" s="11">
        <v>2</v>
      </c>
      <c r="AQ96" s="11">
        <f t="shared" si="438"/>
        <v>49303.804704000002</v>
      </c>
      <c r="AR96" s="11">
        <v>60</v>
      </c>
      <c r="AS96" s="11">
        <f t="shared" si="439"/>
        <v>1479114.1411199998</v>
      </c>
      <c r="AT96" s="11"/>
      <c r="AU96" s="11">
        <f t="shared" si="440"/>
        <v>0</v>
      </c>
      <c r="AV96" s="11"/>
      <c r="AW96" s="11">
        <f t="shared" si="441"/>
        <v>0</v>
      </c>
      <c r="AX96" s="11"/>
      <c r="AY96" s="11">
        <f t="shared" si="442"/>
        <v>0</v>
      </c>
      <c r="AZ96" s="11">
        <v>5</v>
      </c>
      <c r="BA96" s="11">
        <f t="shared" si="443"/>
        <v>130923.31559999997</v>
      </c>
      <c r="BB96" s="11">
        <v>0</v>
      </c>
      <c r="BC96" s="11">
        <f t="shared" si="444"/>
        <v>0</v>
      </c>
      <c r="BD96" s="11">
        <v>0</v>
      </c>
      <c r="BE96" s="11">
        <f t="shared" si="445"/>
        <v>0</v>
      </c>
      <c r="BF96" s="11"/>
      <c r="BG96" s="11">
        <f t="shared" si="446"/>
        <v>0</v>
      </c>
      <c r="BH96" s="11"/>
      <c r="BI96" s="11">
        <f t="shared" si="447"/>
        <v>0</v>
      </c>
      <c r="BJ96" s="11">
        <v>0</v>
      </c>
      <c r="BK96" s="11">
        <f t="shared" si="448"/>
        <v>0</v>
      </c>
      <c r="BL96" s="11">
        <v>0</v>
      </c>
      <c r="BM96" s="11">
        <f t="shared" si="449"/>
        <v>0</v>
      </c>
      <c r="BN96" s="11">
        <v>0</v>
      </c>
      <c r="BO96" s="11">
        <f t="shared" si="450"/>
        <v>0</v>
      </c>
      <c r="BP96" s="11">
        <v>0</v>
      </c>
      <c r="BQ96" s="11">
        <f t="shared" si="451"/>
        <v>0</v>
      </c>
      <c r="BR96" s="11">
        <v>0</v>
      </c>
      <c r="BS96" s="11">
        <f t="shared" si="452"/>
        <v>0</v>
      </c>
      <c r="BT96" s="11">
        <v>90</v>
      </c>
      <c r="BU96" s="11">
        <f t="shared" si="453"/>
        <v>2529055.2672000001</v>
      </c>
      <c r="BV96" s="11">
        <v>20</v>
      </c>
      <c r="BW96" s="11">
        <f t="shared" si="454"/>
        <v>547961.97455999989</v>
      </c>
      <c r="BX96" s="11">
        <v>5</v>
      </c>
      <c r="BY96" s="11">
        <f t="shared" si="455"/>
        <v>118469.63435999997</v>
      </c>
      <c r="BZ96" s="11">
        <v>5</v>
      </c>
      <c r="CA96" s="11">
        <f t="shared" si="456"/>
        <v>212670.55656</v>
      </c>
      <c r="CB96" s="11">
        <v>5</v>
      </c>
      <c r="CC96" s="11">
        <f t="shared" si="457"/>
        <v>241409.82095999998</v>
      </c>
      <c r="CD96" s="11">
        <v>18</v>
      </c>
      <c r="CE96" s="11">
        <f t="shared" si="458"/>
        <v>565588.72339199996</v>
      </c>
      <c r="CF96" s="11">
        <v>5</v>
      </c>
      <c r="CG96" s="11">
        <f t="shared" si="459"/>
        <v>147911.41411199997</v>
      </c>
      <c r="CH96" s="11">
        <v>3</v>
      </c>
      <c r="CI96" s="11">
        <f t="shared" si="460"/>
        <v>90126.333158399997</v>
      </c>
      <c r="CJ96" s="11">
        <v>40</v>
      </c>
      <c r="CK96" s="11">
        <f t="shared" ref="CK96:CK104" si="484">SUM(CJ96*C96*E96*F96*M96*$CK$9)</f>
        <v>1655381.6294399998</v>
      </c>
      <c r="CL96" s="11">
        <v>33</v>
      </c>
      <c r="CM96" s="11">
        <f t="shared" si="461"/>
        <v>976215.33313919988</v>
      </c>
      <c r="CN96" s="11">
        <v>240</v>
      </c>
      <c r="CO96" s="11">
        <f t="shared" si="462"/>
        <v>7541182.9785600007</v>
      </c>
      <c r="CP96" s="11">
        <v>176</v>
      </c>
      <c r="CQ96" s="11">
        <f t="shared" si="463"/>
        <v>5206481.7767423987</v>
      </c>
      <c r="CR96" s="11">
        <v>2</v>
      </c>
      <c r="CS96" s="11">
        <f t="shared" si="464"/>
        <v>60084.222105599991</v>
      </c>
      <c r="CT96" s="11">
        <v>80</v>
      </c>
      <c r="CU96" s="11">
        <f t="shared" si="465"/>
        <v>2513727.6595199998</v>
      </c>
      <c r="CV96" s="11">
        <v>1</v>
      </c>
      <c r="CW96" s="11">
        <f t="shared" si="466"/>
        <v>30042.111052799999</v>
      </c>
      <c r="CX96" s="11">
        <v>75</v>
      </c>
      <c r="CY96" s="11">
        <f t="shared" si="467"/>
        <v>2168856.4867199999</v>
      </c>
      <c r="CZ96" s="11">
        <v>11</v>
      </c>
      <c r="DA96" s="11">
        <f t="shared" si="468"/>
        <v>330463.22158079996</v>
      </c>
      <c r="DB96" s="11">
        <v>0</v>
      </c>
      <c r="DC96" s="11">
        <f t="shared" si="469"/>
        <v>0</v>
      </c>
      <c r="DD96" s="11">
        <v>347</v>
      </c>
      <c r="DE96" s="11">
        <f t="shared" si="470"/>
        <v>11408568.310339198</v>
      </c>
      <c r="DF96" s="11">
        <v>156</v>
      </c>
      <c r="DG96" s="11">
        <f t="shared" si="471"/>
        <v>5128924.0818815995</v>
      </c>
      <c r="DH96" s="11">
        <v>3</v>
      </c>
      <c r="DI96" s="11">
        <f t="shared" si="472"/>
        <v>98633.155420800016</v>
      </c>
      <c r="DJ96" s="11">
        <v>140</v>
      </c>
      <c r="DK96" s="11">
        <f t="shared" si="473"/>
        <v>4602880.5863039996</v>
      </c>
      <c r="DL96" s="11">
        <v>0</v>
      </c>
      <c r="DM96" s="11">
        <f t="shared" si="474"/>
        <v>0</v>
      </c>
      <c r="DN96" s="11">
        <v>0</v>
      </c>
      <c r="DO96" s="11">
        <f t="shared" si="475"/>
        <v>0</v>
      </c>
      <c r="DP96" s="11">
        <v>12</v>
      </c>
      <c r="DQ96" s="11">
        <f t="shared" si="476"/>
        <v>430399.22365440003</v>
      </c>
      <c r="DR96" s="11">
        <v>0</v>
      </c>
      <c r="DS96" s="11">
        <f t="shared" si="477"/>
        <v>0</v>
      </c>
      <c r="DT96" s="11">
        <v>64</v>
      </c>
      <c r="DU96" s="11">
        <f t="shared" si="478"/>
        <v>1819693.5837696001</v>
      </c>
      <c r="DV96" s="11">
        <v>85</v>
      </c>
      <c r="DW96" s="11">
        <f t="shared" si="479"/>
        <v>2670835.6382399998</v>
      </c>
      <c r="DX96" s="11">
        <v>6</v>
      </c>
      <c r="DY96" s="11">
        <f t="shared" si="480"/>
        <v>384531.35767200001</v>
      </c>
      <c r="DZ96" s="11">
        <v>12</v>
      </c>
      <c r="EA96" s="11">
        <f t="shared" si="481"/>
        <v>726118.0431120001</v>
      </c>
      <c r="EB96" s="64">
        <f t="shared" si="482"/>
        <v>2396</v>
      </c>
      <c r="EC96" s="64">
        <f t="shared" si="483"/>
        <v>73625395.285780802</v>
      </c>
    </row>
    <row r="97" spans="1:133" x14ac:dyDescent="0.25">
      <c r="A97" s="45">
        <v>82</v>
      </c>
      <c r="B97" s="8" t="s">
        <v>164</v>
      </c>
      <c r="C97" s="5">
        <v>19007.45</v>
      </c>
      <c r="D97" s="5">
        <f t="shared" si="417"/>
        <v>16156.3325</v>
      </c>
      <c r="E97" s="9">
        <v>0.69</v>
      </c>
      <c r="F97" s="10">
        <v>1</v>
      </c>
      <c r="G97" s="10"/>
      <c r="H97" s="7">
        <v>0.7</v>
      </c>
      <c r="I97" s="7">
        <v>0.11</v>
      </c>
      <c r="J97" s="7">
        <v>0.04</v>
      </c>
      <c r="K97" s="7">
        <v>0.15</v>
      </c>
      <c r="L97" s="5">
        <v>1.4</v>
      </c>
      <c r="M97" s="5">
        <v>1.68</v>
      </c>
      <c r="N97" s="5">
        <v>2.23</v>
      </c>
      <c r="O97" s="5">
        <v>2.39</v>
      </c>
      <c r="P97" s="11"/>
      <c r="Q97" s="11">
        <f t="shared" si="425"/>
        <v>0</v>
      </c>
      <c r="R97" s="11">
        <v>0</v>
      </c>
      <c r="S97" s="11">
        <f t="shared" si="426"/>
        <v>0</v>
      </c>
      <c r="T97" s="11"/>
      <c r="U97" s="11">
        <f t="shared" si="427"/>
        <v>0</v>
      </c>
      <c r="V97" s="11">
        <v>1082</v>
      </c>
      <c r="W97" s="11">
        <f t="shared" si="428"/>
        <v>21853496.312340003</v>
      </c>
      <c r="X97" s="11">
        <v>0</v>
      </c>
      <c r="Y97" s="11">
        <f t="shared" si="429"/>
        <v>0</v>
      </c>
      <c r="Z97" s="11">
        <v>0</v>
      </c>
      <c r="AA97" s="11">
        <f t="shared" si="430"/>
        <v>0</v>
      </c>
      <c r="AB97" s="11">
        <v>0</v>
      </c>
      <c r="AC97" s="11">
        <f t="shared" si="431"/>
        <v>0</v>
      </c>
      <c r="AD97" s="11">
        <v>0</v>
      </c>
      <c r="AE97" s="11">
        <f t="shared" si="432"/>
        <v>0</v>
      </c>
      <c r="AF97" s="11">
        <v>0</v>
      </c>
      <c r="AG97" s="11">
        <f t="shared" si="433"/>
        <v>0</v>
      </c>
      <c r="AH97" s="11">
        <v>5</v>
      </c>
      <c r="AI97" s="11">
        <f t="shared" si="434"/>
        <v>88592.774077499984</v>
      </c>
      <c r="AJ97" s="11">
        <v>26</v>
      </c>
      <c r="AK97" s="11">
        <f t="shared" si="435"/>
        <v>489325.89205499995</v>
      </c>
      <c r="AL97" s="11">
        <v>100</v>
      </c>
      <c r="AM97" s="11">
        <f t="shared" si="436"/>
        <v>1771855.4815499997</v>
      </c>
      <c r="AN97" s="11"/>
      <c r="AO97" s="11">
        <f t="shared" si="437"/>
        <v>0</v>
      </c>
      <c r="AP97" s="11">
        <v>24</v>
      </c>
      <c r="AQ97" s="11">
        <f t="shared" si="438"/>
        <v>425245.31557199999</v>
      </c>
      <c r="AR97" s="11">
        <v>4</v>
      </c>
      <c r="AS97" s="11">
        <f t="shared" si="439"/>
        <v>70874.219261999999</v>
      </c>
      <c r="AT97" s="11"/>
      <c r="AU97" s="11">
        <f t="shared" si="440"/>
        <v>0</v>
      </c>
      <c r="AV97" s="11">
        <v>0</v>
      </c>
      <c r="AW97" s="11">
        <f t="shared" si="441"/>
        <v>0</v>
      </c>
      <c r="AX97" s="11"/>
      <c r="AY97" s="11">
        <f t="shared" si="442"/>
        <v>0</v>
      </c>
      <c r="AZ97" s="11">
        <v>38</v>
      </c>
      <c r="BA97" s="11">
        <f t="shared" si="443"/>
        <v>715168.61146499985</v>
      </c>
      <c r="BB97" s="11">
        <v>0</v>
      </c>
      <c r="BC97" s="11">
        <f t="shared" si="444"/>
        <v>0</v>
      </c>
      <c r="BD97" s="11">
        <v>0</v>
      </c>
      <c r="BE97" s="11">
        <f t="shared" si="445"/>
        <v>0</v>
      </c>
      <c r="BF97" s="11">
        <v>0</v>
      </c>
      <c r="BG97" s="11">
        <f t="shared" si="446"/>
        <v>0</v>
      </c>
      <c r="BH97" s="11">
        <v>0</v>
      </c>
      <c r="BI97" s="11">
        <f t="shared" si="447"/>
        <v>0</v>
      </c>
      <c r="BJ97" s="11">
        <v>0</v>
      </c>
      <c r="BK97" s="11">
        <f t="shared" si="448"/>
        <v>0</v>
      </c>
      <c r="BL97" s="11">
        <v>0</v>
      </c>
      <c r="BM97" s="11">
        <f t="shared" si="449"/>
        <v>0</v>
      </c>
      <c r="BN97" s="11">
        <v>0</v>
      </c>
      <c r="BO97" s="11">
        <f t="shared" si="450"/>
        <v>0</v>
      </c>
      <c r="BP97" s="11">
        <v>0</v>
      </c>
      <c r="BQ97" s="11">
        <f t="shared" si="451"/>
        <v>0</v>
      </c>
      <c r="BR97" s="11">
        <v>0</v>
      </c>
      <c r="BS97" s="11">
        <f t="shared" si="452"/>
        <v>0</v>
      </c>
      <c r="BT97" s="11">
        <v>0</v>
      </c>
      <c r="BU97" s="11">
        <f t="shared" si="453"/>
        <v>0</v>
      </c>
      <c r="BV97" s="11">
        <v>0</v>
      </c>
      <c r="BW97" s="11">
        <f t="shared" si="454"/>
        <v>0</v>
      </c>
      <c r="BX97" s="11">
        <v>0</v>
      </c>
      <c r="BY97" s="11">
        <f t="shared" si="455"/>
        <v>0</v>
      </c>
      <c r="BZ97" s="11">
        <v>5</v>
      </c>
      <c r="CA97" s="11">
        <f t="shared" si="456"/>
        <v>152856.9625275</v>
      </c>
      <c r="CB97" s="11">
        <v>5</v>
      </c>
      <c r="CC97" s="11">
        <f t="shared" si="457"/>
        <v>173513.30881499997</v>
      </c>
      <c r="CD97" s="11">
        <v>31</v>
      </c>
      <c r="CE97" s="11">
        <f t="shared" si="458"/>
        <v>700112.43017100007</v>
      </c>
      <c r="CF97" s="11">
        <v>65</v>
      </c>
      <c r="CG97" s="11">
        <f t="shared" si="459"/>
        <v>1382047.2756089999</v>
      </c>
      <c r="CH97" s="11">
        <v>2</v>
      </c>
      <c r="CI97" s="11">
        <f t="shared" si="460"/>
        <v>43185.534638399993</v>
      </c>
      <c r="CJ97" s="11">
        <v>10</v>
      </c>
      <c r="CK97" s="11">
        <f t="shared" si="484"/>
        <v>297451.38653999998</v>
      </c>
      <c r="CL97" s="11">
        <v>45</v>
      </c>
      <c r="CM97" s="11">
        <f t="shared" si="461"/>
        <v>956801.9600369999</v>
      </c>
      <c r="CN97" s="11">
        <v>2</v>
      </c>
      <c r="CO97" s="11">
        <f t="shared" si="462"/>
        <v>45168.543881999998</v>
      </c>
      <c r="CP97" s="11">
        <v>61</v>
      </c>
      <c r="CQ97" s="11">
        <f t="shared" si="463"/>
        <v>1296998.2124945996</v>
      </c>
      <c r="CR97" s="11">
        <v>1</v>
      </c>
      <c r="CS97" s="11">
        <f t="shared" si="464"/>
        <v>21592.767319199997</v>
      </c>
      <c r="CT97" s="11">
        <v>20</v>
      </c>
      <c r="CU97" s="11">
        <f t="shared" si="465"/>
        <v>451685.43881999992</v>
      </c>
      <c r="CV97" s="11">
        <v>4</v>
      </c>
      <c r="CW97" s="11">
        <f t="shared" si="466"/>
        <v>86371.069276799986</v>
      </c>
      <c r="CX97" s="11">
        <v>36</v>
      </c>
      <c r="CY97" s="11">
        <f t="shared" si="467"/>
        <v>748255.48791839997</v>
      </c>
      <c r="CZ97" s="11">
        <v>2</v>
      </c>
      <c r="DA97" s="11">
        <f t="shared" si="468"/>
        <v>43185.534638399993</v>
      </c>
      <c r="DB97" s="11">
        <v>0</v>
      </c>
      <c r="DC97" s="11">
        <f t="shared" si="469"/>
        <v>0</v>
      </c>
      <c r="DD97" s="11">
        <v>3</v>
      </c>
      <c r="DE97" s="11">
        <f t="shared" si="470"/>
        <v>70892.580458700002</v>
      </c>
      <c r="DF97" s="11"/>
      <c r="DG97" s="11">
        <f t="shared" si="471"/>
        <v>0</v>
      </c>
      <c r="DH97" s="11">
        <v>0</v>
      </c>
      <c r="DI97" s="11">
        <f t="shared" si="472"/>
        <v>0</v>
      </c>
      <c r="DJ97" s="11">
        <v>359</v>
      </c>
      <c r="DK97" s="11">
        <f t="shared" si="473"/>
        <v>8483478.7948911004</v>
      </c>
      <c r="DL97" s="11">
        <v>0</v>
      </c>
      <c r="DM97" s="11">
        <f t="shared" si="474"/>
        <v>0</v>
      </c>
      <c r="DN97" s="11">
        <v>0</v>
      </c>
      <c r="DO97" s="11">
        <f t="shared" si="475"/>
        <v>0</v>
      </c>
      <c r="DP97" s="11">
        <v>2</v>
      </c>
      <c r="DQ97" s="11">
        <f t="shared" si="476"/>
        <v>51558.240333599999</v>
      </c>
      <c r="DR97" s="11">
        <v>0</v>
      </c>
      <c r="DS97" s="11">
        <f t="shared" si="477"/>
        <v>0</v>
      </c>
      <c r="DT97" s="11">
        <v>2</v>
      </c>
      <c r="DU97" s="11">
        <f t="shared" si="478"/>
        <v>40872.023854200001</v>
      </c>
      <c r="DV97" s="11">
        <v>10</v>
      </c>
      <c r="DW97" s="11">
        <f t="shared" si="479"/>
        <v>225842.71940999996</v>
      </c>
      <c r="DX97" s="11">
        <v>6</v>
      </c>
      <c r="DY97" s="11">
        <f t="shared" si="480"/>
        <v>276381.91332675004</v>
      </c>
      <c r="DZ97" s="11">
        <v>14</v>
      </c>
      <c r="EA97" s="11">
        <f t="shared" si="481"/>
        <v>608880.23406787496</v>
      </c>
      <c r="EB97" s="64">
        <f t="shared" si="482"/>
        <v>1964</v>
      </c>
      <c r="EC97" s="64">
        <f t="shared" si="483"/>
        <v>41571691.025351033</v>
      </c>
    </row>
    <row r="98" spans="1:133" ht="36.75" customHeight="1" x14ac:dyDescent="0.25">
      <c r="A98" s="45">
        <v>83</v>
      </c>
      <c r="B98" s="8" t="s">
        <v>165</v>
      </c>
      <c r="C98" s="5">
        <v>19007.45</v>
      </c>
      <c r="D98" s="5">
        <f t="shared" si="417"/>
        <v>16346.407000000003</v>
      </c>
      <c r="E98" s="9">
        <v>1.54</v>
      </c>
      <c r="F98" s="10">
        <v>1</v>
      </c>
      <c r="G98" s="10"/>
      <c r="H98" s="7">
        <v>0.65</v>
      </c>
      <c r="I98" s="7">
        <v>0.18</v>
      </c>
      <c r="J98" s="7">
        <v>0.03</v>
      </c>
      <c r="K98" s="7">
        <v>0.14000000000000001</v>
      </c>
      <c r="L98" s="5">
        <v>1.4</v>
      </c>
      <c r="M98" s="5">
        <v>1.68</v>
      </c>
      <c r="N98" s="5">
        <v>2.23</v>
      </c>
      <c r="O98" s="5">
        <v>2.39</v>
      </c>
      <c r="P98" s="11"/>
      <c r="Q98" s="11">
        <f t="shared" si="425"/>
        <v>0</v>
      </c>
      <c r="R98" s="11"/>
      <c r="S98" s="11">
        <f t="shared" si="426"/>
        <v>0</v>
      </c>
      <c r="T98" s="11"/>
      <c r="U98" s="11">
        <f t="shared" si="427"/>
        <v>0</v>
      </c>
      <c r="V98" s="11">
        <v>305</v>
      </c>
      <c r="W98" s="11">
        <f t="shared" si="428"/>
        <v>13748810.868100002</v>
      </c>
      <c r="X98" s="11">
        <v>0</v>
      </c>
      <c r="Y98" s="11">
        <f t="shared" si="429"/>
        <v>0</v>
      </c>
      <c r="Z98" s="11">
        <v>22</v>
      </c>
      <c r="AA98" s="11">
        <f t="shared" si="430"/>
        <v>991717.50524000009</v>
      </c>
      <c r="AB98" s="11">
        <v>0</v>
      </c>
      <c r="AC98" s="11">
        <f t="shared" si="431"/>
        <v>0</v>
      </c>
      <c r="AD98" s="11">
        <v>0</v>
      </c>
      <c r="AE98" s="11">
        <f t="shared" si="432"/>
        <v>0</v>
      </c>
      <c r="AF98" s="11">
        <v>0</v>
      </c>
      <c r="AG98" s="11">
        <f t="shared" si="433"/>
        <v>0</v>
      </c>
      <c r="AH98" s="11">
        <v>0</v>
      </c>
      <c r="AI98" s="11">
        <f t="shared" si="434"/>
        <v>0</v>
      </c>
      <c r="AJ98" s="11">
        <v>4</v>
      </c>
      <c r="AK98" s="11">
        <f t="shared" si="435"/>
        <v>168018.25502000001</v>
      </c>
      <c r="AL98" s="11">
        <v>26</v>
      </c>
      <c r="AM98" s="11">
        <f t="shared" si="436"/>
        <v>1028189.7605979999</v>
      </c>
      <c r="AN98" s="11"/>
      <c r="AO98" s="11">
        <f t="shared" si="437"/>
        <v>0</v>
      </c>
      <c r="AP98" s="11"/>
      <c r="AQ98" s="11">
        <f t="shared" si="438"/>
        <v>0</v>
      </c>
      <c r="AR98" s="11">
        <v>0</v>
      </c>
      <c r="AS98" s="11">
        <f t="shared" si="439"/>
        <v>0</v>
      </c>
      <c r="AT98" s="11"/>
      <c r="AU98" s="11">
        <f t="shared" si="440"/>
        <v>0</v>
      </c>
      <c r="AV98" s="11">
        <v>0</v>
      </c>
      <c r="AW98" s="11">
        <f t="shared" si="441"/>
        <v>0</v>
      </c>
      <c r="AX98" s="11"/>
      <c r="AY98" s="11">
        <f t="shared" si="442"/>
        <v>0</v>
      </c>
      <c r="AZ98" s="11">
        <v>5</v>
      </c>
      <c r="BA98" s="11">
        <f t="shared" si="443"/>
        <v>210022.81877499999</v>
      </c>
      <c r="BB98" s="11">
        <v>0</v>
      </c>
      <c r="BC98" s="11">
        <f t="shared" si="444"/>
        <v>0</v>
      </c>
      <c r="BD98" s="11">
        <v>0</v>
      </c>
      <c r="BE98" s="11">
        <f t="shared" si="445"/>
        <v>0</v>
      </c>
      <c r="BF98" s="11">
        <v>4</v>
      </c>
      <c r="BG98" s="11">
        <f t="shared" si="446"/>
        <v>175804.46683800002</v>
      </c>
      <c r="BH98" s="11">
        <v>0</v>
      </c>
      <c r="BI98" s="11">
        <f t="shared" si="447"/>
        <v>0</v>
      </c>
      <c r="BJ98" s="11">
        <v>0</v>
      </c>
      <c r="BK98" s="11">
        <f t="shared" si="448"/>
        <v>0</v>
      </c>
      <c r="BL98" s="11">
        <v>0</v>
      </c>
      <c r="BM98" s="11">
        <f t="shared" si="449"/>
        <v>0</v>
      </c>
      <c r="BN98" s="11">
        <v>0</v>
      </c>
      <c r="BO98" s="11">
        <f t="shared" si="450"/>
        <v>0</v>
      </c>
      <c r="BP98" s="11">
        <v>0</v>
      </c>
      <c r="BQ98" s="11">
        <f t="shared" si="451"/>
        <v>0</v>
      </c>
      <c r="BR98" s="11">
        <v>0</v>
      </c>
      <c r="BS98" s="11">
        <f t="shared" si="452"/>
        <v>0</v>
      </c>
      <c r="BT98" s="11">
        <v>0</v>
      </c>
      <c r="BU98" s="11">
        <f t="shared" si="453"/>
        <v>0</v>
      </c>
      <c r="BV98" s="11">
        <v>0</v>
      </c>
      <c r="BW98" s="11">
        <f t="shared" si="454"/>
        <v>0</v>
      </c>
      <c r="BX98" s="11">
        <v>0</v>
      </c>
      <c r="BY98" s="11">
        <f t="shared" si="455"/>
        <v>0</v>
      </c>
      <c r="BZ98" s="11">
        <v>2</v>
      </c>
      <c r="CA98" s="11">
        <f t="shared" si="456"/>
        <v>136463.60712600002</v>
      </c>
      <c r="CB98" s="11"/>
      <c r="CC98" s="11">
        <f t="shared" si="457"/>
        <v>0</v>
      </c>
      <c r="CD98" s="11">
        <v>3</v>
      </c>
      <c r="CE98" s="11">
        <f t="shared" si="458"/>
        <v>151216.42951800002</v>
      </c>
      <c r="CF98" s="11">
        <v>11</v>
      </c>
      <c r="CG98" s="11">
        <f t="shared" si="459"/>
        <v>522004.03230359993</v>
      </c>
      <c r="CH98" s="11"/>
      <c r="CI98" s="11">
        <f t="shared" si="460"/>
        <v>0</v>
      </c>
      <c r="CJ98" s="11">
        <v>1</v>
      </c>
      <c r="CK98" s="11">
        <f t="shared" si="484"/>
        <v>66387.700764000008</v>
      </c>
      <c r="CL98" s="11">
        <v>35</v>
      </c>
      <c r="CM98" s="11">
        <f t="shared" si="461"/>
        <v>1660921.9209659998</v>
      </c>
      <c r="CN98" s="11">
        <v>0</v>
      </c>
      <c r="CO98" s="11">
        <f t="shared" si="462"/>
        <v>0</v>
      </c>
      <c r="CP98" s="11">
        <v>29</v>
      </c>
      <c r="CQ98" s="11">
        <f t="shared" si="463"/>
        <v>1376192.4488003999</v>
      </c>
      <c r="CR98" s="11">
        <v>0</v>
      </c>
      <c r="CS98" s="11">
        <f t="shared" si="464"/>
        <v>0</v>
      </c>
      <c r="CT98" s="11">
        <v>20</v>
      </c>
      <c r="CU98" s="11">
        <f t="shared" si="465"/>
        <v>1008109.53012</v>
      </c>
      <c r="CV98" s="11">
        <v>1</v>
      </c>
      <c r="CW98" s="11">
        <f t="shared" si="466"/>
        <v>48192.553147199993</v>
      </c>
      <c r="CX98" s="11">
        <v>1</v>
      </c>
      <c r="CY98" s="11">
        <f t="shared" si="467"/>
        <v>46389.430410400004</v>
      </c>
      <c r="CZ98" s="11">
        <v>0</v>
      </c>
      <c r="DA98" s="11">
        <f t="shared" si="468"/>
        <v>0</v>
      </c>
      <c r="DB98" s="11">
        <v>0</v>
      </c>
      <c r="DC98" s="11">
        <f t="shared" si="469"/>
        <v>0</v>
      </c>
      <c r="DD98" s="11">
        <v>10</v>
      </c>
      <c r="DE98" s="11">
        <f t="shared" si="470"/>
        <v>527413.40051399998</v>
      </c>
      <c r="DF98" s="11">
        <v>0</v>
      </c>
      <c r="DG98" s="11">
        <f t="shared" si="471"/>
        <v>0</v>
      </c>
      <c r="DH98" s="11">
        <v>0</v>
      </c>
      <c r="DI98" s="11">
        <f t="shared" si="472"/>
        <v>0</v>
      </c>
      <c r="DJ98" s="11">
        <v>200</v>
      </c>
      <c r="DK98" s="11">
        <f t="shared" si="473"/>
        <v>10548268.010280002</v>
      </c>
      <c r="DL98" s="11">
        <v>0</v>
      </c>
      <c r="DM98" s="11">
        <f t="shared" si="474"/>
        <v>0</v>
      </c>
      <c r="DN98" s="11">
        <v>0</v>
      </c>
      <c r="DO98" s="11">
        <f t="shared" si="475"/>
        <v>0</v>
      </c>
      <c r="DP98" s="11">
        <v>8</v>
      </c>
      <c r="DQ98" s="11">
        <f t="shared" si="476"/>
        <v>460288.05863040005</v>
      </c>
      <c r="DR98" s="11">
        <v>0</v>
      </c>
      <c r="DS98" s="11">
        <f t="shared" si="477"/>
        <v>0</v>
      </c>
      <c r="DT98" s="11">
        <v>2</v>
      </c>
      <c r="DU98" s="11">
        <f t="shared" si="478"/>
        <v>91221.618457200006</v>
      </c>
      <c r="DV98" s="11">
        <v>7</v>
      </c>
      <c r="DW98" s="11">
        <f t="shared" si="479"/>
        <v>352838.33554200002</v>
      </c>
      <c r="DX98" s="11">
        <v>6</v>
      </c>
      <c r="DY98" s="11">
        <f t="shared" si="480"/>
        <v>616852.38626550022</v>
      </c>
      <c r="DZ98" s="11">
        <v>4</v>
      </c>
      <c r="EA98" s="11">
        <f t="shared" si="481"/>
        <v>388271.45360850001</v>
      </c>
      <c r="EB98" s="64">
        <f t="shared" si="482"/>
        <v>706</v>
      </c>
      <c r="EC98" s="64">
        <f t="shared" si="483"/>
        <v>34323594.591024205</v>
      </c>
    </row>
    <row r="99" spans="1:133" ht="30" x14ac:dyDescent="0.25">
      <c r="A99" s="45">
        <v>84</v>
      </c>
      <c r="B99" s="8" t="s">
        <v>166</v>
      </c>
      <c r="C99" s="5">
        <v>19007.45</v>
      </c>
      <c r="D99" s="5">
        <f t="shared" si="417"/>
        <v>15776.183500000003</v>
      </c>
      <c r="E99" s="9">
        <v>2.92</v>
      </c>
      <c r="F99" s="10">
        <v>1</v>
      </c>
      <c r="G99" s="10"/>
      <c r="H99" s="7">
        <v>0.5</v>
      </c>
      <c r="I99" s="7">
        <v>0.28999999999999998</v>
      </c>
      <c r="J99" s="7">
        <v>0.04</v>
      </c>
      <c r="K99" s="7">
        <v>0.17</v>
      </c>
      <c r="L99" s="5">
        <v>1.4</v>
      </c>
      <c r="M99" s="5">
        <v>1.68</v>
      </c>
      <c r="N99" s="5">
        <v>2.23</v>
      </c>
      <c r="O99" s="5">
        <v>2.39</v>
      </c>
      <c r="P99" s="11"/>
      <c r="Q99" s="11">
        <f t="shared" si="425"/>
        <v>0</v>
      </c>
      <c r="R99" s="11">
        <v>0</v>
      </c>
      <c r="S99" s="11">
        <f t="shared" si="426"/>
        <v>0</v>
      </c>
      <c r="T99" s="11"/>
      <c r="U99" s="11">
        <f t="shared" si="427"/>
        <v>0</v>
      </c>
      <c r="V99" s="11">
        <v>20</v>
      </c>
      <c r="W99" s="11">
        <f t="shared" si="428"/>
        <v>1709454.0232000002</v>
      </c>
      <c r="X99" s="11">
        <v>0</v>
      </c>
      <c r="Y99" s="11">
        <f t="shared" si="429"/>
        <v>0</v>
      </c>
      <c r="Z99" s="11">
        <v>0</v>
      </c>
      <c r="AA99" s="11">
        <f t="shared" si="430"/>
        <v>0</v>
      </c>
      <c r="AB99" s="11">
        <v>0</v>
      </c>
      <c r="AC99" s="11">
        <f t="shared" si="431"/>
        <v>0</v>
      </c>
      <c r="AD99" s="11">
        <v>0</v>
      </c>
      <c r="AE99" s="11">
        <f t="shared" si="432"/>
        <v>0</v>
      </c>
      <c r="AF99" s="11">
        <v>0</v>
      </c>
      <c r="AG99" s="11">
        <f t="shared" si="433"/>
        <v>0</v>
      </c>
      <c r="AH99" s="11">
        <v>0</v>
      </c>
      <c r="AI99" s="11">
        <f t="shared" si="434"/>
        <v>0</v>
      </c>
      <c r="AJ99" s="11">
        <v>2</v>
      </c>
      <c r="AK99" s="11">
        <f t="shared" si="435"/>
        <v>159290.03398000001</v>
      </c>
      <c r="AL99" s="11">
        <v>0</v>
      </c>
      <c r="AM99" s="11">
        <f t="shared" si="436"/>
        <v>0</v>
      </c>
      <c r="AN99" s="11"/>
      <c r="AO99" s="11">
        <f t="shared" si="437"/>
        <v>0</v>
      </c>
      <c r="AP99" s="11"/>
      <c r="AQ99" s="11">
        <f t="shared" si="438"/>
        <v>0</v>
      </c>
      <c r="AR99" s="11">
        <v>0</v>
      </c>
      <c r="AS99" s="11">
        <f t="shared" si="439"/>
        <v>0</v>
      </c>
      <c r="AT99" s="11"/>
      <c r="AU99" s="11">
        <f t="shared" si="440"/>
        <v>0</v>
      </c>
      <c r="AV99" s="11">
        <v>0</v>
      </c>
      <c r="AW99" s="11">
        <f t="shared" si="441"/>
        <v>0</v>
      </c>
      <c r="AX99" s="11"/>
      <c r="AY99" s="11">
        <f t="shared" si="442"/>
        <v>0</v>
      </c>
      <c r="AZ99" s="11"/>
      <c r="BA99" s="11">
        <f t="shared" si="443"/>
        <v>0</v>
      </c>
      <c r="BB99" s="11">
        <v>0</v>
      </c>
      <c r="BC99" s="11">
        <f t="shared" si="444"/>
        <v>0</v>
      </c>
      <c r="BD99" s="11">
        <v>0</v>
      </c>
      <c r="BE99" s="11">
        <f t="shared" si="445"/>
        <v>0</v>
      </c>
      <c r="BF99" s="11">
        <v>0</v>
      </c>
      <c r="BG99" s="11">
        <f t="shared" si="446"/>
        <v>0</v>
      </c>
      <c r="BH99" s="11">
        <v>0</v>
      </c>
      <c r="BI99" s="11">
        <f t="shared" si="447"/>
        <v>0</v>
      </c>
      <c r="BJ99" s="11">
        <v>0</v>
      </c>
      <c r="BK99" s="11">
        <f t="shared" si="448"/>
        <v>0</v>
      </c>
      <c r="BL99" s="11">
        <v>0</v>
      </c>
      <c r="BM99" s="11">
        <f t="shared" si="449"/>
        <v>0</v>
      </c>
      <c r="BN99" s="11">
        <v>0</v>
      </c>
      <c r="BO99" s="11">
        <f t="shared" si="450"/>
        <v>0</v>
      </c>
      <c r="BP99" s="11">
        <v>0</v>
      </c>
      <c r="BQ99" s="11">
        <f t="shared" si="451"/>
        <v>0</v>
      </c>
      <c r="BR99" s="11">
        <v>0</v>
      </c>
      <c r="BS99" s="11">
        <f t="shared" si="452"/>
        <v>0</v>
      </c>
      <c r="BT99" s="11">
        <v>0</v>
      </c>
      <c r="BU99" s="11">
        <f t="shared" si="453"/>
        <v>0</v>
      </c>
      <c r="BV99" s="11">
        <v>0</v>
      </c>
      <c r="BW99" s="11">
        <f t="shared" si="454"/>
        <v>0</v>
      </c>
      <c r="BX99" s="11">
        <v>0</v>
      </c>
      <c r="BY99" s="11">
        <f t="shared" si="455"/>
        <v>0</v>
      </c>
      <c r="BZ99" s="11">
        <v>0</v>
      </c>
      <c r="CA99" s="11">
        <f t="shared" si="456"/>
        <v>0</v>
      </c>
      <c r="CB99" s="11">
        <v>0</v>
      </c>
      <c r="CC99" s="11">
        <f t="shared" si="457"/>
        <v>0</v>
      </c>
      <c r="CD99" s="11">
        <v>6</v>
      </c>
      <c r="CE99" s="11">
        <f t="shared" si="458"/>
        <v>573444.12232800003</v>
      </c>
      <c r="CF99" s="11"/>
      <c r="CG99" s="11">
        <f t="shared" si="459"/>
        <v>0</v>
      </c>
      <c r="CH99" s="11"/>
      <c r="CI99" s="11">
        <f t="shared" si="460"/>
        <v>0</v>
      </c>
      <c r="CJ99" s="11"/>
      <c r="CK99" s="11">
        <f t="shared" si="484"/>
        <v>0</v>
      </c>
      <c r="CL99" s="11">
        <v>5</v>
      </c>
      <c r="CM99" s="11">
        <f t="shared" si="461"/>
        <v>449897.217924</v>
      </c>
      <c r="CN99" s="11">
        <v>0</v>
      </c>
      <c r="CO99" s="11">
        <f t="shared" si="462"/>
        <v>0</v>
      </c>
      <c r="CP99" s="11">
        <v>0</v>
      </c>
      <c r="CQ99" s="11">
        <f t="shared" si="463"/>
        <v>0</v>
      </c>
      <c r="CR99" s="11">
        <v>0</v>
      </c>
      <c r="CS99" s="11">
        <f t="shared" si="464"/>
        <v>0</v>
      </c>
      <c r="CT99" s="11">
        <v>0</v>
      </c>
      <c r="CU99" s="11">
        <f t="shared" si="465"/>
        <v>0</v>
      </c>
      <c r="CV99" s="11"/>
      <c r="CW99" s="11">
        <f t="shared" si="466"/>
        <v>0</v>
      </c>
      <c r="CX99" s="11">
        <v>0</v>
      </c>
      <c r="CY99" s="11">
        <f t="shared" si="467"/>
        <v>0</v>
      </c>
      <c r="CZ99" s="11">
        <v>0</v>
      </c>
      <c r="DA99" s="11">
        <f t="shared" si="468"/>
        <v>0</v>
      </c>
      <c r="DB99" s="11">
        <v>0</v>
      </c>
      <c r="DC99" s="11">
        <f t="shared" si="469"/>
        <v>0</v>
      </c>
      <c r="DD99" s="11">
        <v>0</v>
      </c>
      <c r="DE99" s="11">
        <f t="shared" si="470"/>
        <v>0</v>
      </c>
      <c r="DF99" s="11">
        <v>0</v>
      </c>
      <c r="DG99" s="11">
        <f t="shared" si="471"/>
        <v>0</v>
      </c>
      <c r="DH99" s="11">
        <v>0</v>
      </c>
      <c r="DI99" s="11">
        <f t="shared" si="472"/>
        <v>0</v>
      </c>
      <c r="DJ99" s="11">
        <v>23</v>
      </c>
      <c r="DK99" s="11">
        <f t="shared" si="473"/>
        <v>2300070.3882156</v>
      </c>
      <c r="DL99" s="11">
        <v>0</v>
      </c>
      <c r="DM99" s="11">
        <f t="shared" si="474"/>
        <v>0</v>
      </c>
      <c r="DN99" s="11">
        <v>0</v>
      </c>
      <c r="DO99" s="11">
        <f t="shared" si="475"/>
        <v>0</v>
      </c>
      <c r="DP99" s="11">
        <v>0</v>
      </c>
      <c r="DQ99" s="11">
        <f t="shared" si="476"/>
        <v>0</v>
      </c>
      <c r="DR99" s="11">
        <v>0</v>
      </c>
      <c r="DS99" s="11">
        <f t="shared" si="477"/>
        <v>0</v>
      </c>
      <c r="DT99" s="11">
        <v>0</v>
      </c>
      <c r="DU99" s="11">
        <f t="shared" si="478"/>
        <v>0</v>
      </c>
      <c r="DV99" s="11">
        <v>0</v>
      </c>
      <c r="DW99" s="11">
        <f t="shared" si="479"/>
        <v>0</v>
      </c>
      <c r="DX99" s="11">
        <v>0</v>
      </c>
      <c r="DY99" s="11">
        <f t="shared" si="480"/>
        <v>0</v>
      </c>
      <c r="DZ99" s="11">
        <v>0</v>
      </c>
      <c r="EA99" s="11">
        <f t="shared" si="481"/>
        <v>0</v>
      </c>
      <c r="EB99" s="64">
        <f t="shared" si="482"/>
        <v>56</v>
      </c>
      <c r="EC99" s="64">
        <f t="shared" si="483"/>
        <v>5192155.7856476009</v>
      </c>
    </row>
    <row r="100" spans="1:133" ht="30" x14ac:dyDescent="0.25">
      <c r="A100" s="45">
        <v>85</v>
      </c>
      <c r="B100" s="8" t="s">
        <v>167</v>
      </c>
      <c r="C100" s="5">
        <v>19007.45</v>
      </c>
      <c r="D100" s="5">
        <f t="shared" si="417"/>
        <v>16726.556000000004</v>
      </c>
      <c r="E100" s="9">
        <v>4.34</v>
      </c>
      <c r="F100" s="10">
        <v>1</v>
      </c>
      <c r="G100" s="10"/>
      <c r="H100" s="7">
        <v>0.53</v>
      </c>
      <c r="I100" s="7">
        <v>0.32</v>
      </c>
      <c r="J100" s="7">
        <v>0.03</v>
      </c>
      <c r="K100" s="7">
        <v>0.12</v>
      </c>
      <c r="L100" s="5">
        <v>1.4</v>
      </c>
      <c r="M100" s="5">
        <v>1.68</v>
      </c>
      <c r="N100" s="5">
        <v>2.23</v>
      </c>
      <c r="O100" s="5">
        <v>2.39</v>
      </c>
      <c r="P100" s="11"/>
      <c r="Q100" s="11">
        <f t="shared" si="425"/>
        <v>0</v>
      </c>
      <c r="R100" s="11"/>
      <c r="S100" s="11">
        <f t="shared" si="426"/>
        <v>0</v>
      </c>
      <c r="T100" s="11"/>
      <c r="U100" s="11">
        <f t="shared" si="427"/>
        <v>0</v>
      </c>
      <c r="V100" s="11">
        <v>350</v>
      </c>
      <c r="W100" s="11">
        <f t="shared" si="428"/>
        <v>44463367.487000003</v>
      </c>
      <c r="X100" s="11">
        <v>0</v>
      </c>
      <c r="Y100" s="11">
        <f t="shared" si="429"/>
        <v>0</v>
      </c>
      <c r="Z100" s="11">
        <v>0</v>
      </c>
      <c r="AA100" s="11">
        <f t="shared" si="430"/>
        <v>0</v>
      </c>
      <c r="AB100" s="11">
        <v>0</v>
      </c>
      <c r="AC100" s="11">
        <f t="shared" si="431"/>
        <v>0</v>
      </c>
      <c r="AD100" s="11">
        <v>0</v>
      </c>
      <c r="AE100" s="11">
        <f t="shared" si="432"/>
        <v>0</v>
      </c>
      <c r="AF100" s="11">
        <v>0</v>
      </c>
      <c r="AG100" s="11">
        <f t="shared" si="433"/>
        <v>0</v>
      </c>
      <c r="AH100" s="11">
        <v>0</v>
      </c>
      <c r="AI100" s="11">
        <f t="shared" si="434"/>
        <v>0</v>
      </c>
      <c r="AJ100" s="11">
        <v>0</v>
      </c>
      <c r="AK100" s="11">
        <f t="shared" si="435"/>
        <v>0</v>
      </c>
      <c r="AL100" s="11">
        <v>0</v>
      </c>
      <c r="AM100" s="11">
        <f t="shared" si="436"/>
        <v>0</v>
      </c>
      <c r="AN100" s="11"/>
      <c r="AO100" s="11">
        <f t="shared" si="437"/>
        <v>0</v>
      </c>
      <c r="AP100" s="11">
        <v>2</v>
      </c>
      <c r="AQ100" s="11">
        <f t="shared" si="438"/>
        <v>222894.28376599995</v>
      </c>
      <c r="AR100" s="11">
        <v>0</v>
      </c>
      <c r="AS100" s="11">
        <f t="shared" si="439"/>
        <v>0</v>
      </c>
      <c r="AT100" s="11"/>
      <c r="AU100" s="11">
        <f t="shared" si="440"/>
        <v>0</v>
      </c>
      <c r="AV100" s="11">
        <v>0</v>
      </c>
      <c r="AW100" s="11">
        <f t="shared" si="441"/>
        <v>0</v>
      </c>
      <c r="AX100" s="11"/>
      <c r="AY100" s="11">
        <f t="shared" si="442"/>
        <v>0</v>
      </c>
      <c r="AZ100" s="11"/>
      <c r="BA100" s="11">
        <f t="shared" si="443"/>
        <v>0</v>
      </c>
      <c r="BB100" s="11">
        <v>0</v>
      </c>
      <c r="BC100" s="11">
        <f t="shared" si="444"/>
        <v>0</v>
      </c>
      <c r="BD100" s="11">
        <v>0</v>
      </c>
      <c r="BE100" s="11">
        <f t="shared" si="445"/>
        <v>0</v>
      </c>
      <c r="BF100" s="11">
        <v>0</v>
      </c>
      <c r="BG100" s="11">
        <f t="shared" si="446"/>
        <v>0</v>
      </c>
      <c r="BH100" s="11">
        <v>0</v>
      </c>
      <c r="BI100" s="11">
        <f t="shared" si="447"/>
        <v>0</v>
      </c>
      <c r="BJ100" s="11">
        <v>0</v>
      </c>
      <c r="BK100" s="11">
        <f t="shared" si="448"/>
        <v>0</v>
      </c>
      <c r="BL100" s="11">
        <v>0</v>
      </c>
      <c r="BM100" s="11">
        <f t="shared" si="449"/>
        <v>0</v>
      </c>
      <c r="BN100" s="11">
        <v>0</v>
      </c>
      <c r="BO100" s="11">
        <f t="shared" si="450"/>
        <v>0</v>
      </c>
      <c r="BP100" s="11">
        <v>0</v>
      </c>
      <c r="BQ100" s="11">
        <f t="shared" si="451"/>
        <v>0</v>
      </c>
      <c r="BR100" s="11">
        <v>0</v>
      </c>
      <c r="BS100" s="11">
        <f t="shared" si="452"/>
        <v>0</v>
      </c>
      <c r="BT100" s="11">
        <v>0</v>
      </c>
      <c r="BU100" s="11">
        <f t="shared" si="453"/>
        <v>0</v>
      </c>
      <c r="BV100" s="11">
        <v>0</v>
      </c>
      <c r="BW100" s="11">
        <f t="shared" si="454"/>
        <v>0</v>
      </c>
      <c r="BX100" s="11">
        <v>0</v>
      </c>
      <c r="BY100" s="11">
        <f t="shared" si="455"/>
        <v>0</v>
      </c>
      <c r="BZ100" s="11">
        <v>0</v>
      </c>
      <c r="CA100" s="11">
        <f t="shared" si="456"/>
        <v>0</v>
      </c>
      <c r="CB100" s="11">
        <v>0</v>
      </c>
      <c r="CC100" s="11">
        <f t="shared" si="457"/>
        <v>0</v>
      </c>
      <c r="CD100" s="11">
        <v>5</v>
      </c>
      <c r="CE100" s="11">
        <f t="shared" si="458"/>
        <v>710258.98712999991</v>
      </c>
      <c r="CF100" s="11">
        <v>3</v>
      </c>
      <c r="CG100" s="11">
        <f t="shared" si="459"/>
        <v>401209.71077880001</v>
      </c>
      <c r="CH100" s="11"/>
      <c r="CI100" s="11">
        <f t="shared" si="460"/>
        <v>0</v>
      </c>
      <c r="CJ100" s="11"/>
      <c r="CK100" s="11">
        <f t="shared" si="484"/>
        <v>0</v>
      </c>
      <c r="CL100" s="11">
        <v>3</v>
      </c>
      <c r="CM100" s="11">
        <f t="shared" si="461"/>
        <v>401209.71077880001</v>
      </c>
      <c r="CN100" s="11">
        <v>0</v>
      </c>
      <c r="CO100" s="11">
        <f t="shared" si="462"/>
        <v>0</v>
      </c>
      <c r="CP100" s="11">
        <v>2</v>
      </c>
      <c r="CQ100" s="11">
        <f t="shared" si="463"/>
        <v>267473.14051920001</v>
      </c>
      <c r="CR100" s="11">
        <v>0</v>
      </c>
      <c r="CS100" s="11">
        <f t="shared" si="464"/>
        <v>0</v>
      </c>
      <c r="CT100" s="11">
        <v>0</v>
      </c>
      <c r="CU100" s="11">
        <f t="shared" si="465"/>
        <v>0</v>
      </c>
      <c r="CV100" s="11"/>
      <c r="CW100" s="11">
        <f t="shared" si="466"/>
        <v>0</v>
      </c>
      <c r="CX100" s="11">
        <v>0</v>
      </c>
      <c r="CY100" s="11">
        <f t="shared" si="467"/>
        <v>0</v>
      </c>
      <c r="CZ100" s="11">
        <v>0</v>
      </c>
      <c r="DA100" s="11">
        <f t="shared" si="468"/>
        <v>0</v>
      </c>
      <c r="DB100" s="11">
        <v>0</v>
      </c>
      <c r="DC100" s="11">
        <f t="shared" si="469"/>
        <v>0</v>
      </c>
      <c r="DD100" s="11">
        <v>0</v>
      </c>
      <c r="DE100" s="11">
        <f t="shared" si="470"/>
        <v>0</v>
      </c>
      <c r="DF100" s="11">
        <v>0</v>
      </c>
      <c r="DG100" s="11">
        <f t="shared" si="471"/>
        <v>0</v>
      </c>
      <c r="DH100" s="11">
        <v>0</v>
      </c>
      <c r="DI100" s="11">
        <f t="shared" si="472"/>
        <v>0</v>
      </c>
      <c r="DJ100" s="11">
        <v>99</v>
      </c>
      <c r="DK100" s="11">
        <f t="shared" si="473"/>
        <v>14714833.874340599</v>
      </c>
      <c r="DL100" s="11">
        <v>0</v>
      </c>
      <c r="DM100" s="11">
        <f t="shared" si="474"/>
        <v>0</v>
      </c>
      <c r="DN100" s="11">
        <v>0</v>
      </c>
      <c r="DO100" s="11">
        <f t="shared" si="475"/>
        <v>0</v>
      </c>
      <c r="DP100" s="11">
        <v>0</v>
      </c>
      <c r="DQ100" s="11">
        <f t="shared" si="476"/>
        <v>0</v>
      </c>
      <c r="DR100" s="11">
        <v>0</v>
      </c>
      <c r="DS100" s="11">
        <f t="shared" si="477"/>
        <v>0</v>
      </c>
      <c r="DT100" s="11">
        <v>0</v>
      </c>
      <c r="DU100" s="11">
        <f t="shared" si="478"/>
        <v>0</v>
      </c>
      <c r="DV100" s="11">
        <v>0</v>
      </c>
      <c r="DW100" s="11">
        <f t="shared" si="479"/>
        <v>0</v>
      </c>
      <c r="DX100" s="11">
        <v>0</v>
      </c>
      <c r="DY100" s="11">
        <f t="shared" si="480"/>
        <v>0</v>
      </c>
      <c r="DZ100" s="11">
        <v>0</v>
      </c>
      <c r="EA100" s="11">
        <f t="shared" si="481"/>
        <v>0</v>
      </c>
      <c r="EB100" s="64">
        <f t="shared" si="482"/>
        <v>464</v>
      </c>
      <c r="EC100" s="64">
        <f t="shared" si="483"/>
        <v>61181247.194313414</v>
      </c>
    </row>
    <row r="101" spans="1:133" ht="36" customHeight="1" x14ac:dyDescent="0.25">
      <c r="A101" s="45">
        <v>86</v>
      </c>
      <c r="B101" s="8" t="s">
        <v>168</v>
      </c>
      <c r="C101" s="5">
        <v>19007.45</v>
      </c>
      <c r="D101" s="5">
        <f t="shared" si="417"/>
        <v>15966.258000000002</v>
      </c>
      <c r="E101" s="9">
        <v>1.41</v>
      </c>
      <c r="F101" s="10">
        <v>1</v>
      </c>
      <c r="G101" s="10"/>
      <c r="H101" s="7">
        <v>0.6</v>
      </c>
      <c r="I101" s="7">
        <v>0.2</v>
      </c>
      <c r="J101" s="7">
        <v>0.04</v>
      </c>
      <c r="K101" s="7">
        <v>0.16</v>
      </c>
      <c r="L101" s="5">
        <v>1.4</v>
      </c>
      <c r="M101" s="5">
        <v>1.68</v>
      </c>
      <c r="N101" s="5">
        <v>2.23</v>
      </c>
      <c r="O101" s="5">
        <v>2.39</v>
      </c>
      <c r="P101" s="11"/>
      <c r="Q101" s="11">
        <f t="shared" si="425"/>
        <v>0</v>
      </c>
      <c r="R101" s="11"/>
      <c r="S101" s="11">
        <f t="shared" si="426"/>
        <v>0</v>
      </c>
      <c r="T101" s="11"/>
      <c r="U101" s="11">
        <f t="shared" si="427"/>
        <v>0</v>
      </c>
      <c r="V101" s="11">
        <v>0</v>
      </c>
      <c r="W101" s="11">
        <f t="shared" si="428"/>
        <v>0</v>
      </c>
      <c r="X101" s="11"/>
      <c r="Y101" s="11">
        <f t="shared" si="429"/>
        <v>0</v>
      </c>
      <c r="Z101" s="11"/>
      <c r="AA101" s="11">
        <f t="shared" si="430"/>
        <v>0</v>
      </c>
      <c r="AB101" s="11"/>
      <c r="AC101" s="11">
        <f t="shared" si="431"/>
        <v>0</v>
      </c>
      <c r="AD101" s="11"/>
      <c r="AE101" s="11">
        <f t="shared" si="432"/>
        <v>0</v>
      </c>
      <c r="AF101" s="11"/>
      <c r="AG101" s="11">
        <f t="shared" si="433"/>
        <v>0</v>
      </c>
      <c r="AH101" s="11"/>
      <c r="AI101" s="11">
        <f t="shared" si="434"/>
        <v>0</v>
      </c>
      <c r="AJ101" s="11"/>
      <c r="AK101" s="11">
        <f t="shared" si="435"/>
        <v>0</v>
      </c>
      <c r="AL101" s="11"/>
      <c r="AM101" s="11">
        <f t="shared" si="436"/>
        <v>0</v>
      </c>
      <c r="AN101" s="11"/>
      <c r="AO101" s="11">
        <f t="shared" si="437"/>
        <v>0</v>
      </c>
      <c r="AP101" s="11"/>
      <c r="AQ101" s="11">
        <f t="shared" si="438"/>
        <v>0</v>
      </c>
      <c r="AR101" s="11"/>
      <c r="AS101" s="11">
        <f t="shared" si="439"/>
        <v>0</v>
      </c>
      <c r="AT101" s="11"/>
      <c r="AU101" s="11">
        <f t="shared" si="440"/>
        <v>0</v>
      </c>
      <c r="AV101" s="11"/>
      <c r="AW101" s="11">
        <f t="shared" si="441"/>
        <v>0</v>
      </c>
      <c r="AX101" s="11"/>
      <c r="AY101" s="11">
        <f t="shared" si="442"/>
        <v>0</v>
      </c>
      <c r="AZ101" s="11"/>
      <c r="BA101" s="11">
        <f t="shared" si="443"/>
        <v>0</v>
      </c>
      <c r="BB101" s="11"/>
      <c r="BC101" s="11">
        <f t="shared" si="444"/>
        <v>0</v>
      </c>
      <c r="BD101" s="11"/>
      <c r="BE101" s="11">
        <f t="shared" si="445"/>
        <v>0</v>
      </c>
      <c r="BF101" s="11"/>
      <c r="BG101" s="11">
        <f t="shared" si="446"/>
        <v>0</v>
      </c>
      <c r="BH101" s="11"/>
      <c r="BI101" s="11">
        <f t="shared" si="447"/>
        <v>0</v>
      </c>
      <c r="BJ101" s="11"/>
      <c r="BK101" s="11">
        <f t="shared" si="448"/>
        <v>0</v>
      </c>
      <c r="BL101" s="11"/>
      <c r="BM101" s="11">
        <f t="shared" si="449"/>
        <v>0</v>
      </c>
      <c r="BN101" s="11"/>
      <c r="BO101" s="11">
        <f t="shared" si="450"/>
        <v>0</v>
      </c>
      <c r="BP101" s="11"/>
      <c r="BQ101" s="11">
        <f t="shared" si="451"/>
        <v>0</v>
      </c>
      <c r="BR101" s="11"/>
      <c r="BS101" s="11">
        <f t="shared" si="452"/>
        <v>0</v>
      </c>
      <c r="BT101" s="11"/>
      <c r="BU101" s="11">
        <f t="shared" si="453"/>
        <v>0</v>
      </c>
      <c r="BV101" s="11"/>
      <c r="BW101" s="11">
        <f t="shared" si="454"/>
        <v>0</v>
      </c>
      <c r="BX101" s="11"/>
      <c r="BY101" s="11">
        <f t="shared" si="455"/>
        <v>0</v>
      </c>
      <c r="BZ101" s="11"/>
      <c r="CA101" s="11">
        <f t="shared" si="456"/>
        <v>0</v>
      </c>
      <c r="CB101" s="11"/>
      <c r="CC101" s="11">
        <f t="shared" si="457"/>
        <v>0</v>
      </c>
      <c r="CD101" s="11"/>
      <c r="CE101" s="11">
        <f t="shared" si="458"/>
        <v>0</v>
      </c>
      <c r="CF101" s="11"/>
      <c r="CG101" s="11">
        <f t="shared" si="459"/>
        <v>0</v>
      </c>
      <c r="CH101" s="11"/>
      <c r="CI101" s="11">
        <f t="shared" si="460"/>
        <v>0</v>
      </c>
      <c r="CJ101" s="11"/>
      <c r="CK101" s="11">
        <f t="shared" si="484"/>
        <v>0</v>
      </c>
      <c r="CL101" s="11"/>
      <c r="CM101" s="11">
        <f t="shared" si="461"/>
        <v>0</v>
      </c>
      <c r="CN101" s="11"/>
      <c r="CO101" s="11">
        <f t="shared" si="462"/>
        <v>0</v>
      </c>
      <c r="CP101" s="11"/>
      <c r="CQ101" s="11">
        <f t="shared" si="463"/>
        <v>0</v>
      </c>
      <c r="CR101" s="11"/>
      <c r="CS101" s="11">
        <f t="shared" si="464"/>
        <v>0</v>
      </c>
      <c r="CT101" s="11"/>
      <c r="CU101" s="11">
        <f t="shared" si="465"/>
        <v>0</v>
      </c>
      <c r="CV101" s="11"/>
      <c r="CW101" s="11">
        <f t="shared" si="466"/>
        <v>0</v>
      </c>
      <c r="CX101" s="11">
        <v>0</v>
      </c>
      <c r="CY101" s="11">
        <f t="shared" si="467"/>
        <v>0</v>
      </c>
      <c r="CZ101" s="11"/>
      <c r="DA101" s="11">
        <f t="shared" si="468"/>
        <v>0</v>
      </c>
      <c r="DB101" s="11"/>
      <c r="DC101" s="11">
        <f t="shared" si="469"/>
        <v>0</v>
      </c>
      <c r="DD101" s="11"/>
      <c r="DE101" s="11">
        <f t="shared" si="470"/>
        <v>0</v>
      </c>
      <c r="DF101" s="11"/>
      <c r="DG101" s="11">
        <f t="shared" si="471"/>
        <v>0</v>
      </c>
      <c r="DH101" s="11"/>
      <c r="DI101" s="11">
        <f t="shared" si="472"/>
        <v>0</v>
      </c>
      <c r="DJ101" s="11">
        <v>2</v>
      </c>
      <c r="DK101" s="11">
        <f t="shared" si="473"/>
        <v>96578.298016200002</v>
      </c>
      <c r="DL101" s="11"/>
      <c r="DM101" s="11">
        <f t="shared" si="474"/>
        <v>0</v>
      </c>
      <c r="DN101" s="11"/>
      <c r="DO101" s="11">
        <f t="shared" si="475"/>
        <v>0</v>
      </c>
      <c r="DP101" s="11"/>
      <c r="DQ101" s="11">
        <f t="shared" si="476"/>
        <v>0</v>
      </c>
      <c r="DR101" s="11"/>
      <c r="DS101" s="11">
        <f t="shared" si="477"/>
        <v>0</v>
      </c>
      <c r="DT101" s="11"/>
      <c r="DU101" s="11">
        <f t="shared" si="478"/>
        <v>0</v>
      </c>
      <c r="DV101" s="11"/>
      <c r="DW101" s="11">
        <f t="shared" si="479"/>
        <v>0</v>
      </c>
      <c r="DX101" s="11"/>
      <c r="DY101" s="11">
        <f t="shared" si="480"/>
        <v>0</v>
      </c>
      <c r="DZ101" s="11"/>
      <c r="EA101" s="11">
        <f t="shared" si="481"/>
        <v>0</v>
      </c>
      <c r="EB101" s="64">
        <f t="shared" si="482"/>
        <v>2</v>
      </c>
      <c r="EC101" s="64">
        <f t="shared" si="483"/>
        <v>96578.298016200002</v>
      </c>
    </row>
    <row r="102" spans="1:133" ht="30" x14ac:dyDescent="0.25">
      <c r="A102" s="45">
        <v>87</v>
      </c>
      <c r="B102" s="8" t="s">
        <v>169</v>
      </c>
      <c r="C102" s="5">
        <v>19007.45</v>
      </c>
      <c r="D102" s="5">
        <f t="shared" si="417"/>
        <v>15966.258</v>
      </c>
      <c r="E102" s="9">
        <v>1.89</v>
      </c>
      <c r="F102" s="10">
        <v>1</v>
      </c>
      <c r="G102" s="10"/>
      <c r="H102" s="7">
        <v>0.59</v>
      </c>
      <c r="I102" s="7">
        <v>0.22</v>
      </c>
      <c r="J102" s="7">
        <v>0.03</v>
      </c>
      <c r="K102" s="7">
        <v>0.16</v>
      </c>
      <c r="L102" s="5">
        <v>1.4</v>
      </c>
      <c r="M102" s="5">
        <v>1.68</v>
      </c>
      <c r="N102" s="5">
        <v>2.23</v>
      </c>
      <c r="O102" s="5">
        <v>2.39</v>
      </c>
      <c r="P102" s="11"/>
      <c r="Q102" s="11">
        <f t="shared" si="425"/>
        <v>0</v>
      </c>
      <c r="R102" s="11"/>
      <c r="S102" s="11">
        <f t="shared" si="426"/>
        <v>0</v>
      </c>
      <c r="T102" s="11">
        <v>0</v>
      </c>
      <c r="U102" s="11">
        <f t="shared" si="427"/>
        <v>0</v>
      </c>
      <c r="V102" s="11">
        <v>80</v>
      </c>
      <c r="W102" s="11">
        <f t="shared" si="428"/>
        <v>4425846.7176000001</v>
      </c>
      <c r="X102" s="11">
        <v>0</v>
      </c>
      <c r="Y102" s="11">
        <f t="shared" si="429"/>
        <v>0</v>
      </c>
      <c r="Z102" s="11">
        <v>70</v>
      </c>
      <c r="AA102" s="11">
        <f t="shared" si="430"/>
        <v>3872615.8778999997</v>
      </c>
      <c r="AB102" s="11">
        <v>0</v>
      </c>
      <c r="AC102" s="11">
        <f t="shared" si="431"/>
        <v>0</v>
      </c>
      <c r="AD102" s="11">
        <v>0</v>
      </c>
      <c r="AE102" s="11">
        <f t="shared" si="432"/>
        <v>0</v>
      </c>
      <c r="AF102" s="11">
        <v>0</v>
      </c>
      <c r="AG102" s="11">
        <f t="shared" si="433"/>
        <v>0</v>
      </c>
      <c r="AH102" s="11">
        <v>0</v>
      </c>
      <c r="AI102" s="11">
        <f t="shared" si="434"/>
        <v>0</v>
      </c>
      <c r="AJ102" s="11">
        <v>0</v>
      </c>
      <c r="AK102" s="11">
        <f t="shared" si="435"/>
        <v>0</v>
      </c>
      <c r="AL102" s="11">
        <v>0</v>
      </c>
      <c r="AM102" s="11">
        <f t="shared" si="436"/>
        <v>0</v>
      </c>
      <c r="AN102" s="11"/>
      <c r="AO102" s="11">
        <f t="shared" si="437"/>
        <v>0</v>
      </c>
      <c r="AP102" s="11">
        <v>0</v>
      </c>
      <c r="AQ102" s="11">
        <f t="shared" si="438"/>
        <v>0</v>
      </c>
      <c r="AR102" s="11">
        <v>0</v>
      </c>
      <c r="AS102" s="11">
        <f t="shared" si="439"/>
        <v>0</v>
      </c>
      <c r="AT102" s="11"/>
      <c r="AU102" s="11">
        <f t="shared" si="440"/>
        <v>0</v>
      </c>
      <c r="AV102" s="11">
        <v>0</v>
      </c>
      <c r="AW102" s="11">
        <f t="shared" si="441"/>
        <v>0</v>
      </c>
      <c r="AX102" s="11"/>
      <c r="AY102" s="11">
        <f t="shared" si="442"/>
        <v>0</v>
      </c>
      <c r="AZ102" s="11"/>
      <c r="BA102" s="11">
        <f t="shared" si="443"/>
        <v>0</v>
      </c>
      <c r="BB102" s="11">
        <v>0</v>
      </c>
      <c r="BC102" s="11">
        <f t="shared" si="444"/>
        <v>0</v>
      </c>
      <c r="BD102" s="11">
        <v>0</v>
      </c>
      <c r="BE102" s="11">
        <f t="shared" si="445"/>
        <v>0</v>
      </c>
      <c r="BF102" s="11">
        <v>2</v>
      </c>
      <c r="BG102" s="11">
        <f t="shared" si="446"/>
        <v>107880.01374149999</v>
      </c>
      <c r="BH102" s="11">
        <v>0</v>
      </c>
      <c r="BI102" s="11">
        <f t="shared" si="447"/>
        <v>0</v>
      </c>
      <c r="BJ102" s="11">
        <v>0</v>
      </c>
      <c r="BK102" s="11">
        <f t="shared" si="448"/>
        <v>0</v>
      </c>
      <c r="BL102" s="11">
        <v>0</v>
      </c>
      <c r="BM102" s="11">
        <f t="shared" si="449"/>
        <v>0</v>
      </c>
      <c r="BN102" s="11">
        <v>0</v>
      </c>
      <c r="BO102" s="11">
        <f t="shared" si="450"/>
        <v>0</v>
      </c>
      <c r="BP102" s="11">
        <v>0</v>
      </c>
      <c r="BQ102" s="11">
        <f t="shared" si="451"/>
        <v>0</v>
      </c>
      <c r="BR102" s="11">
        <v>0</v>
      </c>
      <c r="BS102" s="11">
        <f t="shared" si="452"/>
        <v>0</v>
      </c>
      <c r="BT102" s="11">
        <v>0</v>
      </c>
      <c r="BU102" s="11">
        <f t="shared" si="453"/>
        <v>0</v>
      </c>
      <c r="BV102" s="11">
        <v>0</v>
      </c>
      <c r="BW102" s="11">
        <f t="shared" si="454"/>
        <v>0</v>
      </c>
      <c r="BX102" s="11">
        <v>0</v>
      </c>
      <c r="BY102" s="11">
        <f t="shared" si="455"/>
        <v>0</v>
      </c>
      <c r="BZ102" s="11">
        <v>0</v>
      </c>
      <c r="CA102" s="11">
        <f t="shared" si="456"/>
        <v>0</v>
      </c>
      <c r="CB102" s="11">
        <v>0</v>
      </c>
      <c r="CC102" s="11">
        <f t="shared" si="457"/>
        <v>0</v>
      </c>
      <c r="CD102" s="11">
        <v>0</v>
      </c>
      <c r="CE102" s="11">
        <f t="shared" si="458"/>
        <v>0</v>
      </c>
      <c r="CF102" s="11">
        <v>0</v>
      </c>
      <c r="CG102" s="11">
        <f t="shared" si="459"/>
        <v>0</v>
      </c>
      <c r="CH102" s="11"/>
      <c r="CI102" s="11">
        <f t="shared" si="460"/>
        <v>0</v>
      </c>
      <c r="CJ102" s="11"/>
      <c r="CK102" s="11">
        <f t="shared" si="484"/>
        <v>0</v>
      </c>
      <c r="CL102" s="11">
        <v>0</v>
      </c>
      <c r="CM102" s="11">
        <f t="shared" si="461"/>
        <v>0</v>
      </c>
      <c r="CN102" s="11">
        <v>0</v>
      </c>
      <c r="CO102" s="11">
        <f t="shared" si="462"/>
        <v>0</v>
      </c>
      <c r="CP102" s="11">
        <v>0</v>
      </c>
      <c r="CQ102" s="11">
        <f t="shared" si="463"/>
        <v>0</v>
      </c>
      <c r="CR102" s="11">
        <v>0</v>
      </c>
      <c r="CS102" s="11">
        <f t="shared" si="464"/>
        <v>0</v>
      </c>
      <c r="CT102" s="11"/>
      <c r="CU102" s="11">
        <f t="shared" si="465"/>
        <v>0</v>
      </c>
      <c r="CV102" s="11"/>
      <c r="CW102" s="11">
        <f t="shared" si="466"/>
        <v>0</v>
      </c>
      <c r="CX102" s="11">
        <v>0</v>
      </c>
      <c r="CY102" s="11">
        <f t="shared" si="467"/>
        <v>0</v>
      </c>
      <c r="CZ102" s="11">
        <v>0</v>
      </c>
      <c r="DA102" s="11">
        <f t="shared" si="468"/>
        <v>0</v>
      </c>
      <c r="DB102" s="11">
        <v>0</v>
      </c>
      <c r="DC102" s="11">
        <f t="shared" si="469"/>
        <v>0</v>
      </c>
      <c r="DD102" s="11">
        <v>0</v>
      </c>
      <c r="DE102" s="11">
        <f t="shared" si="470"/>
        <v>0</v>
      </c>
      <c r="DF102" s="11">
        <v>0</v>
      </c>
      <c r="DG102" s="11">
        <f t="shared" si="471"/>
        <v>0</v>
      </c>
      <c r="DH102" s="11">
        <v>0</v>
      </c>
      <c r="DI102" s="11">
        <f t="shared" si="472"/>
        <v>0</v>
      </c>
      <c r="DJ102" s="11">
        <v>2</v>
      </c>
      <c r="DK102" s="11">
        <f t="shared" si="473"/>
        <v>129456.01648980001</v>
      </c>
      <c r="DL102" s="11">
        <v>0</v>
      </c>
      <c r="DM102" s="11">
        <f t="shared" si="474"/>
        <v>0</v>
      </c>
      <c r="DN102" s="11">
        <v>0</v>
      </c>
      <c r="DO102" s="11">
        <f t="shared" si="475"/>
        <v>0</v>
      </c>
      <c r="DP102" s="11">
        <v>0</v>
      </c>
      <c r="DQ102" s="11">
        <f t="shared" si="476"/>
        <v>0</v>
      </c>
      <c r="DR102" s="11">
        <v>0</v>
      </c>
      <c r="DS102" s="11">
        <f t="shared" si="477"/>
        <v>0</v>
      </c>
      <c r="DT102" s="11">
        <v>0</v>
      </c>
      <c r="DU102" s="11">
        <f t="shared" si="478"/>
        <v>0</v>
      </c>
      <c r="DV102" s="11">
        <v>0</v>
      </c>
      <c r="DW102" s="11">
        <f t="shared" si="479"/>
        <v>0</v>
      </c>
      <c r="DX102" s="11">
        <v>0</v>
      </c>
      <c r="DY102" s="11">
        <f t="shared" si="480"/>
        <v>0</v>
      </c>
      <c r="DZ102" s="11">
        <v>0</v>
      </c>
      <c r="EA102" s="11">
        <f t="shared" si="481"/>
        <v>0</v>
      </c>
      <c r="EB102" s="64">
        <f t="shared" si="482"/>
        <v>154</v>
      </c>
      <c r="EC102" s="64">
        <f t="shared" si="483"/>
        <v>8535798.6257313006</v>
      </c>
    </row>
    <row r="103" spans="1:133" ht="30" x14ac:dyDescent="0.25">
      <c r="A103" s="45">
        <v>88</v>
      </c>
      <c r="B103" s="8" t="s">
        <v>170</v>
      </c>
      <c r="C103" s="5">
        <v>19007.45</v>
      </c>
      <c r="D103" s="5">
        <f t="shared" si="417"/>
        <v>16536.481500000002</v>
      </c>
      <c r="E103" s="9">
        <v>1.92</v>
      </c>
      <c r="F103" s="10">
        <v>1</v>
      </c>
      <c r="G103" s="10"/>
      <c r="H103" s="7">
        <v>0.61</v>
      </c>
      <c r="I103" s="7">
        <v>0.23</v>
      </c>
      <c r="J103" s="7">
        <v>0.03</v>
      </c>
      <c r="K103" s="7">
        <v>0.13</v>
      </c>
      <c r="L103" s="5">
        <v>1.4</v>
      </c>
      <c r="M103" s="5">
        <v>1.68</v>
      </c>
      <c r="N103" s="5">
        <v>2.23</v>
      </c>
      <c r="O103" s="5">
        <v>2.39</v>
      </c>
      <c r="P103" s="11"/>
      <c r="Q103" s="11">
        <f t="shared" si="425"/>
        <v>0</v>
      </c>
      <c r="R103" s="11">
        <v>0</v>
      </c>
      <c r="S103" s="11">
        <f t="shared" si="426"/>
        <v>0</v>
      </c>
      <c r="T103" s="11">
        <v>0</v>
      </c>
      <c r="U103" s="11">
        <f t="shared" si="427"/>
        <v>0</v>
      </c>
      <c r="V103" s="11">
        <v>130</v>
      </c>
      <c r="W103" s="11">
        <f t="shared" si="428"/>
        <v>7306159.6607999997</v>
      </c>
      <c r="X103" s="11">
        <v>0</v>
      </c>
      <c r="Y103" s="11">
        <f t="shared" si="429"/>
        <v>0</v>
      </c>
      <c r="Z103" s="11">
        <v>2</v>
      </c>
      <c r="AA103" s="11">
        <f t="shared" si="430"/>
        <v>112402.45632</v>
      </c>
      <c r="AB103" s="11">
        <v>0</v>
      </c>
      <c r="AC103" s="11">
        <f t="shared" si="431"/>
        <v>0</v>
      </c>
      <c r="AD103" s="11">
        <v>0</v>
      </c>
      <c r="AE103" s="11">
        <f t="shared" si="432"/>
        <v>0</v>
      </c>
      <c r="AF103" s="11">
        <v>0</v>
      </c>
      <c r="AG103" s="11">
        <f t="shared" si="433"/>
        <v>0</v>
      </c>
      <c r="AH103" s="11">
        <v>0</v>
      </c>
      <c r="AI103" s="11">
        <f t="shared" si="434"/>
        <v>0</v>
      </c>
      <c r="AJ103" s="11">
        <v>0</v>
      </c>
      <c r="AK103" s="11">
        <f t="shared" si="435"/>
        <v>0</v>
      </c>
      <c r="AL103" s="11">
        <v>0</v>
      </c>
      <c r="AM103" s="11">
        <f t="shared" si="436"/>
        <v>0</v>
      </c>
      <c r="AN103" s="11"/>
      <c r="AO103" s="11">
        <f t="shared" si="437"/>
        <v>0</v>
      </c>
      <c r="AP103" s="11">
        <v>0</v>
      </c>
      <c r="AQ103" s="11">
        <f t="shared" si="438"/>
        <v>0</v>
      </c>
      <c r="AR103" s="11">
        <v>0</v>
      </c>
      <c r="AS103" s="11">
        <f t="shared" si="439"/>
        <v>0</v>
      </c>
      <c r="AT103" s="11"/>
      <c r="AU103" s="11">
        <f t="shared" si="440"/>
        <v>0</v>
      </c>
      <c r="AV103" s="11">
        <v>0</v>
      </c>
      <c r="AW103" s="11">
        <f t="shared" si="441"/>
        <v>0</v>
      </c>
      <c r="AX103" s="12"/>
      <c r="AY103" s="11">
        <f t="shared" si="442"/>
        <v>0</v>
      </c>
      <c r="AZ103" s="12"/>
      <c r="BA103" s="11">
        <f t="shared" si="443"/>
        <v>0</v>
      </c>
      <c r="BB103" s="11">
        <v>0</v>
      </c>
      <c r="BC103" s="11">
        <f t="shared" si="444"/>
        <v>0</v>
      </c>
      <c r="BD103" s="11">
        <v>0</v>
      </c>
      <c r="BE103" s="11">
        <f t="shared" si="445"/>
        <v>0</v>
      </c>
      <c r="BF103" s="11">
        <v>0</v>
      </c>
      <c r="BG103" s="11">
        <f t="shared" si="446"/>
        <v>0</v>
      </c>
      <c r="BH103" s="11">
        <v>0</v>
      </c>
      <c r="BI103" s="11">
        <f t="shared" si="447"/>
        <v>0</v>
      </c>
      <c r="BJ103" s="11">
        <v>0</v>
      </c>
      <c r="BK103" s="11">
        <f t="shared" si="448"/>
        <v>0</v>
      </c>
      <c r="BL103" s="11">
        <v>0</v>
      </c>
      <c r="BM103" s="11">
        <f t="shared" si="449"/>
        <v>0</v>
      </c>
      <c r="BN103" s="11">
        <v>0</v>
      </c>
      <c r="BO103" s="11">
        <f t="shared" si="450"/>
        <v>0</v>
      </c>
      <c r="BP103" s="11">
        <v>0</v>
      </c>
      <c r="BQ103" s="11">
        <f t="shared" si="451"/>
        <v>0</v>
      </c>
      <c r="BR103" s="11">
        <v>0</v>
      </c>
      <c r="BS103" s="11">
        <f t="shared" si="452"/>
        <v>0</v>
      </c>
      <c r="BT103" s="11">
        <v>0</v>
      </c>
      <c r="BU103" s="11">
        <f t="shared" si="453"/>
        <v>0</v>
      </c>
      <c r="BV103" s="11">
        <v>0</v>
      </c>
      <c r="BW103" s="11">
        <f t="shared" si="454"/>
        <v>0</v>
      </c>
      <c r="BX103" s="11">
        <v>0</v>
      </c>
      <c r="BY103" s="11">
        <f t="shared" si="455"/>
        <v>0</v>
      </c>
      <c r="BZ103" s="11">
        <v>0</v>
      </c>
      <c r="CA103" s="11">
        <f t="shared" si="456"/>
        <v>0</v>
      </c>
      <c r="CB103" s="11">
        <v>0</v>
      </c>
      <c r="CC103" s="11">
        <f t="shared" si="457"/>
        <v>0</v>
      </c>
      <c r="CD103" s="11">
        <v>0</v>
      </c>
      <c r="CE103" s="11">
        <f t="shared" si="458"/>
        <v>0</v>
      </c>
      <c r="CF103" s="11">
        <v>0</v>
      </c>
      <c r="CG103" s="11">
        <f t="shared" si="459"/>
        <v>0</v>
      </c>
      <c r="CH103" s="12"/>
      <c r="CI103" s="11">
        <f t="shared" si="460"/>
        <v>0</v>
      </c>
      <c r="CJ103" s="12"/>
      <c r="CK103" s="11">
        <f t="shared" si="484"/>
        <v>0</v>
      </c>
      <c r="CL103" s="11">
        <v>0</v>
      </c>
      <c r="CM103" s="11">
        <f t="shared" si="461"/>
        <v>0</v>
      </c>
      <c r="CN103" s="11">
        <v>0</v>
      </c>
      <c r="CO103" s="11">
        <f t="shared" si="462"/>
        <v>0</v>
      </c>
      <c r="CP103" s="11">
        <v>0</v>
      </c>
      <c r="CQ103" s="11">
        <f t="shared" si="463"/>
        <v>0</v>
      </c>
      <c r="CR103" s="11">
        <v>0</v>
      </c>
      <c r="CS103" s="11">
        <f t="shared" si="464"/>
        <v>0</v>
      </c>
      <c r="CT103" s="11">
        <v>0</v>
      </c>
      <c r="CU103" s="11">
        <f t="shared" si="465"/>
        <v>0</v>
      </c>
      <c r="CV103" s="12"/>
      <c r="CW103" s="11">
        <f t="shared" si="466"/>
        <v>0</v>
      </c>
      <c r="CX103" s="11">
        <v>0</v>
      </c>
      <c r="CY103" s="11">
        <f t="shared" si="467"/>
        <v>0</v>
      </c>
      <c r="CZ103" s="11">
        <v>0</v>
      </c>
      <c r="DA103" s="11">
        <f t="shared" si="468"/>
        <v>0</v>
      </c>
      <c r="DB103" s="11">
        <v>0</v>
      </c>
      <c r="DC103" s="11">
        <f t="shared" si="469"/>
        <v>0</v>
      </c>
      <c r="DD103" s="11">
        <v>0</v>
      </c>
      <c r="DE103" s="11">
        <f t="shared" si="470"/>
        <v>0</v>
      </c>
      <c r="DF103" s="11">
        <v>0</v>
      </c>
      <c r="DG103" s="11">
        <f t="shared" si="471"/>
        <v>0</v>
      </c>
      <c r="DH103" s="11">
        <v>0</v>
      </c>
      <c r="DI103" s="11">
        <f t="shared" si="472"/>
        <v>0</v>
      </c>
      <c r="DJ103" s="11"/>
      <c r="DK103" s="11">
        <f t="shared" si="473"/>
        <v>0</v>
      </c>
      <c r="DL103" s="11">
        <v>0</v>
      </c>
      <c r="DM103" s="11">
        <f t="shared" si="474"/>
        <v>0</v>
      </c>
      <c r="DN103" s="11">
        <v>0</v>
      </c>
      <c r="DO103" s="11">
        <f t="shared" si="475"/>
        <v>0</v>
      </c>
      <c r="DP103" s="11">
        <v>0</v>
      </c>
      <c r="DQ103" s="11">
        <f t="shared" si="476"/>
        <v>0</v>
      </c>
      <c r="DR103" s="11">
        <v>0</v>
      </c>
      <c r="DS103" s="11">
        <f t="shared" si="477"/>
        <v>0</v>
      </c>
      <c r="DT103" s="11">
        <v>0</v>
      </c>
      <c r="DU103" s="11">
        <f t="shared" si="478"/>
        <v>0</v>
      </c>
      <c r="DV103" s="11">
        <v>0</v>
      </c>
      <c r="DW103" s="11">
        <f t="shared" si="479"/>
        <v>0</v>
      </c>
      <c r="DX103" s="11">
        <v>0</v>
      </c>
      <c r="DY103" s="11">
        <f t="shared" si="480"/>
        <v>0</v>
      </c>
      <c r="DZ103" s="11">
        <v>0</v>
      </c>
      <c r="EA103" s="11">
        <f t="shared" si="481"/>
        <v>0</v>
      </c>
      <c r="EB103" s="64">
        <f t="shared" si="482"/>
        <v>132</v>
      </c>
      <c r="EC103" s="64">
        <f t="shared" si="483"/>
        <v>7418562.1171199996</v>
      </c>
    </row>
    <row r="104" spans="1:133" x14ac:dyDescent="0.25">
      <c r="A104" s="45">
        <v>89</v>
      </c>
      <c r="B104" s="8" t="s">
        <v>171</v>
      </c>
      <c r="C104" s="5">
        <v>19007.45</v>
      </c>
      <c r="D104" s="5">
        <f t="shared" si="417"/>
        <v>15396.034500000002</v>
      </c>
      <c r="E104" s="5">
        <v>1.02</v>
      </c>
      <c r="F104" s="10">
        <v>1</v>
      </c>
      <c r="G104" s="10"/>
      <c r="H104" s="7">
        <v>0.59</v>
      </c>
      <c r="I104" s="7">
        <v>0.17</v>
      </c>
      <c r="J104" s="7">
        <v>0.05</v>
      </c>
      <c r="K104" s="7">
        <v>0.19</v>
      </c>
      <c r="L104" s="5">
        <v>1.4</v>
      </c>
      <c r="M104" s="5">
        <v>1.68</v>
      </c>
      <c r="N104" s="5">
        <v>2.23</v>
      </c>
      <c r="O104" s="5">
        <v>2.39</v>
      </c>
      <c r="P104" s="11"/>
      <c r="Q104" s="11">
        <f t="shared" si="425"/>
        <v>0</v>
      </c>
      <c r="R104" s="11">
        <v>2</v>
      </c>
      <c r="S104" s="11">
        <f t="shared" si="426"/>
        <v>70570.860360000006</v>
      </c>
      <c r="T104" s="11"/>
      <c r="U104" s="11">
        <f t="shared" si="427"/>
        <v>0</v>
      </c>
      <c r="V104" s="11">
        <v>100</v>
      </c>
      <c r="W104" s="11">
        <f t="shared" si="428"/>
        <v>2985690.2460000003</v>
      </c>
      <c r="X104" s="11">
        <v>0</v>
      </c>
      <c r="Y104" s="11">
        <f t="shared" si="429"/>
        <v>0</v>
      </c>
      <c r="Z104" s="11">
        <v>7</v>
      </c>
      <c r="AA104" s="11">
        <f t="shared" si="430"/>
        <v>208998.31722</v>
      </c>
      <c r="AB104" s="11">
        <v>0</v>
      </c>
      <c r="AC104" s="11">
        <f t="shared" si="431"/>
        <v>0</v>
      </c>
      <c r="AD104" s="11">
        <v>0</v>
      </c>
      <c r="AE104" s="11">
        <f t="shared" si="432"/>
        <v>0</v>
      </c>
      <c r="AF104" s="11">
        <v>0</v>
      </c>
      <c r="AG104" s="11">
        <f t="shared" si="433"/>
        <v>0</v>
      </c>
      <c r="AH104" s="11">
        <v>0</v>
      </c>
      <c r="AI104" s="11">
        <f t="shared" si="434"/>
        <v>0</v>
      </c>
      <c r="AJ104" s="11">
        <v>0</v>
      </c>
      <c r="AK104" s="11">
        <f t="shared" si="435"/>
        <v>0</v>
      </c>
      <c r="AL104" s="11">
        <v>0</v>
      </c>
      <c r="AM104" s="11">
        <f t="shared" si="436"/>
        <v>0</v>
      </c>
      <c r="AN104" s="11"/>
      <c r="AO104" s="11">
        <f t="shared" si="437"/>
        <v>0</v>
      </c>
      <c r="AP104" s="11">
        <v>0</v>
      </c>
      <c r="AQ104" s="11">
        <f t="shared" si="438"/>
        <v>0</v>
      </c>
      <c r="AR104" s="11">
        <v>0</v>
      </c>
      <c r="AS104" s="11">
        <f t="shared" si="439"/>
        <v>0</v>
      </c>
      <c r="AT104" s="11"/>
      <c r="AU104" s="11">
        <f t="shared" si="440"/>
        <v>0</v>
      </c>
      <c r="AV104" s="11">
        <v>0</v>
      </c>
      <c r="AW104" s="11">
        <f t="shared" si="441"/>
        <v>0</v>
      </c>
      <c r="AX104" s="11"/>
      <c r="AY104" s="11">
        <f t="shared" si="442"/>
        <v>0</v>
      </c>
      <c r="AZ104" s="11"/>
      <c r="BA104" s="11">
        <f t="shared" si="443"/>
        <v>0</v>
      </c>
      <c r="BB104" s="11">
        <v>0</v>
      </c>
      <c r="BC104" s="11">
        <f t="shared" si="444"/>
        <v>0</v>
      </c>
      <c r="BD104" s="11">
        <v>0</v>
      </c>
      <c r="BE104" s="11">
        <f t="shared" si="445"/>
        <v>0</v>
      </c>
      <c r="BF104" s="11">
        <v>0</v>
      </c>
      <c r="BG104" s="11">
        <f t="shared" si="446"/>
        <v>0</v>
      </c>
      <c r="BH104" s="11">
        <v>0</v>
      </c>
      <c r="BI104" s="11">
        <f t="shared" si="447"/>
        <v>0</v>
      </c>
      <c r="BJ104" s="11">
        <v>0</v>
      </c>
      <c r="BK104" s="11">
        <f t="shared" si="448"/>
        <v>0</v>
      </c>
      <c r="BL104" s="11">
        <v>0</v>
      </c>
      <c r="BM104" s="11">
        <f t="shared" si="449"/>
        <v>0</v>
      </c>
      <c r="BN104" s="11">
        <v>0</v>
      </c>
      <c r="BO104" s="11">
        <f t="shared" si="450"/>
        <v>0</v>
      </c>
      <c r="BP104" s="11">
        <v>0</v>
      </c>
      <c r="BQ104" s="11">
        <f t="shared" si="451"/>
        <v>0</v>
      </c>
      <c r="BR104" s="11">
        <v>0</v>
      </c>
      <c r="BS104" s="11">
        <f t="shared" si="452"/>
        <v>0</v>
      </c>
      <c r="BT104" s="11">
        <v>0</v>
      </c>
      <c r="BU104" s="11">
        <f t="shared" si="453"/>
        <v>0</v>
      </c>
      <c r="BV104" s="11">
        <v>0</v>
      </c>
      <c r="BW104" s="11">
        <f t="shared" si="454"/>
        <v>0</v>
      </c>
      <c r="BX104" s="11">
        <v>0</v>
      </c>
      <c r="BY104" s="11">
        <f t="shared" si="455"/>
        <v>0</v>
      </c>
      <c r="BZ104" s="11">
        <v>0</v>
      </c>
      <c r="CA104" s="11">
        <f t="shared" si="456"/>
        <v>0</v>
      </c>
      <c r="CB104" s="11">
        <v>0</v>
      </c>
      <c r="CC104" s="11">
        <f t="shared" si="457"/>
        <v>0</v>
      </c>
      <c r="CD104" s="11">
        <v>0</v>
      </c>
      <c r="CE104" s="11">
        <f t="shared" si="458"/>
        <v>0</v>
      </c>
      <c r="CF104" s="11">
        <v>3</v>
      </c>
      <c r="CG104" s="11">
        <f t="shared" si="459"/>
        <v>94293.526496400009</v>
      </c>
      <c r="CH104" s="11"/>
      <c r="CI104" s="11">
        <f t="shared" si="460"/>
        <v>0</v>
      </c>
      <c r="CJ104" s="11"/>
      <c r="CK104" s="11">
        <f t="shared" si="484"/>
        <v>0</v>
      </c>
      <c r="CL104" s="11">
        <v>0</v>
      </c>
      <c r="CM104" s="11">
        <f t="shared" si="461"/>
        <v>0</v>
      </c>
      <c r="CN104" s="11">
        <v>0</v>
      </c>
      <c r="CO104" s="11">
        <f t="shared" si="462"/>
        <v>0</v>
      </c>
      <c r="CP104" s="11"/>
      <c r="CQ104" s="11">
        <f t="shared" si="463"/>
        <v>0</v>
      </c>
      <c r="CR104" s="11">
        <v>0</v>
      </c>
      <c r="CS104" s="11">
        <f t="shared" si="464"/>
        <v>0</v>
      </c>
      <c r="CT104" s="11">
        <v>0</v>
      </c>
      <c r="CU104" s="11">
        <f t="shared" si="465"/>
        <v>0</v>
      </c>
      <c r="CV104" s="11"/>
      <c r="CW104" s="11">
        <f t="shared" si="466"/>
        <v>0</v>
      </c>
      <c r="CX104" s="11">
        <v>0</v>
      </c>
      <c r="CY104" s="11">
        <f t="shared" si="467"/>
        <v>0</v>
      </c>
      <c r="CZ104" s="11">
        <v>0</v>
      </c>
      <c r="DA104" s="11">
        <f t="shared" si="468"/>
        <v>0</v>
      </c>
      <c r="DB104" s="11">
        <v>0</v>
      </c>
      <c r="DC104" s="11">
        <f t="shared" si="469"/>
        <v>0</v>
      </c>
      <c r="DD104" s="11">
        <v>7</v>
      </c>
      <c r="DE104" s="11">
        <f t="shared" si="470"/>
        <v>244528.0311474</v>
      </c>
      <c r="DF104" s="11"/>
      <c r="DG104" s="11">
        <f t="shared" si="471"/>
        <v>0</v>
      </c>
      <c r="DH104" s="11">
        <v>0</v>
      </c>
      <c r="DI104" s="11">
        <f t="shared" si="472"/>
        <v>0</v>
      </c>
      <c r="DJ104" s="11">
        <v>2</v>
      </c>
      <c r="DK104" s="11">
        <f t="shared" si="473"/>
        <v>69865.15175640001</v>
      </c>
      <c r="DL104" s="11">
        <v>0</v>
      </c>
      <c r="DM104" s="11">
        <f t="shared" si="474"/>
        <v>0</v>
      </c>
      <c r="DN104" s="11">
        <v>0</v>
      </c>
      <c r="DO104" s="11">
        <f t="shared" si="475"/>
        <v>0</v>
      </c>
      <c r="DP104" s="11">
        <v>0</v>
      </c>
      <c r="DQ104" s="11">
        <f t="shared" si="476"/>
        <v>0</v>
      </c>
      <c r="DR104" s="11">
        <v>0</v>
      </c>
      <c r="DS104" s="11">
        <f t="shared" si="477"/>
        <v>0</v>
      </c>
      <c r="DT104" s="11">
        <v>0</v>
      </c>
      <c r="DU104" s="11">
        <f t="shared" si="478"/>
        <v>0</v>
      </c>
      <c r="DV104" s="11">
        <v>0</v>
      </c>
      <c r="DW104" s="11">
        <f t="shared" si="479"/>
        <v>0</v>
      </c>
      <c r="DX104" s="11">
        <v>0</v>
      </c>
      <c r="DY104" s="11">
        <f t="shared" si="480"/>
        <v>0</v>
      </c>
      <c r="DZ104" s="11">
        <v>2</v>
      </c>
      <c r="EA104" s="11">
        <f t="shared" si="481"/>
        <v>128583.40346775002</v>
      </c>
      <c r="EB104" s="64">
        <f t="shared" si="482"/>
        <v>123</v>
      </c>
      <c r="EC104" s="64">
        <f t="shared" si="483"/>
        <v>3802529.5364479506</v>
      </c>
    </row>
    <row r="105" spans="1:133" s="66" customFormat="1" x14ac:dyDescent="0.2">
      <c r="A105" s="44">
        <v>17</v>
      </c>
      <c r="B105" s="26" t="s">
        <v>172</v>
      </c>
      <c r="C105" s="5">
        <v>19007.45</v>
      </c>
      <c r="D105" s="13">
        <f t="shared" si="417"/>
        <v>0</v>
      </c>
      <c r="E105" s="13">
        <v>2.96</v>
      </c>
      <c r="F105" s="14">
        <v>1</v>
      </c>
      <c r="G105" s="14"/>
      <c r="H105" s="15"/>
      <c r="I105" s="15"/>
      <c r="J105" s="15"/>
      <c r="K105" s="15"/>
      <c r="L105" s="5">
        <v>1.4</v>
      </c>
      <c r="M105" s="5">
        <v>1.68</v>
      </c>
      <c r="N105" s="5">
        <v>2.23</v>
      </c>
      <c r="O105" s="5">
        <v>2.39</v>
      </c>
      <c r="P105" s="12">
        <f t="shared" ref="P105:AJ105" si="485">SUM(P106:P113)</f>
        <v>0</v>
      </c>
      <c r="Q105" s="12">
        <f t="shared" si="485"/>
        <v>0</v>
      </c>
      <c r="R105" s="12">
        <f t="shared" si="485"/>
        <v>0</v>
      </c>
      <c r="S105" s="12">
        <f t="shared" si="485"/>
        <v>0</v>
      </c>
      <c r="T105" s="12">
        <f t="shared" si="485"/>
        <v>1028</v>
      </c>
      <c r="U105" s="12">
        <f t="shared" si="485"/>
        <v>190635763.38806999</v>
      </c>
      <c r="V105" s="12">
        <f t="shared" si="485"/>
        <v>0</v>
      </c>
      <c r="W105" s="12">
        <f t="shared" si="485"/>
        <v>0</v>
      </c>
      <c r="X105" s="12">
        <f t="shared" si="485"/>
        <v>0</v>
      </c>
      <c r="Y105" s="12">
        <f t="shared" si="485"/>
        <v>0</v>
      </c>
      <c r="Z105" s="12">
        <f t="shared" si="485"/>
        <v>0</v>
      </c>
      <c r="AA105" s="12">
        <f t="shared" si="485"/>
        <v>0</v>
      </c>
      <c r="AB105" s="12">
        <f t="shared" si="485"/>
        <v>0</v>
      </c>
      <c r="AC105" s="12">
        <f t="shared" si="485"/>
        <v>0</v>
      </c>
      <c r="AD105" s="12">
        <f t="shared" si="485"/>
        <v>0</v>
      </c>
      <c r="AE105" s="12">
        <f t="shared" si="485"/>
        <v>0</v>
      </c>
      <c r="AF105" s="12">
        <f t="shared" si="485"/>
        <v>0</v>
      </c>
      <c r="AG105" s="12">
        <f t="shared" si="485"/>
        <v>0</v>
      </c>
      <c r="AH105" s="12">
        <f t="shared" si="485"/>
        <v>0</v>
      </c>
      <c r="AI105" s="12">
        <f t="shared" si="485"/>
        <v>0</v>
      </c>
      <c r="AJ105" s="12">
        <f t="shared" si="485"/>
        <v>0</v>
      </c>
      <c r="AK105" s="12">
        <f t="shared" ref="AK105:BE105" si="486">SUM(AK106:AK113)</f>
        <v>0</v>
      </c>
      <c r="AL105" s="12">
        <f t="shared" si="486"/>
        <v>0</v>
      </c>
      <c r="AM105" s="12">
        <f t="shared" si="486"/>
        <v>0</v>
      </c>
      <c r="AN105" s="12">
        <f t="shared" si="486"/>
        <v>0</v>
      </c>
      <c r="AO105" s="12">
        <f t="shared" si="486"/>
        <v>0</v>
      </c>
      <c r="AP105" s="12">
        <f t="shared" si="486"/>
        <v>6</v>
      </c>
      <c r="AQ105" s="12">
        <f t="shared" si="486"/>
        <v>217244.88947699999</v>
      </c>
      <c r="AR105" s="12">
        <f t="shared" si="486"/>
        <v>0</v>
      </c>
      <c r="AS105" s="12">
        <f t="shared" si="486"/>
        <v>0</v>
      </c>
      <c r="AT105" s="12">
        <f t="shared" si="486"/>
        <v>0</v>
      </c>
      <c r="AU105" s="12">
        <f t="shared" si="486"/>
        <v>0</v>
      </c>
      <c r="AV105" s="12">
        <f t="shared" si="486"/>
        <v>0</v>
      </c>
      <c r="AW105" s="12">
        <f t="shared" si="486"/>
        <v>0</v>
      </c>
      <c r="AX105" s="12">
        <f t="shared" si="486"/>
        <v>0</v>
      </c>
      <c r="AY105" s="12">
        <f t="shared" si="486"/>
        <v>0</v>
      </c>
      <c r="AZ105" s="12">
        <f t="shared" si="486"/>
        <v>0</v>
      </c>
      <c r="BA105" s="12">
        <f t="shared" si="486"/>
        <v>0</v>
      </c>
      <c r="BB105" s="12">
        <f t="shared" si="486"/>
        <v>0</v>
      </c>
      <c r="BC105" s="12">
        <f t="shared" si="486"/>
        <v>0</v>
      </c>
      <c r="BD105" s="12">
        <f t="shared" si="486"/>
        <v>0</v>
      </c>
      <c r="BE105" s="12">
        <f t="shared" si="486"/>
        <v>0</v>
      </c>
      <c r="BF105" s="12">
        <f t="shared" ref="BF105:CA105" si="487">SUM(BF106:BF113)</f>
        <v>0</v>
      </c>
      <c r="BG105" s="12">
        <f t="shared" si="487"/>
        <v>0</v>
      </c>
      <c r="BH105" s="12">
        <f t="shared" si="487"/>
        <v>0</v>
      </c>
      <c r="BI105" s="12">
        <f t="shared" si="487"/>
        <v>0</v>
      </c>
      <c r="BJ105" s="12">
        <f t="shared" si="487"/>
        <v>0</v>
      </c>
      <c r="BK105" s="12">
        <f t="shared" si="487"/>
        <v>0</v>
      </c>
      <c r="BL105" s="12">
        <f t="shared" si="487"/>
        <v>25</v>
      </c>
      <c r="BM105" s="12">
        <f t="shared" si="487"/>
        <v>4487037.401385</v>
      </c>
      <c r="BN105" s="12">
        <f t="shared" si="487"/>
        <v>6</v>
      </c>
      <c r="BO105" s="12">
        <f t="shared" si="487"/>
        <v>1643766.1767450003</v>
      </c>
      <c r="BP105" s="12">
        <f t="shared" si="487"/>
        <v>0</v>
      </c>
      <c r="BQ105" s="12">
        <f t="shared" si="487"/>
        <v>0</v>
      </c>
      <c r="BR105" s="12">
        <f t="shared" si="487"/>
        <v>0</v>
      </c>
      <c r="BS105" s="12">
        <f t="shared" si="487"/>
        <v>0</v>
      </c>
      <c r="BT105" s="12">
        <f t="shared" si="487"/>
        <v>0</v>
      </c>
      <c r="BU105" s="12">
        <f t="shared" si="487"/>
        <v>0</v>
      </c>
      <c r="BV105" s="12">
        <f t="shared" si="487"/>
        <v>0</v>
      </c>
      <c r="BW105" s="12">
        <f t="shared" si="487"/>
        <v>0</v>
      </c>
      <c r="BX105" s="12">
        <f t="shared" si="487"/>
        <v>0</v>
      </c>
      <c r="BY105" s="12">
        <f t="shared" si="487"/>
        <v>0</v>
      </c>
      <c r="BZ105" s="12">
        <f t="shared" si="487"/>
        <v>0</v>
      </c>
      <c r="CA105" s="12">
        <f t="shared" si="487"/>
        <v>0</v>
      </c>
      <c r="CB105" s="12">
        <f t="shared" ref="CB105:CI105" si="488">SUM(CB106:CB113)</f>
        <v>0</v>
      </c>
      <c r="CC105" s="12">
        <f t="shared" si="488"/>
        <v>0</v>
      </c>
      <c r="CD105" s="12">
        <f t="shared" si="488"/>
        <v>34</v>
      </c>
      <c r="CE105" s="12">
        <f t="shared" si="488"/>
        <v>2380676.8400415001</v>
      </c>
      <c r="CF105" s="12">
        <f t="shared" si="488"/>
        <v>15</v>
      </c>
      <c r="CG105" s="12">
        <f t="shared" si="488"/>
        <v>1598367.7187478</v>
      </c>
      <c r="CH105" s="12">
        <f t="shared" si="488"/>
        <v>0</v>
      </c>
      <c r="CI105" s="12">
        <f t="shared" si="488"/>
        <v>0</v>
      </c>
      <c r="CJ105" s="12">
        <v>0</v>
      </c>
      <c r="CK105" s="12">
        <f t="shared" ref="CK105:DE105" si="489">SUM(CK106:CK113)</f>
        <v>0</v>
      </c>
      <c r="CL105" s="12">
        <f t="shared" si="489"/>
        <v>28</v>
      </c>
      <c r="CM105" s="12">
        <f t="shared" si="489"/>
        <v>4418853.4965959992</v>
      </c>
      <c r="CN105" s="12">
        <f t="shared" si="489"/>
        <v>0</v>
      </c>
      <c r="CO105" s="12">
        <f t="shared" si="489"/>
        <v>0</v>
      </c>
      <c r="CP105" s="12">
        <f t="shared" si="489"/>
        <v>8</v>
      </c>
      <c r="CQ105" s="12">
        <f t="shared" si="489"/>
        <v>939237.47961120005</v>
      </c>
      <c r="CR105" s="12">
        <f t="shared" si="489"/>
        <v>0</v>
      </c>
      <c r="CS105" s="12">
        <f t="shared" si="489"/>
        <v>0</v>
      </c>
      <c r="CT105" s="12">
        <f t="shared" si="489"/>
        <v>0</v>
      </c>
      <c r="CU105" s="12">
        <f t="shared" si="489"/>
        <v>0</v>
      </c>
      <c r="CV105" s="12">
        <f t="shared" si="489"/>
        <v>2</v>
      </c>
      <c r="CW105" s="12">
        <f t="shared" si="489"/>
        <v>88248.701217599999</v>
      </c>
      <c r="CX105" s="12">
        <f t="shared" si="489"/>
        <v>17</v>
      </c>
      <c r="CY105" s="12">
        <f t="shared" si="489"/>
        <v>1915371.3848346001</v>
      </c>
      <c r="CZ105" s="12">
        <f t="shared" si="489"/>
        <v>0</v>
      </c>
      <c r="DA105" s="12">
        <f t="shared" si="489"/>
        <v>0</v>
      </c>
      <c r="DB105" s="12">
        <f t="shared" si="489"/>
        <v>0</v>
      </c>
      <c r="DC105" s="12">
        <f t="shared" si="489"/>
        <v>0</v>
      </c>
      <c r="DD105" s="12">
        <f t="shared" si="489"/>
        <v>38</v>
      </c>
      <c r="DE105" s="12">
        <f t="shared" si="489"/>
        <v>2877999.0332593499</v>
      </c>
      <c r="DF105" s="12">
        <f t="shared" ref="DF105:EA105" si="490">SUM(DF106:DF113)</f>
        <v>0</v>
      </c>
      <c r="DG105" s="12">
        <f t="shared" si="490"/>
        <v>0</v>
      </c>
      <c r="DH105" s="12">
        <f t="shared" si="490"/>
        <v>0</v>
      </c>
      <c r="DI105" s="12">
        <f t="shared" si="490"/>
        <v>0</v>
      </c>
      <c r="DJ105" s="12">
        <f t="shared" si="490"/>
        <v>57</v>
      </c>
      <c r="DK105" s="12">
        <f t="shared" si="490"/>
        <v>16375843.6097256</v>
      </c>
      <c r="DL105" s="12">
        <f t="shared" si="490"/>
        <v>0</v>
      </c>
      <c r="DM105" s="12">
        <f t="shared" si="490"/>
        <v>0</v>
      </c>
      <c r="DN105" s="12">
        <f t="shared" si="490"/>
        <v>0</v>
      </c>
      <c r="DO105" s="12">
        <f t="shared" si="490"/>
        <v>0</v>
      </c>
      <c r="DP105" s="12">
        <f t="shared" si="490"/>
        <v>604</v>
      </c>
      <c r="DQ105" s="12">
        <f t="shared" si="490"/>
        <v>64218029.998121992</v>
      </c>
      <c r="DR105" s="12">
        <f t="shared" si="490"/>
        <v>62</v>
      </c>
      <c r="DS105" s="12">
        <f t="shared" si="490"/>
        <v>9600667.4047283996</v>
      </c>
      <c r="DT105" s="12">
        <f t="shared" si="490"/>
        <v>0</v>
      </c>
      <c r="DU105" s="12">
        <f t="shared" si="490"/>
        <v>0</v>
      </c>
      <c r="DV105" s="12">
        <f t="shared" si="490"/>
        <v>0</v>
      </c>
      <c r="DW105" s="12">
        <f t="shared" si="490"/>
        <v>0</v>
      </c>
      <c r="DX105" s="12">
        <f t="shared" si="490"/>
        <v>1</v>
      </c>
      <c r="DY105" s="12">
        <f t="shared" si="490"/>
        <v>191264.2950920625</v>
      </c>
      <c r="DZ105" s="12">
        <f t="shared" si="490"/>
        <v>0</v>
      </c>
      <c r="EA105" s="12">
        <f t="shared" si="490"/>
        <v>0</v>
      </c>
      <c r="EB105" s="12">
        <f t="shared" ref="EB105:EC105" si="491">SUM(EB106:EB113)</f>
        <v>1931</v>
      </c>
      <c r="EC105" s="12">
        <f t="shared" si="491"/>
        <v>301588371.81765312</v>
      </c>
    </row>
    <row r="106" spans="1:133" ht="35.25" customHeight="1" x14ac:dyDescent="0.25">
      <c r="A106" s="45">
        <v>90</v>
      </c>
      <c r="B106" s="8" t="s">
        <v>173</v>
      </c>
      <c r="C106" s="5">
        <v>19007.45</v>
      </c>
      <c r="D106" s="5">
        <f t="shared" si="417"/>
        <v>15966.258000000002</v>
      </c>
      <c r="E106" s="9">
        <v>4.21</v>
      </c>
      <c r="F106" s="10">
        <v>1.5</v>
      </c>
      <c r="G106" s="10"/>
      <c r="H106" s="7">
        <v>0.44</v>
      </c>
      <c r="I106" s="7">
        <v>0.37</v>
      </c>
      <c r="J106" s="7">
        <v>0.03</v>
      </c>
      <c r="K106" s="7">
        <v>0.16</v>
      </c>
      <c r="L106" s="5">
        <v>1.4</v>
      </c>
      <c r="M106" s="5">
        <v>1.68</v>
      </c>
      <c r="N106" s="5">
        <v>2.23</v>
      </c>
      <c r="O106" s="5">
        <v>2.39</v>
      </c>
      <c r="P106" s="11"/>
      <c r="Q106" s="11">
        <f t="shared" ref="Q106:Q113" si="492">P106/12*9*C106*E106*F106*L106*$Q$9+P106/12*3*C106*E106*F106*L106*$Q$8</f>
        <v>0</v>
      </c>
      <c r="R106" s="11">
        <v>0</v>
      </c>
      <c r="S106" s="11">
        <f t="shared" ref="S106:S113" si="493">R106*C106*E106*F106*L106*$S$9</f>
        <v>0</v>
      </c>
      <c r="T106" s="11">
        <v>50</v>
      </c>
      <c r="U106" s="11">
        <f t="shared" ref="U106:U113" si="494">T106*C106*E106*F106*L106*$U$9</f>
        <v>10922916.254250001</v>
      </c>
      <c r="V106" s="11">
        <v>0</v>
      </c>
      <c r="W106" s="11">
        <f t="shared" ref="W106:W113" si="495">V106*C106*E106*F106*L106*$W$9</f>
        <v>0</v>
      </c>
      <c r="X106" s="11">
        <v>0</v>
      </c>
      <c r="Y106" s="11">
        <f t="shared" ref="Y106:Y113" si="496">X106*C106*E106*F106*L106*$Y$9</f>
        <v>0</v>
      </c>
      <c r="Z106" s="11">
        <v>0</v>
      </c>
      <c r="AA106" s="11">
        <f t="shared" ref="AA106:AA113" si="497">Z106*C106*E106*F106*L106*$AA$9</f>
        <v>0</v>
      </c>
      <c r="AB106" s="11">
        <v>0</v>
      </c>
      <c r="AC106" s="11">
        <f t="shared" ref="AC106:AC113" si="498">AB106*C106*E106*F106*L106*$AC$9</f>
        <v>0</v>
      </c>
      <c r="AD106" s="11">
        <v>0</v>
      </c>
      <c r="AE106" s="11">
        <f t="shared" ref="AE106:AE113" si="499">AD106*C106*E106*F106*L106*$AE$9</f>
        <v>0</v>
      </c>
      <c r="AF106" s="11">
        <v>0</v>
      </c>
      <c r="AG106" s="11">
        <f t="shared" ref="AG106:AG113" si="500">AF106*C106*E106*F106*L106*$AG$9</f>
        <v>0</v>
      </c>
      <c r="AH106" s="11">
        <v>0</v>
      </c>
      <c r="AI106" s="11">
        <f t="shared" ref="AI106:AI113" si="501">AH106/12*9*C106*E106*F106*L106*$AI$9+AH106/12*3*C106*E106*F106*L106*$AI$8</f>
        <v>0</v>
      </c>
      <c r="AJ106" s="11">
        <v>0</v>
      </c>
      <c r="AK106" s="11">
        <f t="shared" ref="AK106:AK113" si="502">AJ106/12*9*C106*E106*F106*L106*$AK$9+AJ106/12*3*C106*E106*F106*L106*$AK$8</f>
        <v>0</v>
      </c>
      <c r="AL106" s="11">
        <v>0</v>
      </c>
      <c r="AM106" s="11">
        <f t="shared" ref="AM106:AM113" si="503">AL106/12*9*C106*E106*F106*L106*$AM$9+AL106/12*3*C106*E106*F106*L106*$AM$8</f>
        <v>0</v>
      </c>
      <c r="AN106" s="11"/>
      <c r="AO106" s="11">
        <f t="shared" ref="AO106:AO113" si="504">SUM($AO$9*AN106*C106*E106*F106*L106)</f>
        <v>0</v>
      </c>
      <c r="AP106" s="11">
        <v>0</v>
      </c>
      <c r="AQ106" s="11">
        <f t="shared" ref="AQ106:AQ113" si="505">AP106/12*3*C106*E106*F106*L106*$AQ$8+AP106/12*9*C106*E106*F106*L106*$AQ$9</f>
        <v>0</v>
      </c>
      <c r="AR106" s="11">
        <v>0</v>
      </c>
      <c r="AS106" s="11">
        <f t="shared" ref="AS106:AS113" si="506">AR106/12*9*C106*E106*F106*L106*$AS$9+AR106/12*3*C106*E106*F106*L106*$AS$8</f>
        <v>0</v>
      </c>
      <c r="AT106" s="11"/>
      <c r="AU106" s="11">
        <f t="shared" ref="AU106:AU113" si="507">AT106*C106*E106*F106*L106*$AU$9</f>
        <v>0</v>
      </c>
      <c r="AV106" s="11">
        <v>0</v>
      </c>
      <c r="AW106" s="11">
        <f t="shared" ref="AW106:AW113" si="508">AV106*C106*E106*F106*L106*$AW$9</f>
        <v>0</v>
      </c>
      <c r="AX106" s="11"/>
      <c r="AY106" s="11">
        <f t="shared" ref="AY106:AY113" si="509">SUM(AX106*$AY$9*C106*E106*F106*L106)</f>
        <v>0</v>
      </c>
      <c r="AZ106" s="11"/>
      <c r="BA106" s="11">
        <f t="shared" ref="BA106:BA113" si="510">(AZ106/12*3*C106*E106*F106*L106*$BA$8)+(AZ106/12*9*C106*E106*F106*L106*$BA$9)</f>
        <v>0</v>
      </c>
      <c r="BB106" s="11">
        <v>0</v>
      </c>
      <c r="BC106" s="11">
        <f t="shared" ref="BC106:BC113" si="511">BB106/12*9*C106*E106*F106*L106*$BC$9+BB106/12*3*C106*E106*F106*L106*$BC$8</f>
        <v>0</v>
      </c>
      <c r="BD106" s="11">
        <v>0</v>
      </c>
      <c r="BE106" s="11">
        <f t="shared" ref="BE106:BE113" si="512">BD106/12*9*C106*E106*F106*L106*$BE$9+BD106/12*3*C106*E106*F106*L106*$BE$8</f>
        <v>0</v>
      </c>
      <c r="BF106" s="11">
        <v>0</v>
      </c>
      <c r="BG106" s="11">
        <f t="shared" ref="BG106:BG113" si="513">BF106/12*9*C106*E106*F106*L106*$BG$9+BF106/12*3*C106*E106*F106*L106*$BG$8</f>
        <v>0</v>
      </c>
      <c r="BH106" s="11">
        <v>0</v>
      </c>
      <c r="BI106" s="11">
        <f t="shared" ref="BI106:BI113" si="514">BH106/12*9*C106*E106*F106*L106*$BI$9+BH106/12*3*C106*E106*F106*L106*$BI$8</f>
        <v>0</v>
      </c>
      <c r="BJ106" s="11">
        <v>0</v>
      </c>
      <c r="BK106" s="11">
        <f t="shared" ref="BK106:BK113" si="515">BJ106/12*9*C106*E106*F106*L106*$BK$9+BJ106/12*3*C106*E106*F106*L106*$BK$8</f>
        <v>0</v>
      </c>
      <c r="BL106" s="11">
        <v>20</v>
      </c>
      <c r="BM106" s="11">
        <f t="shared" ref="BM106:BM113" si="516">BL106/12*9*C106*E106*F106*L106*$BM$9+BL106/12*3*C106*E106*F106*L106*$BM$8</f>
        <v>3117232.2540974999</v>
      </c>
      <c r="BN106" s="11">
        <v>0</v>
      </c>
      <c r="BO106" s="11">
        <f t="shared" ref="BO106:BO113" si="517">BN106/12*9*C106*E106*F106*L106*$BO$9+BN106/12*3*C106*E106*F106*L106*$BO$8</f>
        <v>0</v>
      </c>
      <c r="BP106" s="11">
        <v>0</v>
      </c>
      <c r="BQ106" s="11">
        <f t="shared" ref="BQ106:BQ113" si="518">BP106/12*9*C106*E106*F106*L106*$BQ$9+BP106/12*3*C106*E106*F106*L106*$BQ$8</f>
        <v>0</v>
      </c>
      <c r="BR106" s="11">
        <v>0</v>
      </c>
      <c r="BS106" s="11">
        <f t="shared" ref="BS106:BS113" si="519">BR106/12*9*C106*E106*F106*L106*$BS$9+BR106/12*3*C106*E106*F106*L106*$BS$8</f>
        <v>0</v>
      </c>
      <c r="BT106" s="11">
        <v>0</v>
      </c>
      <c r="BU106" s="11">
        <f t="shared" ref="BU106:BU113" si="520">BT106*C106*E106*F106*L106*$BU$9</f>
        <v>0</v>
      </c>
      <c r="BV106" s="11">
        <v>0</v>
      </c>
      <c r="BW106" s="11">
        <f t="shared" ref="BW106:BW113" si="521">BV106/12*9*C106*E106*F106*L106*$BW$9+BV106/12*3*C106*E106*F106*L106*$BW$8</f>
        <v>0</v>
      </c>
      <c r="BX106" s="11">
        <v>0</v>
      </c>
      <c r="BY106" s="11">
        <f t="shared" ref="BY106:BY113" si="522">BX106/12*9*C106*E106*F106*L106*$BY$9+BX106/12*3*C106*E106*F106*L106*$BY$8</f>
        <v>0</v>
      </c>
      <c r="BZ106" s="11">
        <v>0</v>
      </c>
      <c r="CA106" s="11">
        <f t="shared" ref="CA106:CA113" si="523">BZ106/12*9*C106*E106*F106*M106*$CA$9+BZ106/12*3*C106*E106*F106*M106*$CA$8</f>
        <v>0</v>
      </c>
      <c r="CB106" s="11"/>
      <c r="CC106" s="11">
        <f t="shared" ref="CC106:CC113" si="524">CB106/12*9*C106*E106*F106*M106*$CC$9+CB106/12*3*C106*E106*F106*M106*$CC$8</f>
        <v>0</v>
      </c>
      <c r="CD106" s="11">
        <v>2</v>
      </c>
      <c r="CE106" s="11">
        <f t="shared" ref="CE106:CE113" si="525">CD106/12*9*C106*E106*F106*M106*$CE$9+CD106/12*3*C106*E106*F106*M106*$CE$8</f>
        <v>413390.36900700006</v>
      </c>
      <c r="CF106" s="11">
        <v>3</v>
      </c>
      <c r="CG106" s="11">
        <f t="shared" ref="CG106:CG113" si="526">CF106/12*9*C106*E106*F106*M106*$CG$9+CF106/12*3*C106*E106*F106*M106*$CG$8</f>
        <v>583787.86257330002</v>
      </c>
      <c r="CH106" s="11"/>
      <c r="CI106" s="11">
        <f t="shared" ref="CI106:CI113" si="527">SUM(CH106*$CI$9*C106*E106*F106*M106)</f>
        <v>0</v>
      </c>
      <c r="CJ106" s="11"/>
      <c r="CK106" s="11">
        <f t="shared" ref="CK106:CK113" si="528">SUM(CJ106*C106*E106*F106*M106*$CK$9)</f>
        <v>0</v>
      </c>
      <c r="CL106" s="11">
        <v>20</v>
      </c>
      <c r="CM106" s="11">
        <f t="shared" ref="CM106:CM113" si="529">CL106/12*9*C106*E106*F106*M106*$CM$9+CL106/12*3*C106*E106*F106*M106*$CM$8</f>
        <v>3891919.0838219994</v>
      </c>
      <c r="CN106" s="11">
        <v>0</v>
      </c>
      <c r="CO106" s="11">
        <f t="shared" ref="CO106:CO113" si="530">CN106/12*9*C106*E106*F106*M106*$CO$9+CN106/12*3*C106*E106*F106*M106*$CO$8</f>
        <v>0</v>
      </c>
      <c r="CP106" s="11">
        <v>0</v>
      </c>
      <c r="CQ106" s="11">
        <f t="shared" ref="CQ106:CQ113" si="531">CP106/12*9*C106*E106*F106*M106*$CQ$9+CP106/12*3*C106*E106*F106*M106*$CQ$8</f>
        <v>0</v>
      </c>
      <c r="CR106" s="11">
        <v>0</v>
      </c>
      <c r="CS106" s="11">
        <f t="shared" ref="CS106:CS113" si="532">CR106*C106*E106*F106*M106*$CS$9</f>
        <v>0</v>
      </c>
      <c r="CT106" s="11">
        <v>0</v>
      </c>
      <c r="CU106" s="11">
        <f t="shared" ref="CU106:CU113" si="533">CT106/12*9*C106*E106*F106*M106*$CU$9+CT106/12*3*C106*E106*F106*M106*$CU$8</f>
        <v>0</v>
      </c>
      <c r="CV106" s="11"/>
      <c r="CW106" s="11">
        <f t="shared" ref="CW106:CW113" si="534">SUM(CV106*$CW$9*C106*E106*F106*M106)</f>
        <v>0</v>
      </c>
      <c r="CX106" s="11">
        <v>6</v>
      </c>
      <c r="CY106" s="11">
        <f t="shared" ref="CY106:CY113" si="535">(CX106/12*2*C106*E106*F106*M106*$CY$8)+(CX106/12*9*C106*E106*F106*M106*$CY$9)</f>
        <v>1141360.7261364001</v>
      </c>
      <c r="CZ106" s="11">
        <v>0</v>
      </c>
      <c r="DA106" s="11">
        <f t="shared" ref="DA106:DA113" si="536">CZ106*C106*E106*F106*M106*$DA$9</f>
        <v>0</v>
      </c>
      <c r="DB106" s="11">
        <v>0</v>
      </c>
      <c r="DC106" s="11">
        <f t="shared" ref="DC106:DC113" si="537">DB106/12*9*C106*E106*F106*M106*$DC$9+DB106/12*3*C106*E106*F106*M106*$DC$8</f>
        <v>0</v>
      </c>
      <c r="DD106" s="11">
        <v>0</v>
      </c>
      <c r="DE106" s="11">
        <f t="shared" ref="DE106:DE113" si="538">DD106/12*9*C106*E106*F106*M106*$DE$9+DD106/12*3*C106*E106*F106*M106*$DE$8</f>
        <v>0</v>
      </c>
      <c r="DF106" s="11">
        <v>0</v>
      </c>
      <c r="DG106" s="11">
        <f t="shared" ref="DG106:DG113" si="539">DF106/12*9*C106*E106*F106*M106*$DG$9+DF106/12*3*C106*E106*F106*M106*$DG$8</f>
        <v>0</v>
      </c>
      <c r="DH106" s="11">
        <v>0</v>
      </c>
      <c r="DI106" s="11">
        <f t="shared" ref="DI106:DI113" si="540">DH106/12*9*C106*E106*F106*M106*$DI$9+DH106/12*3*C106*E106*F106*M106*$DI$8</f>
        <v>0</v>
      </c>
      <c r="DJ106" s="11">
        <v>22</v>
      </c>
      <c r="DK106" s="11">
        <f t="shared" ref="DK106:DK113" si="541">DJ106/12*9*C106*E106*F106*M106*$DK$9+DJ106/12*3*C106*E106*F106*M106*$DK$8</f>
        <v>4758022.3203512998</v>
      </c>
      <c r="DL106" s="11">
        <v>0</v>
      </c>
      <c r="DM106" s="11">
        <f t="shared" ref="DM106:DM113" si="542">DL106/12*3*C106*E106*F106*M106*$DM$8+DL106/12*9*C106*E106*F106*M106*$DM$9</f>
        <v>0</v>
      </c>
      <c r="DN106" s="11">
        <v>0</v>
      </c>
      <c r="DO106" s="11">
        <f t="shared" ref="DO106:DO113" si="543">DN106/12*9*C106*E106*F106*M106*$DO$9+DN106/12*3*C106*E106*F106*M106*$DO$8</f>
        <v>0</v>
      </c>
      <c r="DP106" s="11">
        <v>89</v>
      </c>
      <c r="DQ106" s="11">
        <f t="shared" ref="DQ106:DQ113" si="544">DP106/12*9*C106*E106*F106*M106*$DQ$9+DP106/12*3*C106*E106*F106*M106*$DQ$8</f>
        <v>20998214.207170196</v>
      </c>
      <c r="DR106" s="11">
        <v>4</v>
      </c>
      <c r="DS106" s="11">
        <f t="shared" ref="DS106:DS113" si="545">DR106/12*9*C106*E106*F106*M106*$DS$9+DR106/12*3*C106*E106*F106*M106*$DS$8</f>
        <v>943739.96436720004</v>
      </c>
      <c r="DT106" s="11">
        <v>0</v>
      </c>
      <c r="DU106" s="11">
        <f t="shared" ref="DU106:DU113" si="546">DT106/12*9*C106*E106*F106*M106*$DU$9+DT106/12*3*C106*E106*F106*M106*$DU$8</f>
        <v>0</v>
      </c>
      <c r="DV106" s="11">
        <v>0</v>
      </c>
      <c r="DW106" s="11">
        <f t="shared" ref="DW106:DW113" si="547">DV106/12*9*C106*E106*F106*M106*$DW$9+DV106/12*3*C106*E106*F106*M106*$DW$8</f>
        <v>0</v>
      </c>
      <c r="DX106" s="11">
        <v>0</v>
      </c>
      <c r="DY106" s="11">
        <f t="shared" ref="DY106:DY113" si="548">DX106/12*9*C106*E106*F106*N106*$DY$9+DX106/12*3*C106*E106*F106*N106*$DY$8</f>
        <v>0</v>
      </c>
      <c r="DZ106" s="11">
        <v>0</v>
      </c>
      <c r="EA106" s="11">
        <f t="shared" ref="EA106:EA113" si="549">DZ106/12*9*C106*E106*F106*O106*$EA$9+DZ106/12*3*C106*E106*F106*O106*$EA$8</f>
        <v>0</v>
      </c>
      <c r="EB106" s="64">
        <f t="shared" ref="EB106:EC113" si="550">SUM(P106,R106,T106,V106,X106,Z106,AB106,AD106,AF106,AH106,AJ106,AL106,AP106,AR106,AT106,AV106,AX106,AZ106,BB106,BD106,BF106,BH106,BJ106,BL106,BN106,BP106,BR106,BT106,BV106,BX106,BZ106,CB106,CD106,CF106,CH106,CJ106,CL106,CN106,CP106,CR106,CT106,CV106,CX106,CZ106,DB106,DD106,DF106,DH106,DJ106,DL106,DN106,DP106,DR106,DT106,DV106,DX106,DZ106,AN106)</f>
        <v>216</v>
      </c>
      <c r="EC106" s="64">
        <f t="shared" si="550"/>
        <v>46770583.041774899</v>
      </c>
    </row>
    <row r="107" spans="1:133" ht="30" x14ac:dyDescent="0.25">
      <c r="A107" s="45">
        <v>91</v>
      </c>
      <c r="B107" s="8" t="s">
        <v>174</v>
      </c>
      <c r="C107" s="5">
        <v>19007.45</v>
      </c>
      <c r="D107" s="5">
        <f t="shared" si="417"/>
        <v>17296.779500000001</v>
      </c>
      <c r="E107" s="9">
        <v>12.09</v>
      </c>
      <c r="F107" s="10">
        <v>1.5</v>
      </c>
      <c r="G107" s="10"/>
      <c r="H107" s="7">
        <v>0.27</v>
      </c>
      <c r="I107" s="7">
        <v>0.62</v>
      </c>
      <c r="J107" s="7">
        <v>0.02</v>
      </c>
      <c r="K107" s="7">
        <v>0.09</v>
      </c>
      <c r="L107" s="5">
        <v>1.4</v>
      </c>
      <c r="M107" s="5">
        <v>1.68</v>
      </c>
      <c r="N107" s="5">
        <v>2.23</v>
      </c>
      <c r="O107" s="5">
        <v>2.39</v>
      </c>
      <c r="P107" s="11"/>
      <c r="Q107" s="11">
        <f t="shared" si="492"/>
        <v>0</v>
      </c>
      <c r="R107" s="11">
        <v>0</v>
      </c>
      <c r="S107" s="11">
        <f t="shared" si="493"/>
        <v>0</v>
      </c>
      <c r="T107" s="11">
        <v>10</v>
      </c>
      <c r="U107" s="11">
        <f t="shared" si="494"/>
        <v>6273541.9246499995</v>
      </c>
      <c r="V107" s="11">
        <v>0</v>
      </c>
      <c r="W107" s="11">
        <f t="shared" si="495"/>
        <v>0</v>
      </c>
      <c r="X107" s="11">
        <v>0</v>
      </c>
      <c r="Y107" s="11">
        <f t="shared" si="496"/>
        <v>0</v>
      </c>
      <c r="Z107" s="11">
        <v>0</v>
      </c>
      <c r="AA107" s="11">
        <f t="shared" si="497"/>
        <v>0</v>
      </c>
      <c r="AB107" s="11">
        <v>0</v>
      </c>
      <c r="AC107" s="11">
        <f t="shared" si="498"/>
        <v>0</v>
      </c>
      <c r="AD107" s="11">
        <v>0</v>
      </c>
      <c r="AE107" s="11">
        <f t="shared" si="499"/>
        <v>0</v>
      </c>
      <c r="AF107" s="11">
        <v>0</v>
      </c>
      <c r="AG107" s="11">
        <f t="shared" si="500"/>
        <v>0</v>
      </c>
      <c r="AH107" s="11">
        <v>0</v>
      </c>
      <c r="AI107" s="11">
        <f t="shared" si="501"/>
        <v>0</v>
      </c>
      <c r="AJ107" s="11">
        <v>0</v>
      </c>
      <c r="AK107" s="11">
        <f t="shared" si="502"/>
        <v>0</v>
      </c>
      <c r="AL107" s="11">
        <v>0</v>
      </c>
      <c r="AM107" s="11">
        <f t="shared" si="503"/>
        <v>0</v>
      </c>
      <c r="AN107" s="11"/>
      <c r="AO107" s="11">
        <f t="shared" si="504"/>
        <v>0</v>
      </c>
      <c r="AP107" s="11">
        <v>0</v>
      </c>
      <c r="AQ107" s="11">
        <f t="shared" si="505"/>
        <v>0</v>
      </c>
      <c r="AR107" s="11">
        <v>0</v>
      </c>
      <c r="AS107" s="11">
        <f t="shared" si="506"/>
        <v>0</v>
      </c>
      <c r="AT107" s="11"/>
      <c r="AU107" s="11">
        <f t="shared" si="507"/>
        <v>0</v>
      </c>
      <c r="AV107" s="11">
        <v>0</v>
      </c>
      <c r="AW107" s="11">
        <f t="shared" si="508"/>
        <v>0</v>
      </c>
      <c r="AX107" s="11"/>
      <c r="AY107" s="11">
        <f t="shared" si="509"/>
        <v>0</v>
      </c>
      <c r="AZ107" s="11"/>
      <c r="BA107" s="11">
        <f t="shared" si="510"/>
        <v>0</v>
      </c>
      <c r="BB107" s="11">
        <v>0</v>
      </c>
      <c r="BC107" s="11">
        <f t="shared" si="511"/>
        <v>0</v>
      </c>
      <c r="BD107" s="11">
        <v>0</v>
      </c>
      <c r="BE107" s="11">
        <f t="shared" si="512"/>
        <v>0</v>
      </c>
      <c r="BF107" s="11">
        <v>0</v>
      </c>
      <c r="BG107" s="11">
        <f t="shared" si="513"/>
        <v>0</v>
      </c>
      <c r="BH107" s="11">
        <v>0</v>
      </c>
      <c r="BI107" s="11">
        <f t="shared" si="514"/>
        <v>0</v>
      </c>
      <c r="BJ107" s="11">
        <v>0</v>
      </c>
      <c r="BK107" s="11">
        <f t="shared" si="515"/>
        <v>0</v>
      </c>
      <c r="BL107" s="11"/>
      <c r="BM107" s="11">
        <f t="shared" si="516"/>
        <v>0</v>
      </c>
      <c r="BN107" s="11">
        <v>0</v>
      </c>
      <c r="BO107" s="11">
        <f t="shared" si="517"/>
        <v>0</v>
      </c>
      <c r="BP107" s="11">
        <v>0</v>
      </c>
      <c r="BQ107" s="11">
        <f t="shared" si="518"/>
        <v>0</v>
      </c>
      <c r="BR107" s="11">
        <v>0</v>
      </c>
      <c r="BS107" s="11">
        <f t="shared" si="519"/>
        <v>0</v>
      </c>
      <c r="BT107" s="11">
        <v>0</v>
      </c>
      <c r="BU107" s="11">
        <f t="shared" si="520"/>
        <v>0</v>
      </c>
      <c r="BV107" s="11">
        <v>0</v>
      </c>
      <c r="BW107" s="11">
        <f t="shared" si="521"/>
        <v>0</v>
      </c>
      <c r="BX107" s="11">
        <v>0</v>
      </c>
      <c r="BY107" s="11">
        <f t="shared" si="522"/>
        <v>0</v>
      </c>
      <c r="BZ107" s="11">
        <v>0</v>
      </c>
      <c r="CA107" s="11">
        <f t="shared" si="523"/>
        <v>0</v>
      </c>
      <c r="CB107" s="11">
        <v>0</v>
      </c>
      <c r="CC107" s="11">
        <f t="shared" si="524"/>
        <v>0</v>
      </c>
      <c r="CD107" s="11">
        <v>0</v>
      </c>
      <c r="CE107" s="11">
        <f t="shared" si="525"/>
        <v>0</v>
      </c>
      <c r="CF107" s="11"/>
      <c r="CG107" s="11">
        <f t="shared" si="526"/>
        <v>0</v>
      </c>
      <c r="CH107" s="11"/>
      <c r="CI107" s="11">
        <f t="shared" si="527"/>
        <v>0</v>
      </c>
      <c r="CJ107" s="11"/>
      <c r="CK107" s="11">
        <f t="shared" si="528"/>
        <v>0</v>
      </c>
      <c r="CL107" s="11">
        <v>0</v>
      </c>
      <c r="CM107" s="11">
        <f t="shared" si="529"/>
        <v>0</v>
      </c>
      <c r="CN107" s="11">
        <v>0</v>
      </c>
      <c r="CO107" s="11">
        <f t="shared" si="530"/>
        <v>0</v>
      </c>
      <c r="CP107" s="11">
        <v>0</v>
      </c>
      <c r="CQ107" s="11">
        <f t="shared" si="531"/>
        <v>0</v>
      </c>
      <c r="CR107" s="11">
        <v>0</v>
      </c>
      <c r="CS107" s="11">
        <f t="shared" si="532"/>
        <v>0</v>
      </c>
      <c r="CT107" s="11">
        <v>0</v>
      </c>
      <c r="CU107" s="11">
        <f t="shared" si="533"/>
        <v>0</v>
      </c>
      <c r="CV107" s="11"/>
      <c r="CW107" s="11">
        <f t="shared" si="534"/>
        <v>0</v>
      </c>
      <c r="CX107" s="11"/>
      <c r="CY107" s="11">
        <f t="shared" si="535"/>
        <v>0</v>
      </c>
      <c r="CZ107" s="11">
        <v>0</v>
      </c>
      <c r="DA107" s="11">
        <f t="shared" si="536"/>
        <v>0</v>
      </c>
      <c r="DB107" s="11">
        <v>0</v>
      </c>
      <c r="DC107" s="11">
        <f t="shared" si="537"/>
        <v>0</v>
      </c>
      <c r="DD107" s="11">
        <v>0</v>
      </c>
      <c r="DE107" s="11">
        <f t="shared" si="538"/>
        <v>0</v>
      </c>
      <c r="DF107" s="11">
        <v>0</v>
      </c>
      <c r="DG107" s="11">
        <f t="shared" si="539"/>
        <v>0</v>
      </c>
      <c r="DH107" s="11">
        <v>0</v>
      </c>
      <c r="DI107" s="11">
        <f t="shared" si="540"/>
        <v>0</v>
      </c>
      <c r="DJ107" s="11">
        <v>15</v>
      </c>
      <c r="DK107" s="11">
        <f t="shared" si="541"/>
        <v>9316209.7581052501</v>
      </c>
      <c r="DL107" s="11">
        <v>0</v>
      </c>
      <c r="DM107" s="11">
        <f t="shared" si="542"/>
        <v>0</v>
      </c>
      <c r="DN107" s="11">
        <v>0</v>
      </c>
      <c r="DO107" s="11">
        <f t="shared" si="543"/>
        <v>0</v>
      </c>
      <c r="DP107" s="11">
        <v>14</v>
      </c>
      <c r="DQ107" s="11">
        <f t="shared" si="544"/>
        <v>9485595.3900707997</v>
      </c>
      <c r="DR107" s="11">
        <v>4</v>
      </c>
      <c r="DS107" s="11">
        <f t="shared" si="545"/>
        <v>2710170.1114488002</v>
      </c>
      <c r="DT107" s="11">
        <v>0</v>
      </c>
      <c r="DU107" s="11">
        <f t="shared" si="546"/>
        <v>0</v>
      </c>
      <c r="DV107" s="11">
        <v>0</v>
      </c>
      <c r="DW107" s="11">
        <f t="shared" si="547"/>
        <v>0</v>
      </c>
      <c r="DX107" s="11">
        <v>0</v>
      </c>
      <c r="DY107" s="11">
        <f t="shared" si="548"/>
        <v>0</v>
      </c>
      <c r="DZ107" s="11">
        <v>0</v>
      </c>
      <c r="EA107" s="11">
        <f t="shared" si="549"/>
        <v>0</v>
      </c>
      <c r="EB107" s="64">
        <f t="shared" si="550"/>
        <v>43</v>
      </c>
      <c r="EC107" s="64">
        <f t="shared" si="550"/>
        <v>27785517.184274852</v>
      </c>
    </row>
    <row r="108" spans="1:133" ht="45" x14ac:dyDescent="0.25">
      <c r="A108" s="45">
        <v>92</v>
      </c>
      <c r="B108" s="8" t="s">
        <v>175</v>
      </c>
      <c r="C108" s="5">
        <v>19007.45</v>
      </c>
      <c r="D108" s="5">
        <f t="shared" si="417"/>
        <v>17486.854000000003</v>
      </c>
      <c r="E108" s="9">
        <v>7.4</v>
      </c>
      <c r="F108" s="10">
        <v>1.5</v>
      </c>
      <c r="G108" s="10"/>
      <c r="H108" s="7">
        <v>0.24</v>
      </c>
      <c r="I108" s="7">
        <v>0.66</v>
      </c>
      <c r="J108" s="7">
        <v>0.02</v>
      </c>
      <c r="K108" s="7">
        <v>0.08</v>
      </c>
      <c r="L108" s="5">
        <v>1.4</v>
      </c>
      <c r="M108" s="5">
        <v>1.68</v>
      </c>
      <c r="N108" s="5">
        <v>2.23</v>
      </c>
      <c r="O108" s="5">
        <v>2.39</v>
      </c>
      <c r="P108" s="11"/>
      <c r="Q108" s="11">
        <f t="shared" si="492"/>
        <v>0</v>
      </c>
      <c r="R108" s="11">
        <v>0</v>
      </c>
      <c r="S108" s="11">
        <f t="shared" si="493"/>
        <v>0</v>
      </c>
      <c r="T108" s="11">
        <v>125</v>
      </c>
      <c r="U108" s="11">
        <f t="shared" si="494"/>
        <v>47998563.112500004</v>
      </c>
      <c r="V108" s="11">
        <v>0</v>
      </c>
      <c r="W108" s="11">
        <f t="shared" si="495"/>
        <v>0</v>
      </c>
      <c r="X108" s="11">
        <v>0</v>
      </c>
      <c r="Y108" s="11">
        <f t="shared" si="496"/>
        <v>0</v>
      </c>
      <c r="Z108" s="11">
        <v>0</v>
      </c>
      <c r="AA108" s="11">
        <f t="shared" si="497"/>
        <v>0</v>
      </c>
      <c r="AB108" s="11">
        <v>0</v>
      </c>
      <c r="AC108" s="11">
        <f t="shared" si="498"/>
        <v>0</v>
      </c>
      <c r="AD108" s="11">
        <v>0</v>
      </c>
      <c r="AE108" s="11">
        <f t="shared" si="499"/>
        <v>0</v>
      </c>
      <c r="AF108" s="11">
        <v>0</v>
      </c>
      <c r="AG108" s="11">
        <f t="shared" si="500"/>
        <v>0</v>
      </c>
      <c r="AH108" s="11">
        <v>0</v>
      </c>
      <c r="AI108" s="11">
        <f t="shared" si="501"/>
        <v>0</v>
      </c>
      <c r="AJ108" s="11">
        <v>0</v>
      </c>
      <c r="AK108" s="11">
        <f t="shared" si="502"/>
        <v>0</v>
      </c>
      <c r="AL108" s="11">
        <v>0</v>
      </c>
      <c r="AM108" s="11">
        <f t="shared" si="503"/>
        <v>0</v>
      </c>
      <c r="AN108" s="11"/>
      <c r="AO108" s="11">
        <f t="shared" si="504"/>
        <v>0</v>
      </c>
      <c r="AP108" s="11">
        <v>0</v>
      </c>
      <c r="AQ108" s="11">
        <f t="shared" si="505"/>
        <v>0</v>
      </c>
      <c r="AR108" s="11">
        <v>0</v>
      </c>
      <c r="AS108" s="11">
        <f t="shared" si="506"/>
        <v>0</v>
      </c>
      <c r="AT108" s="11"/>
      <c r="AU108" s="11">
        <f t="shared" si="507"/>
        <v>0</v>
      </c>
      <c r="AV108" s="11">
        <v>0</v>
      </c>
      <c r="AW108" s="11">
        <f t="shared" si="508"/>
        <v>0</v>
      </c>
      <c r="AX108" s="11"/>
      <c r="AY108" s="11">
        <f t="shared" si="509"/>
        <v>0</v>
      </c>
      <c r="AZ108" s="11"/>
      <c r="BA108" s="11">
        <f t="shared" si="510"/>
        <v>0</v>
      </c>
      <c r="BB108" s="11">
        <v>0</v>
      </c>
      <c r="BC108" s="11">
        <f t="shared" si="511"/>
        <v>0</v>
      </c>
      <c r="BD108" s="11">
        <v>0</v>
      </c>
      <c r="BE108" s="11">
        <f t="shared" si="512"/>
        <v>0</v>
      </c>
      <c r="BF108" s="11">
        <v>0</v>
      </c>
      <c r="BG108" s="11">
        <f t="shared" si="513"/>
        <v>0</v>
      </c>
      <c r="BH108" s="11">
        <v>0</v>
      </c>
      <c r="BI108" s="11">
        <f t="shared" si="514"/>
        <v>0</v>
      </c>
      <c r="BJ108" s="11">
        <v>0</v>
      </c>
      <c r="BK108" s="11">
        <f t="shared" si="515"/>
        <v>0</v>
      </c>
      <c r="BL108" s="11">
        <v>5</v>
      </c>
      <c r="BM108" s="11">
        <f t="shared" si="516"/>
        <v>1369805.1472874999</v>
      </c>
      <c r="BN108" s="11">
        <v>6</v>
      </c>
      <c r="BO108" s="11">
        <f t="shared" si="517"/>
        <v>1643766.1767450003</v>
      </c>
      <c r="BP108" s="11">
        <v>0</v>
      </c>
      <c r="BQ108" s="11">
        <f t="shared" si="518"/>
        <v>0</v>
      </c>
      <c r="BR108" s="11">
        <v>0</v>
      </c>
      <c r="BS108" s="11">
        <f t="shared" si="519"/>
        <v>0</v>
      </c>
      <c r="BT108" s="11">
        <v>0</v>
      </c>
      <c r="BU108" s="11">
        <f t="shared" si="520"/>
        <v>0</v>
      </c>
      <c r="BV108" s="11">
        <v>0</v>
      </c>
      <c r="BW108" s="11">
        <f t="shared" si="521"/>
        <v>0</v>
      </c>
      <c r="BX108" s="11">
        <v>0</v>
      </c>
      <c r="BY108" s="11">
        <f t="shared" si="522"/>
        <v>0</v>
      </c>
      <c r="BZ108" s="11">
        <v>0</v>
      </c>
      <c r="CA108" s="11">
        <f t="shared" si="523"/>
        <v>0</v>
      </c>
      <c r="CB108" s="11">
        <v>0</v>
      </c>
      <c r="CC108" s="11">
        <f t="shared" si="524"/>
        <v>0</v>
      </c>
      <c r="CD108" s="11">
        <v>0</v>
      </c>
      <c r="CE108" s="11">
        <f t="shared" si="525"/>
        <v>0</v>
      </c>
      <c r="CF108" s="11"/>
      <c r="CG108" s="11">
        <f t="shared" si="526"/>
        <v>0</v>
      </c>
      <c r="CH108" s="11"/>
      <c r="CI108" s="11">
        <f t="shared" si="527"/>
        <v>0</v>
      </c>
      <c r="CJ108" s="11"/>
      <c r="CK108" s="11">
        <f t="shared" si="528"/>
        <v>0</v>
      </c>
      <c r="CL108" s="11">
        <v>0</v>
      </c>
      <c r="CM108" s="11">
        <f t="shared" si="529"/>
        <v>0</v>
      </c>
      <c r="CN108" s="11">
        <v>0</v>
      </c>
      <c r="CO108" s="11">
        <f t="shared" si="530"/>
        <v>0</v>
      </c>
      <c r="CP108" s="11">
        <v>0</v>
      </c>
      <c r="CQ108" s="11">
        <f t="shared" si="531"/>
        <v>0</v>
      </c>
      <c r="CR108" s="11">
        <v>0</v>
      </c>
      <c r="CS108" s="11">
        <f t="shared" si="532"/>
        <v>0</v>
      </c>
      <c r="CT108" s="11">
        <v>0</v>
      </c>
      <c r="CU108" s="11">
        <f t="shared" si="533"/>
        <v>0</v>
      </c>
      <c r="CV108" s="11"/>
      <c r="CW108" s="11">
        <f t="shared" si="534"/>
        <v>0</v>
      </c>
      <c r="CX108" s="11"/>
      <c r="CY108" s="11">
        <f t="shared" si="535"/>
        <v>0</v>
      </c>
      <c r="CZ108" s="11">
        <v>0</v>
      </c>
      <c r="DA108" s="11">
        <f t="shared" si="536"/>
        <v>0</v>
      </c>
      <c r="DB108" s="11">
        <v>0</v>
      </c>
      <c r="DC108" s="11">
        <f t="shared" si="537"/>
        <v>0</v>
      </c>
      <c r="DD108" s="11">
        <v>0</v>
      </c>
      <c r="DE108" s="11">
        <f t="shared" si="538"/>
        <v>0</v>
      </c>
      <c r="DF108" s="11">
        <v>0</v>
      </c>
      <c r="DG108" s="11">
        <f t="shared" si="539"/>
        <v>0</v>
      </c>
      <c r="DH108" s="11">
        <v>0</v>
      </c>
      <c r="DI108" s="11">
        <f t="shared" si="540"/>
        <v>0</v>
      </c>
      <c r="DJ108" s="11"/>
      <c r="DK108" s="11">
        <f t="shared" si="541"/>
        <v>0</v>
      </c>
      <c r="DL108" s="11">
        <v>0</v>
      </c>
      <c r="DM108" s="11">
        <f t="shared" si="542"/>
        <v>0</v>
      </c>
      <c r="DN108" s="11">
        <v>0</v>
      </c>
      <c r="DO108" s="11">
        <f t="shared" si="543"/>
        <v>0</v>
      </c>
      <c r="DP108" s="11"/>
      <c r="DQ108" s="11">
        <f t="shared" si="544"/>
        <v>0</v>
      </c>
      <c r="DR108" s="11"/>
      <c r="DS108" s="11">
        <f t="shared" si="545"/>
        <v>0</v>
      </c>
      <c r="DT108" s="11">
        <v>0</v>
      </c>
      <c r="DU108" s="11">
        <f t="shared" si="546"/>
        <v>0</v>
      </c>
      <c r="DV108" s="11">
        <v>0</v>
      </c>
      <c r="DW108" s="11">
        <f t="shared" si="547"/>
        <v>0</v>
      </c>
      <c r="DX108" s="11">
        <v>0</v>
      </c>
      <c r="DY108" s="11">
        <f t="shared" si="548"/>
        <v>0</v>
      </c>
      <c r="DZ108" s="11">
        <v>0</v>
      </c>
      <c r="EA108" s="11">
        <f t="shared" si="549"/>
        <v>0</v>
      </c>
      <c r="EB108" s="64">
        <f t="shared" si="550"/>
        <v>136</v>
      </c>
      <c r="EC108" s="64">
        <f t="shared" si="550"/>
        <v>51012134.436532505</v>
      </c>
    </row>
    <row r="109" spans="1:133" ht="30" x14ac:dyDescent="0.25">
      <c r="A109" s="45">
        <v>93</v>
      </c>
      <c r="B109" s="8" t="s">
        <v>176</v>
      </c>
      <c r="C109" s="5">
        <v>19007.45</v>
      </c>
      <c r="D109" s="5">
        <f t="shared" si="417"/>
        <v>16916.630500000003</v>
      </c>
      <c r="E109" s="9">
        <v>1.91</v>
      </c>
      <c r="F109" s="10">
        <v>1.5</v>
      </c>
      <c r="G109" s="10"/>
      <c r="H109" s="7">
        <v>0.68</v>
      </c>
      <c r="I109" s="7">
        <v>0.18</v>
      </c>
      <c r="J109" s="7">
        <v>0.03</v>
      </c>
      <c r="K109" s="7">
        <v>0.11</v>
      </c>
      <c r="L109" s="5">
        <v>1.4</v>
      </c>
      <c r="M109" s="5">
        <v>1.68</v>
      </c>
      <c r="N109" s="5">
        <v>2.23</v>
      </c>
      <c r="O109" s="5">
        <v>2.39</v>
      </c>
      <c r="P109" s="11"/>
      <c r="Q109" s="11">
        <f t="shared" si="492"/>
        <v>0</v>
      </c>
      <c r="R109" s="11">
        <v>0</v>
      </c>
      <c r="S109" s="11">
        <f t="shared" si="493"/>
        <v>0</v>
      </c>
      <c r="T109" s="11">
        <v>50</v>
      </c>
      <c r="U109" s="11">
        <f t="shared" si="494"/>
        <v>4955527.32675</v>
      </c>
      <c r="V109" s="11">
        <v>0</v>
      </c>
      <c r="W109" s="11">
        <f t="shared" si="495"/>
        <v>0</v>
      </c>
      <c r="X109" s="11">
        <v>0</v>
      </c>
      <c r="Y109" s="11">
        <f t="shared" si="496"/>
        <v>0</v>
      </c>
      <c r="Z109" s="11">
        <v>0</v>
      </c>
      <c r="AA109" s="11">
        <f t="shared" si="497"/>
        <v>0</v>
      </c>
      <c r="AB109" s="11">
        <v>0</v>
      </c>
      <c r="AC109" s="11">
        <f t="shared" si="498"/>
        <v>0</v>
      </c>
      <c r="AD109" s="11">
        <v>0</v>
      </c>
      <c r="AE109" s="11">
        <f t="shared" si="499"/>
        <v>0</v>
      </c>
      <c r="AF109" s="11">
        <v>0</v>
      </c>
      <c r="AG109" s="11">
        <f t="shared" si="500"/>
        <v>0</v>
      </c>
      <c r="AH109" s="11">
        <v>0</v>
      </c>
      <c r="AI109" s="11">
        <f t="shared" si="501"/>
        <v>0</v>
      </c>
      <c r="AJ109" s="11">
        <v>0</v>
      </c>
      <c r="AK109" s="11">
        <f t="shared" si="502"/>
        <v>0</v>
      </c>
      <c r="AL109" s="11">
        <v>0</v>
      </c>
      <c r="AM109" s="11">
        <f t="shared" si="503"/>
        <v>0</v>
      </c>
      <c r="AN109" s="11"/>
      <c r="AO109" s="11">
        <f t="shared" si="504"/>
        <v>0</v>
      </c>
      <c r="AP109" s="11">
        <v>0</v>
      </c>
      <c r="AQ109" s="11">
        <f t="shared" si="505"/>
        <v>0</v>
      </c>
      <c r="AR109" s="11">
        <v>0</v>
      </c>
      <c r="AS109" s="11">
        <f t="shared" si="506"/>
        <v>0</v>
      </c>
      <c r="AT109" s="11"/>
      <c r="AU109" s="11">
        <f t="shared" si="507"/>
        <v>0</v>
      </c>
      <c r="AV109" s="11">
        <v>0</v>
      </c>
      <c r="AW109" s="11">
        <f t="shared" si="508"/>
        <v>0</v>
      </c>
      <c r="AX109" s="11"/>
      <c r="AY109" s="11">
        <f t="shared" si="509"/>
        <v>0</v>
      </c>
      <c r="AZ109" s="11"/>
      <c r="BA109" s="11">
        <f t="shared" si="510"/>
        <v>0</v>
      </c>
      <c r="BB109" s="11">
        <v>0</v>
      </c>
      <c r="BC109" s="11">
        <f t="shared" si="511"/>
        <v>0</v>
      </c>
      <c r="BD109" s="11">
        <v>0</v>
      </c>
      <c r="BE109" s="11">
        <f t="shared" si="512"/>
        <v>0</v>
      </c>
      <c r="BF109" s="11">
        <v>0</v>
      </c>
      <c r="BG109" s="11">
        <f t="shared" si="513"/>
        <v>0</v>
      </c>
      <c r="BH109" s="11">
        <v>0</v>
      </c>
      <c r="BI109" s="11">
        <f t="shared" si="514"/>
        <v>0</v>
      </c>
      <c r="BJ109" s="11">
        <v>0</v>
      </c>
      <c r="BK109" s="11">
        <f t="shared" si="515"/>
        <v>0</v>
      </c>
      <c r="BL109" s="11">
        <v>0</v>
      </c>
      <c r="BM109" s="11">
        <f t="shared" si="516"/>
        <v>0</v>
      </c>
      <c r="BN109" s="11">
        <v>0</v>
      </c>
      <c r="BO109" s="11">
        <f t="shared" si="517"/>
        <v>0</v>
      </c>
      <c r="BP109" s="11">
        <v>0</v>
      </c>
      <c r="BQ109" s="11">
        <f t="shared" si="518"/>
        <v>0</v>
      </c>
      <c r="BR109" s="11">
        <v>0</v>
      </c>
      <c r="BS109" s="11">
        <f t="shared" si="519"/>
        <v>0</v>
      </c>
      <c r="BT109" s="11">
        <v>0</v>
      </c>
      <c r="BU109" s="11">
        <f t="shared" si="520"/>
        <v>0</v>
      </c>
      <c r="BV109" s="11">
        <v>0</v>
      </c>
      <c r="BW109" s="11">
        <f t="shared" si="521"/>
        <v>0</v>
      </c>
      <c r="BX109" s="11">
        <v>0</v>
      </c>
      <c r="BY109" s="11">
        <f t="shared" si="522"/>
        <v>0</v>
      </c>
      <c r="BZ109" s="11">
        <v>0</v>
      </c>
      <c r="CA109" s="11">
        <f t="shared" si="523"/>
        <v>0</v>
      </c>
      <c r="CB109" s="11">
        <v>0</v>
      </c>
      <c r="CC109" s="11">
        <f t="shared" si="524"/>
        <v>0</v>
      </c>
      <c r="CD109" s="11">
        <v>7</v>
      </c>
      <c r="CE109" s="11">
        <f t="shared" si="525"/>
        <v>656416.77358949988</v>
      </c>
      <c r="CF109" s="11">
        <v>11</v>
      </c>
      <c r="CG109" s="11">
        <f t="shared" si="526"/>
        <v>971130.87827909994</v>
      </c>
      <c r="CH109" s="11"/>
      <c r="CI109" s="11">
        <f t="shared" si="527"/>
        <v>0</v>
      </c>
      <c r="CJ109" s="11"/>
      <c r="CK109" s="11">
        <f t="shared" si="528"/>
        <v>0</v>
      </c>
      <c r="CL109" s="11">
        <v>4</v>
      </c>
      <c r="CM109" s="11">
        <f t="shared" si="529"/>
        <v>353138.5011924</v>
      </c>
      <c r="CN109" s="11">
        <v>0</v>
      </c>
      <c r="CO109" s="11">
        <f t="shared" si="530"/>
        <v>0</v>
      </c>
      <c r="CP109" s="11"/>
      <c r="CQ109" s="11">
        <f t="shared" si="531"/>
        <v>0</v>
      </c>
      <c r="CR109" s="11">
        <v>0</v>
      </c>
      <c r="CS109" s="11">
        <f t="shared" si="532"/>
        <v>0</v>
      </c>
      <c r="CT109" s="11">
        <v>0</v>
      </c>
      <c r="CU109" s="11">
        <f t="shared" si="533"/>
        <v>0</v>
      </c>
      <c r="CV109" s="11"/>
      <c r="CW109" s="11">
        <f t="shared" si="534"/>
        <v>0</v>
      </c>
      <c r="CX109" s="11">
        <v>7</v>
      </c>
      <c r="CY109" s="11">
        <f t="shared" si="535"/>
        <v>604116.90057179995</v>
      </c>
      <c r="CZ109" s="11">
        <v>0</v>
      </c>
      <c r="DA109" s="11">
        <f t="shared" si="536"/>
        <v>0</v>
      </c>
      <c r="DB109" s="11">
        <v>0</v>
      </c>
      <c r="DC109" s="11">
        <f t="shared" si="537"/>
        <v>0</v>
      </c>
      <c r="DD109" s="11">
        <v>17</v>
      </c>
      <c r="DE109" s="11">
        <f t="shared" si="538"/>
        <v>1668030.4981840502</v>
      </c>
      <c r="DF109" s="11">
        <v>0</v>
      </c>
      <c r="DG109" s="11">
        <f t="shared" si="539"/>
        <v>0</v>
      </c>
      <c r="DH109" s="11">
        <v>0</v>
      </c>
      <c r="DI109" s="11">
        <f t="shared" si="540"/>
        <v>0</v>
      </c>
      <c r="DJ109" s="11">
        <v>1</v>
      </c>
      <c r="DK109" s="11">
        <f t="shared" si="541"/>
        <v>98119.441069650013</v>
      </c>
      <c r="DL109" s="11">
        <v>0</v>
      </c>
      <c r="DM109" s="11">
        <f t="shared" si="542"/>
        <v>0</v>
      </c>
      <c r="DN109" s="11">
        <v>0</v>
      </c>
      <c r="DO109" s="11">
        <f t="shared" si="543"/>
        <v>0</v>
      </c>
      <c r="DP109" s="11">
        <v>81</v>
      </c>
      <c r="DQ109" s="11">
        <f t="shared" si="544"/>
        <v>8670190.6108817998</v>
      </c>
      <c r="DR109" s="11">
        <v>6</v>
      </c>
      <c r="DS109" s="11">
        <f t="shared" si="545"/>
        <v>642236.34154679999</v>
      </c>
      <c r="DT109" s="11">
        <v>0</v>
      </c>
      <c r="DU109" s="11">
        <f t="shared" si="546"/>
        <v>0</v>
      </c>
      <c r="DV109" s="11">
        <v>0</v>
      </c>
      <c r="DW109" s="11">
        <f t="shared" si="547"/>
        <v>0</v>
      </c>
      <c r="DX109" s="11">
        <v>1</v>
      </c>
      <c r="DY109" s="11">
        <f t="shared" si="548"/>
        <v>191264.2950920625</v>
      </c>
      <c r="DZ109" s="11">
        <v>0</v>
      </c>
      <c r="EA109" s="11">
        <f t="shared" si="549"/>
        <v>0</v>
      </c>
      <c r="EB109" s="64">
        <f t="shared" si="550"/>
        <v>185</v>
      </c>
      <c r="EC109" s="64">
        <f t="shared" si="550"/>
        <v>18810171.56715716</v>
      </c>
    </row>
    <row r="110" spans="1:133" ht="30" x14ac:dyDescent="0.25">
      <c r="A110" s="45">
        <v>94</v>
      </c>
      <c r="B110" s="8" t="s">
        <v>177</v>
      </c>
      <c r="C110" s="5">
        <v>19007.45</v>
      </c>
      <c r="D110" s="5">
        <f t="shared" si="417"/>
        <v>16346.407000000003</v>
      </c>
      <c r="E110" s="9">
        <v>1.41</v>
      </c>
      <c r="F110" s="10">
        <v>1</v>
      </c>
      <c r="G110" s="10"/>
      <c r="H110" s="7">
        <v>0.63</v>
      </c>
      <c r="I110" s="7">
        <v>0.2</v>
      </c>
      <c r="J110" s="7">
        <v>0.03</v>
      </c>
      <c r="K110" s="7">
        <v>0.14000000000000001</v>
      </c>
      <c r="L110" s="5">
        <v>1.4</v>
      </c>
      <c r="M110" s="5">
        <v>1.68</v>
      </c>
      <c r="N110" s="5">
        <v>2.23</v>
      </c>
      <c r="O110" s="5">
        <v>2.39</v>
      </c>
      <c r="P110" s="11"/>
      <c r="Q110" s="11">
        <f t="shared" si="492"/>
        <v>0</v>
      </c>
      <c r="R110" s="11"/>
      <c r="S110" s="11">
        <f t="shared" si="493"/>
        <v>0</v>
      </c>
      <c r="T110" s="11"/>
      <c r="U110" s="11">
        <f t="shared" si="494"/>
        <v>0</v>
      </c>
      <c r="V110" s="11">
        <v>0</v>
      </c>
      <c r="W110" s="11">
        <f t="shared" si="495"/>
        <v>0</v>
      </c>
      <c r="X110" s="11">
        <v>0</v>
      </c>
      <c r="Y110" s="11">
        <f t="shared" si="496"/>
        <v>0</v>
      </c>
      <c r="Z110" s="11">
        <v>0</v>
      </c>
      <c r="AA110" s="11">
        <f t="shared" si="497"/>
        <v>0</v>
      </c>
      <c r="AB110" s="11">
        <v>0</v>
      </c>
      <c r="AC110" s="11">
        <f t="shared" si="498"/>
        <v>0</v>
      </c>
      <c r="AD110" s="11">
        <v>0</v>
      </c>
      <c r="AE110" s="11">
        <f t="shared" si="499"/>
        <v>0</v>
      </c>
      <c r="AF110" s="11">
        <v>0</v>
      </c>
      <c r="AG110" s="11">
        <f t="shared" si="500"/>
        <v>0</v>
      </c>
      <c r="AH110" s="11">
        <v>0</v>
      </c>
      <c r="AI110" s="11">
        <f t="shared" si="501"/>
        <v>0</v>
      </c>
      <c r="AJ110" s="11">
        <v>0</v>
      </c>
      <c r="AK110" s="11">
        <f t="shared" si="502"/>
        <v>0</v>
      </c>
      <c r="AL110" s="11">
        <v>0</v>
      </c>
      <c r="AM110" s="11">
        <f t="shared" si="503"/>
        <v>0</v>
      </c>
      <c r="AN110" s="11"/>
      <c r="AO110" s="11">
        <f t="shared" si="504"/>
        <v>0</v>
      </c>
      <c r="AP110" s="11">
        <v>6</v>
      </c>
      <c r="AQ110" s="11">
        <f t="shared" si="505"/>
        <v>217244.88947699999</v>
      </c>
      <c r="AR110" s="11">
        <v>0</v>
      </c>
      <c r="AS110" s="11">
        <f t="shared" si="506"/>
        <v>0</v>
      </c>
      <c r="AT110" s="11"/>
      <c r="AU110" s="11">
        <f t="shared" si="507"/>
        <v>0</v>
      </c>
      <c r="AV110" s="11">
        <v>0</v>
      </c>
      <c r="AW110" s="11">
        <f t="shared" si="508"/>
        <v>0</v>
      </c>
      <c r="AX110" s="11"/>
      <c r="AY110" s="11">
        <f t="shared" si="509"/>
        <v>0</v>
      </c>
      <c r="AZ110" s="11"/>
      <c r="BA110" s="11">
        <f t="shared" si="510"/>
        <v>0</v>
      </c>
      <c r="BB110" s="11">
        <v>0</v>
      </c>
      <c r="BC110" s="11">
        <f t="shared" si="511"/>
        <v>0</v>
      </c>
      <c r="BD110" s="11">
        <v>0</v>
      </c>
      <c r="BE110" s="11">
        <f t="shared" si="512"/>
        <v>0</v>
      </c>
      <c r="BF110" s="11">
        <v>0</v>
      </c>
      <c r="BG110" s="11">
        <f t="shared" si="513"/>
        <v>0</v>
      </c>
      <c r="BH110" s="11">
        <v>0</v>
      </c>
      <c r="BI110" s="11">
        <f t="shared" si="514"/>
        <v>0</v>
      </c>
      <c r="BJ110" s="11">
        <v>0</v>
      </c>
      <c r="BK110" s="11">
        <f t="shared" si="515"/>
        <v>0</v>
      </c>
      <c r="BL110" s="11">
        <v>0</v>
      </c>
      <c r="BM110" s="11">
        <f t="shared" si="516"/>
        <v>0</v>
      </c>
      <c r="BN110" s="11">
        <v>0</v>
      </c>
      <c r="BO110" s="11">
        <f t="shared" si="517"/>
        <v>0</v>
      </c>
      <c r="BP110" s="11">
        <v>0</v>
      </c>
      <c r="BQ110" s="11">
        <f t="shared" si="518"/>
        <v>0</v>
      </c>
      <c r="BR110" s="11">
        <v>0</v>
      </c>
      <c r="BS110" s="11">
        <f t="shared" si="519"/>
        <v>0</v>
      </c>
      <c r="BT110" s="11">
        <v>0</v>
      </c>
      <c r="BU110" s="11">
        <f t="shared" si="520"/>
        <v>0</v>
      </c>
      <c r="BV110" s="11">
        <v>0</v>
      </c>
      <c r="BW110" s="11">
        <f t="shared" si="521"/>
        <v>0</v>
      </c>
      <c r="BX110" s="11">
        <v>0</v>
      </c>
      <c r="BY110" s="11">
        <f t="shared" si="522"/>
        <v>0</v>
      </c>
      <c r="BZ110" s="11">
        <v>0</v>
      </c>
      <c r="CA110" s="11">
        <f t="shared" si="523"/>
        <v>0</v>
      </c>
      <c r="CB110" s="11">
        <v>0</v>
      </c>
      <c r="CC110" s="11">
        <f t="shared" si="524"/>
        <v>0</v>
      </c>
      <c r="CD110" s="11">
        <v>23</v>
      </c>
      <c r="CE110" s="11">
        <f t="shared" si="525"/>
        <v>1061460.7812270001</v>
      </c>
      <c r="CF110" s="11">
        <v>1</v>
      </c>
      <c r="CG110" s="11">
        <f t="shared" si="526"/>
        <v>43448.977895399992</v>
      </c>
      <c r="CH110" s="11"/>
      <c r="CI110" s="11">
        <f t="shared" si="527"/>
        <v>0</v>
      </c>
      <c r="CJ110" s="11"/>
      <c r="CK110" s="11">
        <f t="shared" si="528"/>
        <v>0</v>
      </c>
      <c r="CL110" s="11">
        <v>4</v>
      </c>
      <c r="CM110" s="11">
        <f t="shared" si="529"/>
        <v>173795.91158159997</v>
      </c>
      <c r="CN110" s="11">
        <v>0</v>
      </c>
      <c r="CO110" s="11">
        <f t="shared" si="530"/>
        <v>0</v>
      </c>
      <c r="CP110" s="11">
        <v>0</v>
      </c>
      <c r="CQ110" s="11">
        <f t="shared" si="531"/>
        <v>0</v>
      </c>
      <c r="CR110" s="11">
        <v>0</v>
      </c>
      <c r="CS110" s="11">
        <f t="shared" si="532"/>
        <v>0</v>
      </c>
      <c r="CT110" s="11">
        <v>0</v>
      </c>
      <c r="CU110" s="11">
        <f t="shared" si="533"/>
        <v>0</v>
      </c>
      <c r="CV110" s="11">
        <v>2</v>
      </c>
      <c r="CW110" s="11">
        <f t="shared" si="534"/>
        <v>88248.701217599999</v>
      </c>
      <c r="CX110" s="11">
        <v>4</v>
      </c>
      <c r="CY110" s="11">
        <f t="shared" si="535"/>
        <v>169893.75812639997</v>
      </c>
      <c r="CZ110" s="11">
        <v>0</v>
      </c>
      <c r="DA110" s="11">
        <f t="shared" si="536"/>
        <v>0</v>
      </c>
      <c r="DB110" s="11">
        <v>0</v>
      </c>
      <c r="DC110" s="11">
        <f t="shared" si="537"/>
        <v>0</v>
      </c>
      <c r="DD110" s="11">
        <v>17</v>
      </c>
      <c r="DE110" s="11">
        <f t="shared" si="538"/>
        <v>820915.53313770005</v>
      </c>
      <c r="DF110" s="11">
        <v>0</v>
      </c>
      <c r="DG110" s="11">
        <f t="shared" si="539"/>
        <v>0</v>
      </c>
      <c r="DH110" s="11">
        <v>0</v>
      </c>
      <c r="DI110" s="11">
        <f t="shared" si="540"/>
        <v>0</v>
      </c>
      <c r="DJ110" s="11">
        <v>4</v>
      </c>
      <c r="DK110" s="11">
        <f t="shared" si="541"/>
        <v>193156.5960324</v>
      </c>
      <c r="DL110" s="11">
        <v>0</v>
      </c>
      <c r="DM110" s="11">
        <f t="shared" si="542"/>
        <v>0</v>
      </c>
      <c r="DN110" s="11">
        <v>0</v>
      </c>
      <c r="DO110" s="11">
        <f t="shared" si="543"/>
        <v>0</v>
      </c>
      <c r="DP110" s="11">
        <v>249</v>
      </c>
      <c r="DQ110" s="11">
        <f t="shared" si="544"/>
        <v>13117088.8396548</v>
      </c>
      <c r="DR110" s="11">
        <v>13</v>
      </c>
      <c r="DS110" s="11">
        <f t="shared" si="545"/>
        <v>684827.93138760002</v>
      </c>
      <c r="DT110" s="11">
        <v>0</v>
      </c>
      <c r="DU110" s="11">
        <f t="shared" si="546"/>
        <v>0</v>
      </c>
      <c r="DV110" s="11">
        <v>0</v>
      </c>
      <c r="DW110" s="11">
        <f t="shared" si="547"/>
        <v>0</v>
      </c>
      <c r="DX110" s="11">
        <v>0</v>
      </c>
      <c r="DY110" s="11">
        <f t="shared" si="548"/>
        <v>0</v>
      </c>
      <c r="DZ110" s="11">
        <v>0</v>
      </c>
      <c r="EA110" s="11">
        <f t="shared" si="549"/>
        <v>0</v>
      </c>
      <c r="EB110" s="64">
        <f t="shared" si="550"/>
        <v>323</v>
      </c>
      <c r="EC110" s="64">
        <f t="shared" si="550"/>
        <v>16570081.919737499</v>
      </c>
    </row>
    <row r="111" spans="1:133" ht="30" x14ac:dyDescent="0.25">
      <c r="A111" s="45">
        <v>95</v>
      </c>
      <c r="B111" s="8" t="s">
        <v>178</v>
      </c>
      <c r="C111" s="5">
        <v>19007.45</v>
      </c>
      <c r="D111" s="5"/>
      <c r="E111" s="9">
        <v>1.87</v>
      </c>
      <c r="F111" s="10">
        <v>1</v>
      </c>
      <c r="G111" s="10"/>
      <c r="H111" s="7">
        <v>0.63</v>
      </c>
      <c r="I111" s="7">
        <v>0.2</v>
      </c>
      <c r="J111" s="7">
        <v>0.03</v>
      </c>
      <c r="K111" s="7">
        <v>0.14000000000000001</v>
      </c>
      <c r="L111" s="5">
        <v>1.4</v>
      </c>
      <c r="M111" s="5">
        <v>1.68</v>
      </c>
      <c r="N111" s="5">
        <v>2.23</v>
      </c>
      <c r="O111" s="5">
        <v>2.39</v>
      </c>
      <c r="P111" s="11"/>
      <c r="Q111" s="11">
        <f t="shared" si="492"/>
        <v>0</v>
      </c>
      <c r="R111" s="11"/>
      <c r="S111" s="11">
        <f t="shared" si="493"/>
        <v>0</v>
      </c>
      <c r="T111" s="11"/>
      <c r="U111" s="11">
        <f t="shared" si="494"/>
        <v>0</v>
      </c>
      <c r="V111" s="11"/>
      <c r="W111" s="11">
        <f t="shared" si="495"/>
        <v>0</v>
      </c>
      <c r="X111" s="11"/>
      <c r="Y111" s="11">
        <f t="shared" si="496"/>
        <v>0</v>
      </c>
      <c r="Z111" s="11"/>
      <c r="AA111" s="11">
        <f t="shared" si="497"/>
        <v>0</v>
      </c>
      <c r="AB111" s="11"/>
      <c r="AC111" s="11">
        <f t="shared" si="498"/>
        <v>0</v>
      </c>
      <c r="AD111" s="11"/>
      <c r="AE111" s="11">
        <f t="shared" si="499"/>
        <v>0</v>
      </c>
      <c r="AF111" s="11"/>
      <c r="AG111" s="11">
        <f t="shared" si="500"/>
        <v>0</v>
      </c>
      <c r="AH111" s="11"/>
      <c r="AI111" s="11">
        <f t="shared" si="501"/>
        <v>0</v>
      </c>
      <c r="AJ111" s="11"/>
      <c r="AK111" s="11">
        <f t="shared" si="502"/>
        <v>0</v>
      </c>
      <c r="AL111" s="11"/>
      <c r="AM111" s="11">
        <f t="shared" si="503"/>
        <v>0</v>
      </c>
      <c r="AN111" s="11"/>
      <c r="AO111" s="11">
        <f t="shared" si="504"/>
        <v>0</v>
      </c>
      <c r="AP111" s="11"/>
      <c r="AQ111" s="11">
        <f t="shared" si="505"/>
        <v>0</v>
      </c>
      <c r="AR111" s="11"/>
      <c r="AS111" s="11">
        <f t="shared" si="506"/>
        <v>0</v>
      </c>
      <c r="AT111" s="11"/>
      <c r="AU111" s="11">
        <f t="shared" si="507"/>
        <v>0</v>
      </c>
      <c r="AV111" s="11"/>
      <c r="AW111" s="11">
        <f t="shared" si="508"/>
        <v>0</v>
      </c>
      <c r="AX111" s="11"/>
      <c r="AY111" s="11">
        <f t="shared" si="509"/>
        <v>0</v>
      </c>
      <c r="AZ111" s="11"/>
      <c r="BA111" s="11">
        <f t="shared" si="510"/>
        <v>0</v>
      </c>
      <c r="BB111" s="11"/>
      <c r="BC111" s="11">
        <f t="shared" si="511"/>
        <v>0</v>
      </c>
      <c r="BD111" s="11"/>
      <c r="BE111" s="11">
        <f t="shared" si="512"/>
        <v>0</v>
      </c>
      <c r="BF111" s="11"/>
      <c r="BG111" s="11">
        <f t="shared" si="513"/>
        <v>0</v>
      </c>
      <c r="BH111" s="11"/>
      <c r="BI111" s="11">
        <f t="shared" si="514"/>
        <v>0</v>
      </c>
      <c r="BJ111" s="11"/>
      <c r="BK111" s="11">
        <f t="shared" si="515"/>
        <v>0</v>
      </c>
      <c r="BL111" s="11"/>
      <c r="BM111" s="11">
        <f t="shared" si="516"/>
        <v>0</v>
      </c>
      <c r="BN111" s="11"/>
      <c r="BO111" s="11">
        <f t="shared" si="517"/>
        <v>0</v>
      </c>
      <c r="BP111" s="11"/>
      <c r="BQ111" s="11">
        <f t="shared" si="518"/>
        <v>0</v>
      </c>
      <c r="BR111" s="11"/>
      <c r="BS111" s="11">
        <f t="shared" si="519"/>
        <v>0</v>
      </c>
      <c r="BT111" s="11"/>
      <c r="BU111" s="11">
        <f t="shared" si="520"/>
        <v>0</v>
      </c>
      <c r="BV111" s="11"/>
      <c r="BW111" s="11">
        <f t="shared" si="521"/>
        <v>0</v>
      </c>
      <c r="BX111" s="11"/>
      <c r="BY111" s="11">
        <f t="shared" si="522"/>
        <v>0</v>
      </c>
      <c r="BZ111" s="11"/>
      <c r="CA111" s="11">
        <f t="shared" si="523"/>
        <v>0</v>
      </c>
      <c r="CB111" s="11"/>
      <c r="CC111" s="11">
        <f t="shared" si="524"/>
        <v>0</v>
      </c>
      <c r="CD111" s="11"/>
      <c r="CE111" s="11">
        <f t="shared" si="525"/>
        <v>0</v>
      </c>
      <c r="CF111" s="11"/>
      <c r="CG111" s="11">
        <f t="shared" si="526"/>
        <v>0</v>
      </c>
      <c r="CH111" s="11"/>
      <c r="CI111" s="11">
        <f t="shared" si="527"/>
        <v>0</v>
      </c>
      <c r="CJ111" s="11"/>
      <c r="CK111" s="11">
        <f t="shared" si="528"/>
        <v>0</v>
      </c>
      <c r="CL111" s="11"/>
      <c r="CM111" s="11">
        <f t="shared" si="529"/>
        <v>0</v>
      </c>
      <c r="CN111" s="11"/>
      <c r="CO111" s="11">
        <f t="shared" si="530"/>
        <v>0</v>
      </c>
      <c r="CP111" s="11"/>
      <c r="CQ111" s="11">
        <f t="shared" si="531"/>
        <v>0</v>
      </c>
      <c r="CR111" s="11"/>
      <c r="CS111" s="11">
        <f t="shared" si="532"/>
        <v>0</v>
      </c>
      <c r="CT111" s="11"/>
      <c r="CU111" s="11">
        <f t="shared" si="533"/>
        <v>0</v>
      </c>
      <c r="CV111" s="11"/>
      <c r="CW111" s="11">
        <f t="shared" si="534"/>
        <v>0</v>
      </c>
      <c r="CX111" s="11"/>
      <c r="CY111" s="11">
        <f t="shared" si="535"/>
        <v>0</v>
      </c>
      <c r="CZ111" s="11"/>
      <c r="DA111" s="11">
        <f t="shared" si="536"/>
        <v>0</v>
      </c>
      <c r="DB111" s="11"/>
      <c r="DC111" s="11">
        <f t="shared" si="537"/>
        <v>0</v>
      </c>
      <c r="DD111" s="11">
        <v>2</v>
      </c>
      <c r="DE111" s="11">
        <f t="shared" si="538"/>
        <v>128086.11155340003</v>
      </c>
      <c r="DF111" s="11"/>
      <c r="DG111" s="11">
        <f t="shared" si="539"/>
        <v>0</v>
      </c>
      <c r="DH111" s="11"/>
      <c r="DI111" s="11">
        <f t="shared" si="540"/>
        <v>0</v>
      </c>
      <c r="DJ111" s="11">
        <v>2</v>
      </c>
      <c r="DK111" s="11">
        <f t="shared" si="541"/>
        <v>128086.11155340003</v>
      </c>
      <c r="DL111" s="11"/>
      <c r="DM111" s="11">
        <f t="shared" si="542"/>
        <v>0</v>
      </c>
      <c r="DN111" s="11"/>
      <c r="DO111" s="11">
        <f t="shared" si="543"/>
        <v>0</v>
      </c>
      <c r="DP111" s="11">
        <v>171</v>
      </c>
      <c r="DQ111" s="11">
        <f t="shared" si="544"/>
        <v>11946940.9503444</v>
      </c>
      <c r="DR111" s="11">
        <v>5</v>
      </c>
      <c r="DS111" s="11">
        <f t="shared" si="545"/>
        <v>349325.75878199999</v>
      </c>
      <c r="DT111" s="11"/>
      <c r="DU111" s="11">
        <f t="shared" si="546"/>
        <v>0</v>
      </c>
      <c r="DV111" s="11"/>
      <c r="DW111" s="11">
        <f t="shared" si="547"/>
        <v>0</v>
      </c>
      <c r="DX111" s="11"/>
      <c r="DY111" s="11">
        <f t="shared" si="548"/>
        <v>0</v>
      </c>
      <c r="DZ111" s="11"/>
      <c r="EA111" s="11">
        <f t="shared" si="549"/>
        <v>0</v>
      </c>
      <c r="EB111" s="64">
        <f t="shared" si="550"/>
        <v>180</v>
      </c>
      <c r="EC111" s="64">
        <f t="shared" si="550"/>
        <v>12552438.932233199</v>
      </c>
    </row>
    <row r="112" spans="1:133" ht="30" x14ac:dyDescent="0.25">
      <c r="A112" s="45">
        <v>96</v>
      </c>
      <c r="B112" s="8" t="s">
        <v>179</v>
      </c>
      <c r="C112" s="5">
        <v>19007.45</v>
      </c>
      <c r="D112" s="5"/>
      <c r="E112" s="9">
        <v>2.54</v>
      </c>
      <c r="F112" s="10">
        <v>1.5</v>
      </c>
      <c r="G112" s="10"/>
      <c r="H112" s="7">
        <v>0.63</v>
      </c>
      <c r="I112" s="7">
        <v>0.2</v>
      </c>
      <c r="J112" s="7">
        <v>0.03</v>
      </c>
      <c r="K112" s="7">
        <v>0.14000000000000001</v>
      </c>
      <c r="L112" s="5">
        <v>1.4</v>
      </c>
      <c r="M112" s="5">
        <v>1.68</v>
      </c>
      <c r="N112" s="5">
        <v>2.23</v>
      </c>
      <c r="O112" s="5">
        <v>2.39</v>
      </c>
      <c r="P112" s="11"/>
      <c r="Q112" s="11">
        <f t="shared" si="492"/>
        <v>0</v>
      </c>
      <c r="R112" s="11"/>
      <c r="S112" s="11">
        <f t="shared" si="493"/>
        <v>0</v>
      </c>
      <c r="T112" s="11">
        <v>623</v>
      </c>
      <c r="U112" s="11">
        <f t="shared" si="494"/>
        <v>82112309.449169993</v>
      </c>
      <c r="V112" s="11"/>
      <c r="W112" s="11">
        <f t="shared" si="495"/>
        <v>0</v>
      </c>
      <c r="X112" s="11"/>
      <c r="Y112" s="11">
        <f t="shared" si="496"/>
        <v>0</v>
      </c>
      <c r="Z112" s="11"/>
      <c r="AA112" s="11">
        <f t="shared" si="497"/>
        <v>0</v>
      </c>
      <c r="AB112" s="11"/>
      <c r="AC112" s="11">
        <f t="shared" si="498"/>
        <v>0</v>
      </c>
      <c r="AD112" s="11"/>
      <c r="AE112" s="11">
        <f t="shared" si="499"/>
        <v>0</v>
      </c>
      <c r="AF112" s="11"/>
      <c r="AG112" s="11">
        <f t="shared" si="500"/>
        <v>0</v>
      </c>
      <c r="AH112" s="11"/>
      <c r="AI112" s="11">
        <f t="shared" si="501"/>
        <v>0</v>
      </c>
      <c r="AJ112" s="11"/>
      <c r="AK112" s="11">
        <f t="shared" si="502"/>
        <v>0</v>
      </c>
      <c r="AL112" s="11"/>
      <c r="AM112" s="11">
        <f t="shared" si="503"/>
        <v>0</v>
      </c>
      <c r="AN112" s="11"/>
      <c r="AO112" s="11">
        <f t="shared" si="504"/>
        <v>0</v>
      </c>
      <c r="AP112" s="11"/>
      <c r="AQ112" s="11">
        <f t="shared" si="505"/>
        <v>0</v>
      </c>
      <c r="AR112" s="11"/>
      <c r="AS112" s="11">
        <f t="shared" si="506"/>
        <v>0</v>
      </c>
      <c r="AT112" s="11"/>
      <c r="AU112" s="11">
        <f t="shared" si="507"/>
        <v>0</v>
      </c>
      <c r="AV112" s="11"/>
      <c r="AW112" s="11">
        <f t="shared" si="508"/>
        <v>0</v>
      </c>
      <c r="AX112" s="12"/>
      <c r="AY112" s="11">
        <f t="shared" si="509"/>
        <v>0</v>
      </c>
      <c r="AZ112" s="12"/>
      <c r="BA112" s="11">
        <f t="shared" si="510"/>
        <v>0</v>
      </c>
      <c r="BB112" s="11"/>
      <c r="BC112" s="11">
        <f t="shared" si="511"/>
        <v>0</v>
      </c>
      <c r="BD112" s="11"/>
      <c r="BE112" s="11">
        <f t="shared" si="512"/>
        <v>0</v>
      </c>
      <c r="BF112" s="11"/>
      <c r="BG112" s="11">
        <f t="shared" si="513"/>
        <v>0</v>
      </c>
      <c r="BH112" s="11"/>
      <c r="BI112" s="11">
        <f t="shared" si="514"/>
        <v>0</v>
      </c>
      <c r="BJ112" s="11"/>
      <c r="BK112" s="11">
        <f t="shared" si="515"/>
        <v>0</v>
      </c>
      <c r="BL112" s="11"/>
      <c r="BM112" s="11">
        <f t="shared" si="516"/>
        <v>0</v>
      </c>
      <c r="BN112" s="11"/>
      <c r="BO112" s="11">
        <f t="shared" si="517"/>
        <v>0</v>
      </c>
      <c r="BP112" s="11"/>
      <c r="BQ112" s="11">
        <f t="shared" si="518"/>
        <v>0</v>
      </c>
      <c r="BR112" s="11"/>
      <c r="BS112" s="11">
        <f t="shared" si="519"/>
        <v>0</v>
      </c>
      <c r="BT112" s="11"/>
      <c r="BU112" s="11">
        <f t="shared" si="520"/>
        <v>0</v>
      </c>
      <c r="BV112" s="11"/>
      <c r="BW112" s="11">
        <f t="shared" si="521"/>
        <v>0</v>
      </c>
      <c r="BX112" s="11"/>
      <c r="BY112" s="11">
        <f t="shared" si="522"/>
        <v>0</v>
      </c>
      <c r="BZ112" s="11"/>
      <c r="CA112" s="11">
        <f t="shared" si="523"/>
        <v>0</v>
      </c>
      <c r="CB112" s="11"/>
      <c r="CC112" s="11">
        <f t="shared" si="524"/>
        <v>0</v>
      </c>
      <c r="CD112" s="11">
        <v>2</v>
      </c>
      <c r="CE112" s="11">
        <f t="shared" si="525"/>
        <v>249408.91621800006</v>
      </c>
      <c r="CF112" s="11"/>
      <c r="CG112" s="11">
        <f t="shared" si="526"/>
        <v>0</v>
      </c>
      <c r="CH112" s="12"/>
      <c r="CI112" s="11">
        <f t="shared" si="527"/>
        <v>0</v>
      </c>
      <c r="CJ112" s="12"/>
      <c r="CK112" s="11">
        <f t="shared" si="528"/>
        <v>0</v>
      </c>
      <c r="CL112" s="11"/>
      <c r="CM112" s="11">
        <f t="shared" si="529"/>
        <v>0</v>
      </c>
      <c r="CN112" s="11"/>
      <c r="CO112" s="11">
        <f t="shared" si="530"/>
        <v>0</v>
      </c>
      <c r="CP112" s="11">
        <v>8</v>
      </c>
      <c r="CQ112" s="11">
        <f t="shared" si="531"/>
        <v>939237.47961120005</v>
      </c>
      <c r="CR112" s="11"/>
      <c r="CS112" s="11">
        <f t="shared" si="532"/>
        <v>0</v>
      </c>
      <c r="CT112" s="11"/>
      <c r="CU112" s="11">
        <f t="shared" si="533"/>
        <v>0</v>
      </c>
      <c r="CV112" s="54"/>
      <c r="CW112" s="11">
        <f t="shared" si="534"/>
        <v>0</v>
      </c>
      <c r="CX112" s="63"/>
      <c r="CY112" s="11">
        <f t="shared" si="535"/>
        <v>0</v>
      </c>
      <c r="CZ112" s="11"/>
      <c r="DA112" s="11">
        <f t="shared" si="536"/>
        <v>0</v>
      </c>
      <c r="DB112" s="11"/>
      <c r="DC112" s="11">
        <f t="shared" si="537"/>
        <v>0</v>
      </c>
      <c r="DD112" s="11">
        <v>2</v>
      </c>
      <c r="DE112" s="11">
        <f t="shared" si="538"/>
        <v>260966.89038420006</v>
      </c>
      <c r="DF112" s="11"/>
      <c r="DG112" s="11">
        <f t="shared" si="539"/>
        <v>0</v>
      </c>
      <c r="DH112" s="11"/>
      <c r="DI112" s="11">
        <f t="shared" si="540"/>
        <v>0</v>
      </c>
      <c r="DJ112" s="11">
        <v>11</v>
      </c>
      <c r="DK112" s="11">
        <f t="shared" si="541"/>
        <v>1435317.8971131002</v>
      </c>
      <c r="DL112" s="11"/>
      <c r="DM112" s="11">
        <f t="shared" si="542"/>
        <v>0</v>
      </c>
      <c r="DN112" s="11"/>
      <c r="DO112" s="11">
        <f t="shared" si="543"/>
        <v>0</v>
      </c>
      <c r="DP112" s="11"/>
      <c r="DQ112" s="11">
        <f t="shared" si="544"/>
        <v>0</v>
      </c>
      <c r="DR112" s="11">
        <v>30</v>
      </c>
      <c r="DS112" s="11">
        <f t="shared" si="545"/>
        <v>4270367.2971959999</v>
      </c>
      <c r="DT112" s="11"/>
      <c r="DU112" s="11">
        <f t="shared" si="546"/>
        <v>0</v>
      </c>
      <c r="DV112" s="11"/>
      <c r="DW112" s="11">
        <f t="shared" si="547"/>
        <v>0</v>
      </c>
      <c r="DX112" s="11"/>
      <c r="DY112" s="11">
        <f t="shared" si="548"/>
        <v>0</v>
      </c>
      <c r="DZ112" s="11"/>
      <c r="EA112" s="11">
        <f t="shared" si="549"/>
        <v>0</v>
      </c>
      <c r="EB112" s="64">
        <f t="shared" si="550"/>
        <v>676</v>
      </c>
      <c r="EC112" s="64">
        <f t="shared" si="550"/>
        <v>89267607.929692492</v>
      </c>
    </row>
    <row r="113" spans="1:133" x14ac:dyDescent="0.25">
      <c r="A113" s="45">
        <v>44</v>
      </c>
      <c r="B113" s="8" t="s">
        <v>180</v>
      </c>
      <c r="C113" s="5">
        <v>19007.45</v>
      </c>
      <c r="D113" s="5">
        <f t="shared" ref="D113:D122" si="551">C113*(H113+I113+J113)</f>
        <v>16156.3325</v>
      </c>
      <c r="E113" s="9">
        <v>4.3499999999999996</v>
      </c>
      <c r="F113" s="10">
        <v>1.5</v>
      </c>
      <c r="G113" s="10"/>
      <c r="H113" s="7">
        <v>0.7</v>
      </c>
      <c r="I113" s="7">
        <v>0.13</v>
      </c>
      <c r="J113" s="7">
        <v>0.02</v>
      </c>
      <c r="K113" s="7">
        <v>0.15</v>
      </c>
      <c r="L113" s="5">
        <v>1.4</v>
      </c>
      <c r="M113" s="5">
        <v>1.68</v>
      </c>
      <c r="N113" s="5">
        <v>2.23</v>
      </c>
      <c r="O113" s="5">
        <v>2.39</v>
      </c>
      <c r="P113" s="11"/>
      <c r="Q113" s="11">
        <f t="shared" si="492"/>
        <v>0</v>
      </c>
      <c r="R113" s="11">
        <v>0</v>
      </c>
      <c r="S113" s="11">
        <f t="shared" si="493"/>
        <v>0</v>
      </c>
      <c r="T113" s="11">
        <v>170</v>
      </c>
      <c r="U113" s="11">
        <f t="shared" si="494"/>
        <v>38372905.320749998</v>
      </c>
      <c r="V113" s="11">
        <v>0</v>
      </c>
      <c r="W113" s="11">
        <f t="shared" si="495"/>
        <v>0</v>
      </c>
      <c r="X113" s="11">
        <v>0</v>
      </c>
      <c r="Y113" s="11">
        <f t="shared" si="496"/>
        <v>0</v>
      </c>
      <c r="Z113" s="11">
        <v>0</v>
      </c>
      <c r="AA113" s="11">
        <f t="shared" si="497"/>
        <v>0</v>
      </c>
      <c r="AB113" s="11">
        <v>0</v>
      </c>
      <c r="AC113" s="11">
        <f t="shared" si="498"/>
        <v>0</v>
      </c>
      <c r="AD113" s="11">
        <v>0</v>
      </c>
      <c r="AE113" s="11">
        <f t="shared" si="499"/>
        <v>0</v>
      </c>
      <c r="AF113" s="11">
        <v>0</v>
      </c>
      <c r="AG113" s="11">
        <f t="shared" si="500"/>
        <v>0</v>
      </c>
      <c r="AH113" s="11">
        <v>0</v>
      </c>
      <c r="AI113" s="11">
        <f t="shared" si="501"/>
        <v>0</v>
      </c>
      <c r="AJ113" s="11">
        <v>0</v>
      </c>
      <c r="AK113" s="11">
        <f t="shared" si="502"/>
        <v>0</v>
      </c>
      <c r="AL113" s="11">
        <v>0</v>
      </c>
      <c r="AM113" s="11">
        <f t="shared" si="503"/>
        <v>0</v>
      </c>
      <c r="AN113" s="11"/>
      <c r="AO113" s="11">
        <f t="shared" si="504"/>
        <v>0</v>
      </c>
      <c r="AP113" s="11">
        <v>0</v>
      </c>
      <c r="AQ113" s="11">
        <f t="shared" si="505"/>
        <v>0</v>
      </c>
      <c r="AR113" s="11">
        <v>0</v>
      </c>
      <c r="AS113" s="11">
        <f t="shared" si="506"/>
        <v>0</v>
      </c>
      <c r="AT113" s="11"/>
      <c r="AU113" s="11">
        <f t="shared" si="507"/>
        <v>0</v>
      </c>
      <c r="AV113" s="11">
        <v>0</v>
      </c>
      <c r="AW113" s="11">
        <f t="shared" si="508"/>
        <v>0</v>
      </c>
      <c r="AX113" s="11"/>
      <c r="AY113" s="11">
        <f t="shared" si="509"/>
        <v>0</v>
      </c>
      <c r="AZ113" s="11"/>
      <c r="BA113" s="11">
        <f t="shared" si="510"/>
        <v>0</v>
      </c>
      <c r="BB113" s="11">
        <v>0</v>
      </c>
      <c r="BC113" s="11">
        <f t="shared" si="511"/>
        <v>0</v>
      </c>
      <c r="BD113" s="11">
        <v>0</v>
      </c>
      <c r="BE113" s="11">
        <f t="shared" si="512"/>
        <v>0</v>
      </c>
      <c r="BF113" s="11">
        <v>0</v>
      </c>
      <c r="BG113" s="11">
        <f t="shared" si="513"/>
        <v>0</v>
      </c>
      <c r="BH113" s="11">
        <v>0</v>
      </c>
      <c r="BI113" s="11">
        <f t="shared" si="514"/>
        <v>0</v>
      </c>
      <c r="BJ113" s="11">
        <v>0</v>
      </c>
      <c r="BK113" s="11">
        <f t="shared" si="515"/>
        <v>0</v>
      </c>
      <c r="BL113" s="11">
        <v>0</v>
      </c>
      <c r="BM113" s="11">
        <f t="shared" si="516"/>
        <v>0</v>
      </c>
      <c r="BN113" s="11">
        <v>0</v>
      </c>
      <c r="BO113" s="11">
        <f t="shared" si="517"/>
        <v>0</v>
      </c>
      <c r="BP113" s="11">
        <v>0</v>
      </c>
      <c r="BQ113" s="11">
        <f t="shared" si="518"/>
        <v>0</v>
      </c>
      <c r="BR113" s="11">
        <v>0</v>
      </c>
      <c r="BS113" s="11">
        <f t="shared" si="519"/>
        <v>0</v>
      </c>
      <c r="BT113" s="11">
        <v>0</v>
      </c>
      <c r="BU113" s="11">
        <f t="shared" si="520"/>
        <v>0</v>
      </c>
      <c r="BV113" s="11">
        <v>0</v>
      </c>
      <c r="BW113" s="11">
        <f t="shared" si="521"/>
        <v>0</v>
      </c>
      <c r="BX113" s="11">
        <v>0</v>
      </c>
      <c r="BY113" s="11">
        <f t="shared" si="522"/>
        <v>0</v>
      </c>
      <c r="BZ113" s="11">
        <v>0</v>
      </c>
      <c r="CA113" s="11">
        <f t="shared" si="523"/>
        <v>0</v>
      </c>
      <c r="CB113" s="11">
        <v>0</v>
      </c>
      <c r="CC113" s="11">
        <f t="shared" si="524"/>
        <v>0</v>
      </c>
      <c r="CD113" s="11">
        <v>0</v>
      </c>
      <c r="CE113" s="11">
        <f t="shared" si="525"/>
        <v>0</v>
      </c>
      <c r="CF113" s="11">
        <v>0</v>
      </c>
      <c r="CG113" s="11">
        <f t="shared" si="526"/>
        <v>0</v>
      </c>
      <c r="CH113" s="11"/>
      <c r="CI113" s="11">
        <f t="shared" si="527"/>
        <v>0</v>
      </c>
      <c r="CJ113" s="11"/>
      <c r="CK113" s="11">
        <f t="shared" si="528"/>
        <v>0</v>
      </c>
      <c r="CL113" s="11">
        <v>0</v>
      </c>
      <c r="CM113" s="11">
        <f t="shared" si="529"/>
        <v>0</v>
      </c>
      <c r="CN113" s="11">
        <v>0</v>
      </c>
      <c r="CO113" s="11">
        <f t="shared" si="530"/>
        <v>0</v>
      </c>
      <c r="CP113" s="11">
        <v>0</v>
      </c>
      <c r="CQ113" s="11">
        <f t="shared" si="531"/>
        <v>0</v>
      </c>
      <c r="CR113" s="11">
        <v>0</v>
      </c>
      <c r="CS113" s="11">
        <f t="shared" si="532"/>
        <v>0</v>
      </c>
      <c r="CT113" s="11">
        <v>0</v>
      </c>
      <c r="CU113" s="11">
        <f t="shared" si="533"/>
        <v>0</v>
      </c>
      <c r="CW113" s="11">
        <f t="shared" si="534"/>
        <v>0</v>
      </c>
      <c r="CX113" s="68"/>
      <c r="CY113" s="11">
        <f t="shared" si="535"/>
        <v>0</v>
      </c>
      <c r="CZ113" s="11">
        <v>0</v>
      </c>
      <c r="DA113" s="11">
        <f t="shared" si="536"/>
        <v>0</v>
      </c>
      <c r="DB113" s="11">
        <v>0</v>
      </c>
      <c r="DC113" s="11">
        <f t="shared" si="537"/>
        <v>0</v>
      </c>
      <c r="DD113" s="11">
        <v>0</v>
      </c>
      <c r="DE113" s="11">
        <f t="shared" si="538"/>
        <v>0</v>
      </c>
      <c r="DF113" s="11">
        <v>0</v>
      </c>
      <c r="DG113" s="11">
        <f t="shared" si="539"/>
        <v>0</v>
      </c>
      <c r="DH113" s="11">
        <v>0</v>
      </c>
      <c r="DI113" s="11">
        <f t="shared" si="540"/>
        <v>0</v>
      </c>
      <c r="DJ113" s="11">
        <v>2</v>
      </c>
      <c r="DK113" s="11">
        <f t="shared" si="541"/>
        <v>446931.48550050001</v>
      </c>
      <c r="DL113" s="11">
        <v>0</v>
      </c>
      <c r="DM113" s="11">
        <f t="shared" si="542"/>
        <v>0</v>
      </c>
      <c r="DN113" s="11">
        <v>0</v>
      </c>
      <c r="DO113" s="11">
        <f t="shared" si="543"/>
        <v>0</v>
      </c>
      <c r="DP113" s="11">
        <v>0</v>
      </c>
      <c r="DQ113" s="11">
        <f t="shared" si="544"/>
        <v>0</v>
      </c>
      <c r="DR113" s="11">
        <v>0</v>
      </c>
      <c r="DS113" s="11">
        <f t="shared" si="545"/>
        <v>0</v>
      </c>
      <c r="DT113" s="11">
        <v>0</v>
      </c>
      <c r="DU113" s="11">
        <f t="shared" si="546"/>
        <v>0</v>
      </c>
      <c r="DV113" s="11">
        <v>0</v>
      </c>
      <c r="DW113" s="11">
        <f t="shared" si="547"/>
        <v>0</v>
      </c>
      <c r="DX113" s="11">
        <v>0</v>
      </c>
      <c r="DY113" s="11">
        <f t="shared" si="548"/>
        <v>0</v>
      </c>
      <c r="DZ113" s="11">
        <v>0</v>
      </c>
      <c r="EA113" s="11">
        <f t="shared" si="549"/>
        <v>0</v>
      </c>
      <c r="EB113" s="64">
        <f t="shared" si="550"/>
        <v>172</v>
      </c>
      <c r="EC113" s="64">
        <f t="shared" si="550"/>
        <v>38819836.806250498</v>
      </c>
    </row>
    <row r="114" spans="1:133" s="66" customFormat="1" x14ac:dyDescent="0.2">
      <c r="A114" s="44">
        <v>18</v>
      </c>
      <c r="B114" s="26" t="s">
        <v>181</v>
      </c>
      <c r="C114" s="5">
        <v>19007.45</v>
      </c>
      <c r="D114" s="13">
        <f t="shared" si="551"/>
        <v>0</v>
      </c>
      <c r="E114" s="13">
        <v>2.25</v>
      </c>
      <c r="F114" s="14">
        <v>1</v>
      </c>
      <c r="G114" s="14"/>
      <c r="H114" s="15"/>
      <c r="I114" s="15"/>
      <c r="J114" s="15"/>
      <c r="K114" s="15"/>
      <c r="L114" s="5">
        <v>1.4</v>
      </c>
      <c r="M114" s="5">
        <v>1.68</v>
      </c>
      <c r="N114" s="5">
        <v>2.23</v>
      </c>
      <c r="O114" s="5">
        <v>2.39</v>
      </c>
      <c r="P114" s="12">
        <f t="shared" ref="P114:AJ114" si="552">SUM(P115:P117)</f>
        <v>0</v>
      </c>
      <c r="Q114" s="12">
        <f t="shared" si="552"/>
        <v>0</v>
      </c>
      <c r="R114" s="12">
        <f t="shared" si="552"/>
        <v>103</v>
      </c>
      <c r="S114" s="12">
        <f t="shared" si="552"/>
        <v>5847349.2777699986</v>
      </c>
      <c r="T114" s="12">
        <f t="shared" si="552"/>
        <v>0</v>
      </c>
      <c r="U114" s="12">
        <f t="shared" si="552"/>
        <v>0</v>
      </c>
      <c r="V114" s="12">
        <f t="shared" si="552"/>
        <v>0</v>
      </c>
      <c r="W114" s="12">
        <f t="shared" si="552"/>
        <v>0</v>
      </c>
      <c r="X114" s="12">
        <f t="shared" si="552"/>
        <v>0</v>
      </c>
      <c r="Y114" s="12">
        <f t="shared" si="552"/>
        <v>0</v>
      </c>
      <c r="Z114" s="12">
        <f t="shared" si="552"/>
        <v>372</v>
      </c>
      <c r="AA114" s="12">
        <f t="shared" si="552"/>
        <v>26646407.301360004</v>
      </c>
      <c r="AB114" s="12">
        <f t="shared" si="552"/>
        <v>0</v>
      </c>
      <c r="AC114" s="12">
        <f t="shared" si="552"/>
        <v>0</v>
      </c>
      <c r="AD114" s="12">
        <f t="shared" si="552"/>
        <v>0</v>
      </c>
      <c r="AE114" s="12">
        <f t="shared" si="552"/>
        <v>0</v>
      </c>
      <c r="AF114" s="12">
        <f t="shared" si="552"/>
        <v>0</v>
      </c>
      <c r="AG114" s="12">
        <f t="shared" si="552"/>
        <v>0</v>
      </c>
      <c r="AH114" s="12">
        <f t="shared" si="552"/>
        <v>0</v>
      </c>
      <c r="AI114" s="12">
        <f t="shared" si="552"/>
        <v>0</v>
      </c>
      <c r="AJ114" s="12">
        <f t="shared" si="552"/>
        <v>0</v>
      </c>
      <c r="AK114" s="12">
        <f t="shared" ref="AK114:BE114" si="553">SUM(AK115:AK117)</f>
        <v>0</v>
      </c>
      <c r="AL114" s="12">
        <f t="shared" si="553"/>
        <v>0</v>
      </c>
      <c r="AM114" s="12">
        <f t="shared" si="553"/>
        <v>0</v>
      </c>
      <c r="AN114" s="12">
        <f t="shared" si="553"/>
        <v>0</v>
      </c>
      <c r="AO114" s="12">
        <f t="shared" si="553"/>
        <v>0</v>
      </c>
      <c r="AP114" s="12">
        <f t="shared" si="553"/>
        <v>22</v>
      </c>
      <c r="AQ114" s="12">
        <f t="shared" si="553"/>
        <v>920851.26910699997</v>
      </c>
      <c r="AR114" s="12">
        <f t="shared" si="553"/>
        <v>0</v>
      </c>
      <c r="AS114" s="12">
        <f t="shared" si="553"/>
        <v>0</v>
      </c>
      <c r="AT114" s="12">
        <f t="shared" si="553"/>
        <v>0</v>
      </c>
      <c r="AU114" s="12">
        <f t="shared" si="553"/>
        <v>0</v>
      </c>
      <c r="AV114" s="12">
        <f t="shared" si="553"/>
        <v>0</v>
      </c>
      <c r="AW114" s="12">
        <f t="shared" si="553"/>
        <v>0</v>
      </c>
      <c r="AX114" s="12">
        <f t="shared" si="553"/>
        <v>0</v>
      </c>
      <c r="AY114" s="12">
        <f t="shared" si="553"/>
        <v>0</v>
      </c>
      <c r="AZ114" s="12">
        <f t="shared" si="553"/>
        <v>17</v>
      </c>
      <c r="BA114" s="12">
        <f t="shared" si="553"/>
        <v>890551.30298749986</v>
      </c>
      <c r="BB114" s="12">
        <f t="shared" si="553"/>
        <v>0</v>
      </c>
      <c r="BC114" s="12">
        <f t="shared" si="553"/>
        <v>0</v>
      </c>
      <c r="BD114" s="12">
        <f t="shared" si="553"/>
        <v>0</v>
      </c>
      <c r="BE114" s="12">
        <f t="shared" si="553"/>
        <v>0</v>
      </c>
      <c r="BF114" s="12">
        <f t="shared" ref="BF114:CA114" si="554">SUM(BF115:BF117)</f>
        <v>0</v>
      </c>
      <c r="BG114" s="12">
        <f t="shared" si="554"/>
        <v>0</v>
      </c>
      <c r="BH114" s="12">
        <f t="shared" si="554"/>
        <v>8</v>
      </c>
      <c r="BI114" s="12">
        <f t="shared" si="554"/>
        <v>415537.83070799999</v>
      </c>
      <c r="BJ114" s="12">
        <f t="shared" si="554"/>
        <v>0</v>
      </c>
      <c r="BK114" s="12">
        <f t="shared" si="554"/>
        <v>0</v>
      </c>
      <c r="BL114" s="12">
        <f t="shared" si="554"/>
        <v>0</v>
      </c>
      <c r="BM114" s="12">
        <f t="shared" si="554"/>
        <v>0</v>
      </c>
      <c r="BN114" s="12">
        <f t="shared" si="554"/>
        <v>0</v>
      </c>
      <c r="BO114" s="12">
        <f t="shared" si="554"/>
        <v>0</v>
      </c>
      <c r="BP114" s="12">
        <f t="shared" si="554"/>
        <v>0</v>
      </c>
      <c r="BQ114" s="12">
        <f t="shared" si="554"/>
        <v>0</v>
      </c>
      <c r="BR114" s="12">
        <f t="shared" si="554"/>
        <v>0</v>
      </c>
      <c r="BS114" s="12">
        <f t="shared" si="554"/>
        <v>0</v>
      </c>
      <c r="BT114" s="12">
        <f t="shared" si="554"/>
        <v>30</v>
      </c>
      <c r="BU114" s="12">
        <f t="shared" si="554"/>
        <v>2625651.1280999999</v>
      </c>
      <c r="BV114" s="12">
        <f t="shared" si="554"/>
        <v>0</v>
      </c>
      <c r="BW114" s="12">
        <f t="shared" si="554"/>
        <v>0</v>
      </c>
      <c r="BX114" s="12">
        <f t="shared" si="554"/>
        <v>0</v>
      </c>
      <c r="BY114" s="12">
        <f t="shared" si="554"/>
        <v>0</v>
      </c>
      <c r="BZ114" s="12">
        <f t="shared" si="554"/>
        <v>0</v>
      </c>
      <c r="CA114" s="12">
        <f t="shared" si="554"/>
        <v>0</v>
      </c>
      <c r="CB114" s="12">
        <f t="shared" ref="CB114:CI114" si="555">SUM(CB115:CB117)</f>
        <v>0</v>
      </c>
      <c r="CC114" s="12">
        <f t="shared" si="555"/>
        <v>0</v>
      </c>
      <c r="CD114" s="12">
        <f t="shared" si="555"/>
        <v>5</v>
      </c>
      <c r="CE114" s="12">
        <f t="shared" si="555"/>
        <v>291631.68549900001</v>
      </c>
      <c r="CF114" s="12">
        <f t="shared" si="555"/>
        <v>4</v>
      </c>
      <c r="CG114" s="12">
        <f t="shared" si="555"/>
        <v>224332.3114032</v>
      </c>
      <c r="CH114" s="12">
        <f t="shared" si="555"/>
        <v>0</v>
      </c>
      <c r="CI114" s="12">
        <f t="shared" si="555"/>
        <v>0</v>
      </c>
      <c r="CJ114" s="12">
        <f>SUM(CJ115:CJ117)</f>
        <v>6</v>
      </c>
      <c r="CK114" s="12">
        <f t="shared" ref="CK114:DE114" si="556">SUM(CK115:CK117)</f>
        <v>487130.53157999995</v>
      </c>
      <c r="CL114" s="12">
        <f t="shared" si="556"/>
        <v>5</v>
      </c>
      <c r="CM114" s="12">
        <f t="shared" si="556"/>
        <v>262850.90882820002</v>
      </c>
      <c r="CN114" s="12">
        <f t="shared" si="556"/>
        <v>4</v>
      </c>
      <c r="CO114" s="12">
        <f t="shared" si="556"/>
        <v>213405.00442799999</v>
      </c>
      <c r="CP114" s="12">
        <f t="shared" si="556"/>
        <v>24</v>
      </c>
      <c r="CQ114" s="12">
        <f t="shared" si="556"/>
        <v>1463090.4045911999</v>
      </c>
      <c r="CR114" s="12">
        <f t="shared" si="556"/>
        <v>1</v>
      </c>
      <c r="CS114" s="12">
        <f t="shared" si="556"/>
        <v>62900.670016799988</v>
      </c>
      <c r="CT114" s="12">
        <f t="shared" si="556"/>
        <v>3</v>
      </c>
      <c r="CU114" s="12">
        <f t="shared" si="556"/>
        <v>197366.89826699998</v>
      </c>
      <c r="CV114" s="12">
        <f t="shared" si="556"/>
        <v>0</v>
      </c>
      <c r="CW114" s="12">
        <f t="shared" si="556"/>
        <v>0</v>
      </c>
      <c r="CX114" s="12">
        <f t="shared" si="556"/>
        <v>1</v>
      </c>
      <c r="CY114" s="12">
        <f t="shared" si="556"/>
        <v>60547.243587600002</v>
      </c>
      <c r="CZ114" s="12">
        <f t="shared" si="556"/>
        <v>1</v>
      </c>
      <c r="DA114" s="12">
        <f t="shared" si="556"/>
        <v>51009.00105839999</v>
      </c>
      <c r="DB114" s="12">
        <f t="shared" si="556"/>
        <v>0</v>
      </c>
      <c r="DC114" s="12">
        <f t="shared" si="556"/>
        <v>0</v>
      </c>
      <c r="DD114" s="12">
        <f t="shared" si="556"/>
        <v>5</v>
      </c>
      <c r="DE114" s="12">
        <f t="shared" si="556"/>
        <v>279118.13079149998</v>
      </c>
      <c r="DF114" s="12">
        <f t="shared" ref="DF114:EA114" si="557">SUM(DF115:DF117)</f>
        <v>378</v>
      </c>
      <c r="DG114" s="12">
        <f t="shared" si="557"/>
        <v>30903000.507779397</v>
      </c>
      <c r="DH114" s="12">
        <f t="shared" si="557"/>
        <v>2</v>
      </c>
      <c r="DI114" s="12">
        <f t="shared" si="557"/>
        <v>137675.44610820001</v>
      </c>
      <c r="DJ114" s="12">
        <f t="shared" si="557"/>
        <v>0</v>
      </c>
      <c r="DK114" s="12">
        <f t="shared" si="557"/>
        <v>0</v>
      </c>
      <c r="DL114" s="12">
        <f t="shared" si="557"/>
        <v>0</v>
      </c>
      <c r="DM114" s="12">
        <f t="shared" si="557"/>
        <v>0</v>
      </c>
      <c r="DN114" s="12">
        <f t="shared" si="557"/>
        <v>0</v>
      </c>
      <c r="DO114" s="12">
        <f t="shared" si="557"/>
        <v>0</v>
      </c>
      <c r="DP114" s="12">
        <f t="shared" si="557"/>
        <v>10</v>
      </c>
      <c r="DQ114" s="12">
        <f t="shared" si="557"/>
        <v>608985.01263599994</v>
      </c>
      <c r="DR114" s="12">
        <f t="shared" si="557"/>
        <v>0</v>
      </c>
      <c r="DS114" s="12">
        <f t="shared" si="557"/>
        <v>0</v>
      </c>
      <c r="DT114" s="12">
        <f t="shared" si="557"/>
        <v>5</v>
      </c>
      <c r="DU114" s="12">
        <f t="shared" si="557"/>
        <v>252636.49527269998</v>
      </c>
      <c r="DV114" s="12">
        <f t="shared" si="557"/>
        <v>0</v>
      </c>
      <c r="DW114" s="12">
        <f t="shared" si="557"/>
        <v>0</v>
      </c>
      <c r="DX114" s="12">
        <f t="shared" si="557"/>
        <v>0</v>
      </c>
      <c r="DY114" s="12">
        <f t="shared" si="557"/>
        <v>0</v>
      </c>
      <c r="DZ114" s="12">
        <f t="shared" si="557"/>
        <v>2</v>
      </c>
      <c r="EA114" s="12">
        <f t="shared" si="557"/>
        <v>253384.94212762505</v>
      </c>
      <c r="EB114" s="12">
        <f t="shared" ref="EB114:EC114" si="558">SUM(EB115:EB117)</f>
        <v>1008</v>
      </c>
      <c r="EC114" s="12">
        <f t="shared" si="558"/>
        <v>73095413.304007322</v>
      </c>
    </row>
    <row r="115" spans="1:133" x14ac:dyDescent="0.25">
      <c r="A115" s="45">
        <v>97</v>
      </c>
      <c r="B115" s="8" t="s">
        <v>182</v>
      </c>
      <c r="C115" s="5">
        <v>19007.45</v>
      </c>
      <c r="D115" s="5">
        <f t="shared" si="551"/>
        <v>16916.630499999999</v>
      </c>
      <c r="E115" s="9">
        <v>2.0099999999999998</v>
      </c>
      <c r="F115" s="10">
        <v>1</v>
      </c>
      <c r="G115" s="10"/>
      <c r="H115" s="7">
        <v>0.62</v>
      </c>
      <c r="I115" s="7">
        <v>0.24</v>
      </c>
      <c r="J115" s="7">
        <v>0.03</v>
      </c>
      <c r="K115" s="7">
        <v>0.11</v>
      </c>
      <c r="L115" s="5">
        <v>1.4</v>
      </c>
      <c r="M115" s="5">
        <v>1.68</v>
      </c>
      <c r="N115" s="5">
        <v>2.23</v>
      </c>
      <c r="O115" s="5">
        <v>2.39</v>
      </c>
      <c r="P115" s="11"/>
      <c r="Q115" s="11">
        <f>P115/12*9*C115*E115*F115*L115*$Q$9+P115/12*3*C115*E115*F115*L115*$Q$8</f>
        <v>0</v>
      </c>
      <c r="R115" s="11">
        <v>3</v>
      </c>
      <c r="S115" s="11">
        <f>R115*C115*E115*F115*L115*$S$9</f>
        <v>208599.16077000002</v>
      </c>
      <c r="T115" s="11">
        <v>0</v>
      </c>
      <c r="U115" s="11">
        <f>T115*C115*E115*F115*L115*$U$9</f>
        <v>0</v>
      </c>
      <c r="V115" s="11">
        <v>0</v>
      </c>
      <c r="W115" s="11">
        <f>V115*C115*E115*F115*L115*$W$9</f>
        <v>0</v>
      </c>
      <c r="X115" s="11">
        <v>0</v>
      </c>
      <c r="Y115" s="11">
        <f>X115*C115*E115*F115*L115*$Y$9</f>
        <v>0</v>
      </c>
      <c r="Z115" s="11"/>
      <c r="AA115" s="11">
        <f>Z115*C115*E115*F115*L115*$AA$9</f>
        <v>0</v>
      </c>
      <c r="AB115" s="11">
        <v>0</v>
      </c>
      <c r="AC115" s="11">
        <f>AB115*C115*E115*F115*L115*$AC$9</f>
        <v>0</v>
      </c>
      <c r="AD115" s="11">
        <v>0</v>
      </c>
      <c r="AE115" s="11">
        <f>AD115*C115*E115*F115*L115*$AE$9</f>
        <v>0</v>
      </c>
      <c r="AF115" s="11">
        <v>0</v>
      </c>
      <c r="AG115" s="11">
        <f>AF115*C115*E115*F115*L115*$AG$9</f>
        <v>0</v>
      </c>
      <c r="AH115" s="11">
        <v>0</v>
      </c>
      <c r="AI115" s="11">
        <f>AH115/12*9*C115*E115*F115*L115*$AI$9+AH115/12*3*C115*E115*F115*L115*$AI$8</f>
        <v>0</v>
      </c>
      <c r="AJ115" s="11">
        <v>0</v>
      </c>
      <c r="AK115" s="11">
        <f>AJ115/12*9*C115*E115*F115*L115*$AK$9+AJ115/12*3*C115*E115*F115*L115*$AK$8</f>
        <v>0</v>
      </c>
      <c r="AL115" s="11">
        <v>0</v>
      </c>
      <c r="AM115" s="11">
        <f>AL115/12*9*C115*E115*F115*L115*$AM$9+AL115/12*3*C115*E115*F115*L115*$AM$8</f>
        <v>0</v>
      </c>
      <c r="AN115" s="11"/>
      <c r="AO115" s="11">
        <f>SUM($AO$9*AN115*C115*E115*F115*L115)</f>
        <v>0</v>
      </c>
      <c r="AP115" s="11"/>
      <c r="AQ115" s="11">
        <f>AP115/12*3*C115*E115*F115*L115*$AQ$8+AP115/12*9*C115*E115*F115*L115*$AQ$9</f>
        <v>0</v>
      </c>
      <c r="AR115" s="11">
        <v>0</v>
      </c>
      <c r="AS115" s="11">
        <f>AR115/12*9*C115*E115*F115*L115*$AS$9+AR115/12*3*C115*E115*F115*L115*$AS$8</f>
        <v>0</v>
      </c>
      <c r="AT115" s="11"/>
      <c r="AU115" s="11">
        <f>AT115*C115*E115*F115*L115*$AU$9</f>
        <v>0</v>
      </c>
      <c r="AV115" s="11">
        <v>0</v>
      </c>
      <c r="AW115" s="11">
        <f>AV115*C115*E115*F115*L115*$AW$9</f>
        <v>0</v>
      </c>
      <c r="AX115" s="11"/>
      <c r="AY115" s="11">
        <f>SUM(AX115*$AY$9*C115*E115*F115*L115)</f>
        <v>0</v>
      </c>
      <c r="AZ115" s="11">
        <v>13</v>
      </c>
      <c r="BA115" s="11">
        <f>(AZ115/12*3*C115*E115*F115*L115*$BA$8)+(AZ115/12*9*C115*E115*F115*L115*$BA$9)</f>
        <v>712713.79929749994</v>
      </c>
      <c r="BB115" s="11">
        <v>0</v>
      </c>
      <c r="BC115" s="11">
        <f>BB115/12*9*C115*E115*F115*L115*$BC$9+BB115/12*3*C115*E115*F115*L115*$BC$8</f>
        <v>0</v>
      </c>
      <c r="BD115" s="11">
        <v>0</v>
      </c>
      <c r="BE115" s="11">
        <f>BD115/12*9*C115*E115*F115*L115*$BE$9+BD115/12*3*C115*E115*F115*L115*$BE$8</f>
        <v>0</v>
      </c>
      <c r="BF115" s="11"/>
      <c r="BG115" s="11">
        <f>BF115/12*9*C115*E115*F115*L115*$BG$9+BF115/12*3*C115*E115*F115*L115*$BG$8</f>
        <v>0</v>
      </c>
      <c r="BH115" s="11">
        <v>4</v>
      </c>
      <c r="BI115" s="11">
        <f>BH115/12*9*C115*E115*F115*L115*$BI$9+BH115/12*3*C115*E115*F115*L115*$BI$8</f>
        <v>229459.07684699999</v>
      </c>
      <c r="BJ115" s="11">
        <v>0</v>
      </c>
      <c r="BK115" s="11">
        <f>BJ115/12*9*C115*E115*F115*L115*$BK$9+BJ115/12*3*C115*E115*F115*L115*$BK$8</f>
        <v>0</v>
      </c>
      <c r="BL115" s="11">
        <v>0</v>
      </c>
      <c r="BM115" s="11">
        <f>BL115/12*9*C115*E115*F115*L115*$BM$9+BL115/12*3*C115*E115*F115*L115*$BM$8</f>
        <v>0</v>
      </c>
      <c r="BN115" s="11">
        <v>0</v>
      </c>
      <c r="BO115" s="11">
        <f>BN115/12*9*C115*E115*F115*L115*$BO$9+BN115/12*3*C115*E115*F115*L115*$BO$8</f>
        <v>0</v>
      </c>
      <c r="BP115" s="11">
        <v>0</v>
      </c>
      <c r="BQ115" s="11">
        <f>BP115/12*9*C115*E115*F115*L115*$BQ$9+BP115/12*3*C115*E115*F115*L115*$BQ$8</f>
        <v>0</v>
      </c>
      <c r="BR115" s="11">
        <v>0</v>
      </c>
      <c r="BS115" s="11">
        <f>BR115/12*9*C115*E115*F115*L115*$BS$9+BR115/12*3*C115*E115*F115*L115*$BS$8</f>
        <v>0</v>
      </c>
      <c r="BT115" s="11"/>
      <c r="BU115" s="11">
        <f>BT115*C115*E115*F115*L115*$BU$9</f>
        <v>0</v>
      </c>
      <c r="BV115" s="11">
        <v>0</v>
      </c>
      <c r="BW115" s="11">
        <f>BV115/12*9*C115*E115*F115*L115*$BW$9+BV115/12*3*C115*E115*F115*L115*$BW$8</f>
        <v>0</v>
      </c>
      <c r="BX115" s="11">
        <v>0</v>
      </c>
      <c r="BY115" s="11">
        <f>BX115/12*9*C115*E115*F115*L115*$BY$9+BX115/12*3*C115*E115*F115*L115*$BY$8</f>
        <v>0</v>
      </c>
      <c r="BZ115" s="11"/>
      <c r="CA115" s="11">
        <f>BZ115/12*9*C115*E115*F115*M115*$CA$9+BZ115/12*3*C115*E115*F115*M115*$CA$8</f>
        <v>0</v>
      </c>
      <c r="CB115" s="11"/>
      <c r="CC115" s="11">
        <f>CB115/12*9*C115*E115*F115*M115*$CC$9+CB115/12*3*C115*E115*F115*M115*$CC$8</f>
        <v>0</v>
      </c>
      <c r="CD115" s="11">
        <v>2</v>
      </c>
      <c r="CE115" s="11">
        <f>CD115/12*9*C115*E115*F115*M115*$CE$9+CD115/12*3*C115*E115*F115*M115*$CE$8</f>
        <v>131577.93217799999</v>
      </c>
      <c r="CF115" s="11">
        <v>2</v>
      </c>
      <c r="CG115" s="11">
        <f>CF115/12*9*C115*E115*F115*M115*$CG$9+CF115/12*3*C115*E115*F115*M115*$CG$8</f>
        <v>123875.80931880001</v>
      </c>
      <c r="CH115" s="11"/>
      <c r="CI115" s="11">
        <f>SUM(CH115*$CI$9*C115*E115*F115*M115)</f>
        <v>0</v>
      </c>
      <c r="CJ115" s="11">
        <v>4</v>
      </c>
      <c r="CK115" s="11">
        <f t="shared" ref="CK115:CK178" si="559">SUM(CJ115*C115*E115*F115*M115*$CK$9)</f>
        <v>346595.52866399998</v>
      </c>
      <c r="CL115" s="11">
        <v>1</v>
      </c>
      <c r="CM115" s="11">
        <f>CL115/12*9*C115*E115*F115*M115*$CM$9+CL115/12*3*C115*E115*F115*M115*$CM$8</f>
        <v>61937.904659400003</v>
      </c>
      <c r="CN115" s="11">
        <v>0</v>
      </c>
      <c r="CO115" s="11">
        <f>CN115/12*9*C115*E115*F115*M115*$CO$9+CN115/12*3*C115*E115*F115*M115*$CO$8</f>
        <v>0</v>
      </c>
      <c r="CP115" s="11">
        <v>22</v>
      </c>
      <c r="CQ115" s="11">
        <f>CP115/12*9*C115*E115*F115*M115*$CQ$9+CP115/12*3*C115*E115*F115*M115*$CQ$8</f>
        <v>1362633.9025067999</v>
      </c>
      <c r="CR115" s="11">
        <v>1</v>
      </c>
      <c r="CS115" s="11">
        <f>CR115*C115*E115*F115*M115*$CS$9</f>
        <v>62900.670016799988</v>
      </c>
      <c r="CT115" s="11">
        <v>3</v>
      </c>
      <c r="CU115" s="11">
        <f>CT115/12*9*C115*E115*F115*M115*$CU$9+CT115/12*3*C115*E115*F115*M115*$CU$8</f>
        <v>197366.89826699998</v>
      </c>
      <c r="CV115" s="11"/>
      <c r="CW115" s="11">
        <f>SUM(CV115*$CW$9*C115*E115*F115*M115)</f>
        <v>0</v>
      </c>
      <c r="CX115" s="11">
        <v>1</v>
      </c>
      <c r="CY115" s="11">
        <f>(CX115/12*2*C115*E115*F115*M115*$CY$8)+(CX115/12*9*C115*E115*F115*M115*$CY$9)</f>
        <v>60547.243587600002</v>
      </c>
      <c r="CZ115" s="11">
        <v>0</v>
      </c>
      <c r="DA115" s="11">
        <f>CZ115*C115*E115*F115*M115*$DA$9</f>
        <v>0</v>
      </c>
      <c r="DB115" s="11">
        <v>0</v>
      </c>
      <c r="DC115" s="11">
        <f>DB115/12*9*C115*E115*F115*M115*$DC$9+DB115/12*3*C115*E115*F115*M115*$DC$8</f>
        <v>0</v>
      </c>
      <c r="DD115" s="11">
        <v>0</v>
      </c>
      <c r="DE115" s="11">
        <f>DD115/12*9*C115*E115*F115*M115*$DE$9+DD115/12*3*C115*E115*F115*M115*$DE$8</f>
        <v>0</v>
      </c>
      <c r="DF115" s="11">
        <v>270</v>
      </c>
      <c r="DG115" s="11">
        <f>DF115/12*9*C115*E115*F115*M115*$DG$9+DF115/12*3*C115*E115*F115*M115*$DG$8</f>
        <v>18586185.224606998</v>
      </c>
      <c r="DH115" s="11">
        <v>2</v>
      </c>
      <c r="DI115" s="11">
        <f>DH115/12*9*C115*E115*F115*M115*$DI$9+DH115/12*3*C115*E115*F115*M115*$DI$8</f>
        <v>137675.44610820001</v>
      </c>
      <c r="DJ115" s="11">
        <v>0</v>
      </c>
      <c r="DK115" s="11">
        <f>DJ115/12*9*C115*E115*F115*M115*$DK$9+DJ115/12*3*C115*E115*F115*M115*$DK$8</f>
        <v>0</v>
      </c>
      <c r="DL115" s="11">
        <v>0</v>
      </c>
      <c r="DM115" s="11">
        <f>DL115/12*3*C115*E115*F115*M115*$DM$8+DL115/12*9*C115*E115*F115*M115*$DM$9</f>
        <v>0</v>
      </c>
      <c r="DN115" s="11">
        <v>0</v>
      </c>
      <c r="DO115" s="11">
        <f>DN115/12*9*C115*E115*F115*M115*$DO$9+DN115/12*3*C115*E115*F115*M115*$DO$8</f>
        <v>0</v>
      </c>
      <c r="DP115" s="11">
        <v>0</v>
      </c>
      <c r="DQ115" s="11">
        <f>DP115/12*9*C115*E115*F115*M115*$DQ$9+DP115/12*3*C115*E115*F115*M115*$DQ$8</f>
        <v>0</v>
      </c>
      <c r="DR115" s="11">
        <v>0</v>
      </c>
      <c r="DS115" s="11">
        <f>DR115/12*9*C115*E115*F115*M115*$DS$9+DR115/12*3*C115*E115*F115*M115*$DS$8</f>
        <v>0</v>
      </c>
      <c r="DT115" s="11">
        <v>1</v>
      </c>
      <c r="DU115" s="11">
        <f>DT115/12*9*C115*E115*F115*M115*$DU$9+DT115/12*3*C115*E115*F115*M115*$DU$8</f>
        <v>59530.991265900004</v>
      </c>
      <c r="DV115" s="11">
        <v>0</v>
      </c>
      <c r="DW115" s="11">
        <f>DV115/12*9*C115*E115*F115*M115*$DW$9+DV115/12*3*C115*E115*F115*M115*$DW$8</f>
        <v>0</v>
      </c>
      <c r="DX115" s="11">
        <v>0</v>
      </c>
      <c r="DY115" s="11">
        <f>DX115/12*9*C115*E115*F115*N115*$DY$9+DX115/12*3*C115*E115*F115*N115*$DY$8</f>
        <v>0</v>
      </c>
      <c r="DZ115" s="11">
        <v>2</v>
      </c>
      <c r="EA115" s="11">
        <f>DZ115/12*9*C115*E115*F115*O115*$EA$9+DZ115/12*3*C115*E115*F115*O115*$EA$8</f>
        <v>253384.94212762505</v>
      </c>
      <c r="EB115" s="64">
        <f t="shared" ref="EB115:EC117" si="560">SUM(P115,R115,T115,V115,X115,Z115,AB115,AD115,AF115,AH115,AJ115,AL115,AP115,AR115,AT115,AV115,AX115,AZ115,BB115,BD115,BF115,BH115,BJ115,BL115,BN115,BP115,BR115,BT115,BV115,BX115,BZ115,CB115,CD115,CF115,CH115,CJ115,CL115,CN115,CP115,CR115,CT115,CV115,CX115,CZ115,DB115,DD115,DF115,DH115,DJ115,DL115,DN115,DP115,DR115,DT115,DV115,DX115,DZ115,AN115)</f>
        <v>331</v>
      </c>
      <c r="EC115" s="64">
        <f t="shared" si="560"/>
        <v>22534984.530221622</v>
      </c>
    </row>
    <row r="116" spans="1:133" x14ac:dyDescent="0.25">
      <c r="A116" s="45">
        <v>98</v>
      </c>
      <c r="B116" s="8" t="s">
        <v>183</v>
      </c>
      <c r="C116" s="5">
        <v>19007.45</v>
      </c>
      <c r="D116" s="5">
        <f t="shared" si="551"/>
        <v>16916.630499999999</v>
      </c>
      <c r="E116" s="9">
        <v>3.67</v>
      </c>
      <c r="F116" s="10">
        <v>1</v>
      </c>
      <c r="G116" s="10"/>
      <c r="H116" s="7">
        <v>0.62</v>
      </c>
      <c r="I116" s="7">
        <v>0.24</v>
      </c>
      <c r="J116" s="7">
        <v>0.03</v>
      </c>
      <c r="K116" s="7">
        <v>0.11</v>
      </c>
      <c r="L116" s="5">
        <v>1.4</v>
      </c>
      <c r="M116" s="5">
        <v>1.68</v>
      </c>
      <c r="N116" s="5">
        <v>2.23</v>
      </c>
      <c r="O116" s="5">
        <v>2.39</v>
      </c>
      <c r="P116" s="11"/>
      <c r="Q116" s="11">
        <f>P116/12*9*C116*E116*F116*L116*$Q$9+P116/12*3*C116*E116*F116*L116*$Q$8</f>
        <v>0</v>
      </c>
      <c r="R116" s="11"/>
      <c r="S116" s="11">
        <f>R116*C116*E116*F116*L116*$S$9</f>
        <v>0</v>
      </c>
      <c r="T116" s="11"/>
      <c r="U116" s="11">
        <f>T116*C116*E116*F116*L116*$U$9</f>
        <v>0</v>
      </c>
      <c r="V116" s="11"/>
      <c r="W116" s="11">
        <f>V116*C116*E116*F116*L116*$W$9</f>
        <v>0</v>
      </c>
      <c r="X116" s="11"/>
      <c r="Y116" s="11">
        <f>X116*C116*E116*F116*L116*$Y$9</f>
        <v>0</v>
      </c>
      <c r="Z116" s="11">
        <v>149</v>
      </c>
      <c r="AA116" s="11">
        <f>Z116*C116*E116*F116*L116*$AA$9</f>
        <v>16006519.58059</v>
      </c>
      <c r="AB116" s="11"/>
      <c r="AC116" s="11">
        <f>AB116*C116*E116*F116*L116*$AC$9</f>
        <v>0</v>
      </c>
      <c r="AD116" s="11"/>
      <c r="AE116" s="11">
        <f>AD116*C116*E116*F116*L116*$AE$9</f>
        <v>0</v>
      </c>
      <c r="AF116" s="11"/>
      <c r="AG116" s="11">
        <f>AF116*C116*E116*F116*L116*$AG$9</f>
        <v>0</v>
      </c>
      <c r="AH116" s="11"/>
      <c r="AI116" s="11">
        <f>AH116/12*9*C116*E116*F116*L116*$AI$9+AH116/12*3*C116*E116*F116*L116*$AI$8</f>
        <v>0</v>
      </c>
      <c r="AJ116" s="11"/>
      <c r="AK116" s="11">
        <f>AJ116/12*9*C116*E116*F116*L116*$AK$9+AJ116/12*3*C116*E116*F116*L116*$AK$8</f>
        <v>0</v>
      </c>
      <c r="AL116" s="11"/>
      <c r="AM116" s="11">
        <f>AL116/12*9*C116*E116*F116*L116*$AM$9+AL116/12*3*C116*E116*F116*L116*$AM$8</f>
        <v>0</v>
      </c>
      <c r="AN116" s="11"/>
      <c r="AO116" s="11">
        <f>SUM($AO$9*AN116*C116*E116*F116*L116)</f>
        <v>0</v>
      </c>
      <c r="AP116" s="11"/>
      <c r="AQ116" s="11">
        <f>AP116/12*3*C116*E116*F116*L116*$AQ$8+AP116/12*9*C116*E116*F116*L116*$AQ$9</f>
        <v>0</v>
      </c>
      <c r="AR116" s="11"/>
      <c r="AS116" s="11">
        <f>AR116/12*9*C116*E116*F116*L116*$AS$9+AR116/12*3*C116*E116*F116*L116*$AS$8</f>
        <v>0</v>
      </c>
      <c r="AT116" s="11"/>
      <c r="AU116" s="11">
        <f>AT116*C116*E116*F116*L116*$AU$9</f>
        <v>0</v>
      </c>
      <c r="AV116" s="11"/>
      <c r="AW116" s="11">
        <f>AV116*C116*E116*F116*L116*$AW$9</f>
        <v>0</v>
      </c>
      <c r="AX116" s="11"/>
      <c r="AY116" s="11">
        <f>SUM(AX116*$AY$9*C116*E116*F116*L116)</f>
        <v>0</v>
      </c>
      <c r="AZ116" s="11"/>
      <c r="BA116" s="11">
        <f>(AZ116/12*3*C116*E116*F116*L116*$BA$8)+(AZ116/12*9*C116*E116*F116*L116*$BA$9)</f>
        <v>0</v>
      </c>
      <c r="BB116" s="11"/>
      <c r="BC116" s="11">
        <f>BB116/12*9*C116*E116*F116*L116*$BC$9+BB116/12*3*C116*E116*F116*L116*$BC$8</f>
        <v>0</v>
      </c>
      <c r="BD116" s="11"/>
      <c r="BE116" s="11">
        <f>BD116/12*9*C116*E116*F116*L116*$BE$9+BD116/12*3*C116*E116*F116*L116*$BE$8</f>
        <v>0</v>
      </c>
      <c r="BF116" s="11"/>
      <c r="BG116" s="11">
        <f>BF116/12*9*C116*E116*F116*L116*$BG$9+BF116/12*3*C116*E116*F116*L116*$BG$8</f>
        <v>0</v>
      </c>
      <c r="BH116" s="11"/>
      <c r="BI116" s="11">
        <f>BH116/12*9*C116*E116*F116*L116*$BI$9+BH116/12*3*C116*E116*F116*L116*$BI$8</f>
        <v>0</v>
      </c>
      <c r="BJ116" s="11"/>
      <c r="BK116" s="11">
        <f>BJ116/12*9*C116*E116*F116*L116*$BK$9+BJ116/12*3*C116*E116*F116*L116*$BK$8</f>
        <v>0</v>
      </c>
      <c r="BL116" s="11"/>
      <c r="BM116" s="11">
        <f>BL116/12*9*C116*E116*F116*L116*$BM$9+BL116/12*3*C116*E116*F116*L116*$BM$8</f>
        <v>0</v>
      </c>
      <c r="BN116" s="11"/>
      <c r="BO116" s="11">
        <f>BN116/12*9*C116*E116*F116*L116*$BO$9+BN116/12*3*C116*E116*F116*L116*$BO$8</f>
        <v>0</v>
      </c>
      <c r="BP116" s="11"/>
      <c r="BQ116" s="11">
        <f>BP116/12*9*C116*E116*F116*L116*$BQ$9+BP116/12*3*C116*E116*F116*L116*$BQ$8</f>
        <v>0</v>
      </c>
      <c r="BR116" s="11"/>
      <c r="BS116" s="11">
        <f>BR116/12*9*C116*E116*F116*L116*$BS$9+BR116/12*3*C116*E116*F116*L116*$BS$8</f>
        <v>0</v>
      </c>
      <c r="BT116" s="11">
        <v>20</v>
      </c>
      <c r="BU116" s="11">
        <f>BT116*C116*E116*F116*L116*$BU$9</f>
        <v>2148526.1181999999</v>
      </c>
      <c r="BV116" s="11"/>
      <c r="BW116" s="11">
        <f>BV116/12*9*C116*E116*F116*L116*$BW$9+BV116/12*3*C116*E116*F116*L116*$BW$8</f>
        <v>0</v>
      </c>
      <c r="BX116" s="11"/>
      <c r="BY116" s="11">
        <f>BX116/12*9*C116*E116*F116*L116*$BY$9+BX116/12*3*C116*E116*F116*L116*$BY$8</f>
        <v>0</v>
      </c>
      <c r="BZ116" s="11"/>
      <c r="CA116" s="11">
        <f>BZ116/12*9*C116*E116*F116*M116*$CA$9+BZ116/12*3*C116*E116*F116*M116*$CA$8</f>
        <v>0</v>
      </c>
      <c r="CB116" s="11"/>
      <c r="CC116" s="11">
        <f>CB116/12*9*C116*E116*F116*M116*$CC$9+CB116/12*3*C116*E116*F116*M116*$CC$8</f>
        <v>0</v>
      </c>
      <c r="CD116" s="11"/>
      <c r="CE116" s="11">
        <f>CD116/12*9*C116*E116*F116*M116*$CE$9+CD116/12*3*C116*E116*F116*M116*$CE$8</f>
        <v>0</v>
      </c>
      <c r="CF116" s="11"/>
      <c r="CG116" s="11">
        <f>CF116/12*9*C116*E116*F116*M116*$CG$9+CF116/12*3*C116*E116*F116*M116*$CG$8</f>
        <v>0</v>
      </c>
      <c r="CH116" s="11"/>
      <c r="CI116" s="11">
        <f>SUM(CH116*$CI$9*C116*E116*F116*M116)</f>
        <v>0</v>
      </c>
      <c r="CJ116" s="11"/>
      <c r="CK116" s="11">
        <f t="shared" si="559"/>
        <v>0</v>
      </c>
      <c r="CL116" s="11"/>
      <c r="CM116" s="11">
        <f>CL116/12*9*C116*E116*F116*M116*$CM$9+CL116/12*3*C116*E116*F116*M116*$CM$8</f>
        <v>0</v>
      </c>
      <c r="CN116" s="11"/>
      <c r="CO116" s="11">
        <f>CN116/12*9*C116*E116*F116*M116*$CO$9+CN116/12*3*C116*E116*F116*M116*$CO$8</f>
        <v>0</v>
      </c>
      <c r="CP116" s="11"/>
      <c r="CQ116" s="11">
        <f>CP116/12*9*C116*E116*F116*M116*$CQ$9+CP116/12*3*C116*E116*F116*M116*$CQ$8</f>
        <v>0</v>
      </c>
      <c r="CR116" s="11"/>
      <c r="CS116" s="11">
        <f>CR116*C116*E116*F116*M116*$CS$9</f>
        <v>0</v>
      </c>
      <c r="CT116" s="11"/>
      <c r="CU116" s="11">
        <f>CT116/12*9*C116*E116*F116*M116*$CU$9+CT116/12*3*C116*E116*F116*M116*$CU$8</f>
        <v>0</v>
      </c>
      <c r="CV116" s="11"/>
      <c r="CW116" s="11">
        <f>SUM(CV116*$CW$9*C116*E116*F116*M116)</f>
        <v>0</v>
      </c>
      <c r="CX116" s="11"/>
      <c r="CY116" s="11">
        <f>(CX116/12*2*C116*E116*F116*M116*$CY$8)+(CX116/12*9*C116*E116*F116*M116*$CY$9)</f>
        <v>0</v>
      </c>
      <c r="CZ116" s="11"/>
      <c r="DA116" s="11">
        <f>CZ116*C116*E116*F116*M116*$DA$9</f>
        <v>0</v>
      </c>
      <c r="DB116" s="11"/>
      <c r="DC116" s="11">
        <f>DB116/12*9*C116*E116*F116*M116*$DC$9+DB116/12*3*C116*E116*F116*M116*$DC$8</f>
        <v>0</v>
      </c>
      <c r="DD116" s="11"/>
      <c r="DE116" s="11">
        <f>DD116/12*9*C116*E116*F116*M116*$DE$9+DD116/12*3*C116*E116*F116*M116*$DE$8</f>
        <v>0</v>
      </c>
      <c r="DF116" s="11">
        <v>90</v>
      </c>
      <c r="DG116" s="11">
        <f>DF116/12*9*C116*E116*F116*M116*$DG$9+DF116/12*3*C116*E116*F116*M116*$DG$8</f>
        <v>11311990.012323</v>
      </c>
      <c r="DH116" s="11"/>
      <c r="DI116" s="11">
        <f>DH116/12*9*C116*E116*F116*M116*$DI$9+DH116/12*3*C116*E116*F116*M116*$DI$8</f>
        <v>0</v>
      </c>
      <c r="DJ116" s="11"/>
      <c r="DK116" s="11">
        <f>DJ116/12*9*C116*E116*F116*M116*$DK$9+DJ116/12*3*C116*E116*F116*M116*$DK$8</f>
        <v>0</v>
      </c>
      <c r="DL116" s="11"/>
      <c r="DM116" s="11">
        <f>DL116/12*3*C116*E116*F116*M116*$DM$8+DL116/12*9*C116*E116*F116*M116*$DM$9</f>
        <v>0</v>
      </c>
      <c r="DN116" s="11"/>
      <c r="DO116" s="11">
        <f>DN116/12*9*C116*E116*F116*M116*$DO$9+DN116/12*3*C116*E116*F116*M116*$DO$8</f>
        <v>0</v>
      </c>
      <c r="DP116" s="11"/>
      <c r="DQ116" s="11">
        <f>DP116/12*9*C116*E116*F116*M116*$DQ$9+DP116/12*3*C116*E116*F116*M116*$DQ$8</f>
        <v>0</v>
      </c>
      <c r="DR116" s="11"/>
      <c r="DS116" s="11">
        <f>DR116/12*9*C116*E116*F116*M116*$DS$9+DR116/12*3*C116*E116*F116*M116*$DS$8</f>
        <v>0</v>
      </c>
      <c r="DT116" s="11"/>
      <c r="DU116" s="11">
        <f>DT116/12*9*C116*E116*F116*M116*$DU$9+DT116/12*3*C116*E116*F116*M116*$DU$8</f>
        <v>0</v>
      </c>
      <c r="DV116" s="11"/>
      <c r="DW116" s="11">
        <f>DV116/12*9*C116*E116*F116*M116*$DW$9+DV116/12*3*C116*E116*F116*M116*$DW$8</f>
        <v>0</v>
      </c>
      <c r="DX116" s="11"/>
      <c r="DY116" s="11">
        <f>DX116/12*9*C116*E116*F116*N116*$DY$9+DX116/12*3*C116*E116*F116*N116*$DY$8</f>
        <v>0</v>
      </c>
      <c r="DZ116" s="11"/>
      <c r="EA116" s="11">
        <f>DZ116/12*9*C116*E116*F116*O116*$EA$9+DZ116/12*3*C116*E116*F116*O116*$EA$8</f>
        <v>0</v>
      </c>
      <c r="EB116" s="64">
        <f t="shared" si="560"/>
        <v>259</v>
      </c>
      <c r="EC116" s="64">
        <f t="shared" si="560"/>
        <v>29467035.711112998</v>
      </c>
    </row>
    <row r="117" spans="1:133" x14ac:dyDescent="0.25">
      <c r="A117" s="45">
        <v>101</v>
      </c>
      <c r="B117" s="8" t="s">
        <v>184</v>
      </c>
      <c r="C117" s="5">
        <v>19007.45</v>
      </c>
      <c r="D117" s="5">
        <f t="shared" si="551"/>
        <v>15776.183500000003</v>
      </c>
      <c r="E117" s="9">
        <v>1.63</v>
      </c>
      <c r="F117" s="10">
        <v>1</v>
      </c>
      <c r="G117" s="10"/>
      <c r="H117" s="7">
        <v>0.55000000000000004</v>
      </c>
      <c r="I117" s="7">
        <v>0.24</v>
      </c>
      <c r="J117" s="7">
        <v>0.04</v>
      </c>
      <c r="K117" s="7">
        <v>0.17</v>
      </c>
      <c r="L117" s="5">
        <v>1.4</v>
      </c>
      <c r="M117" s="5">
        <v>1.68</v>
      </c>
      <c r="N117" s="5">
        <v>2.23</v>
      </c>
      <c r="O117" s="5">
        <v>2.39</v>
      </c>
      <c r="P117" s="11"/>
      <c r="Q117" s="11">
        <f>P117/12*9*C117*E117*F117*L117*$Q$9+P117/12*3*C117*E117*F117*L117*$Q$8</f>
        <v>0</v>
      </c>
      <c r="R117" s="11">
        <v>100</v>
      </c>
      <c r="S117" s="11">
        <f>R117*C117*E117*F117*L117*$S$9</f>
        <v>5638750.1169999987</v>
      </c>
      <c r="T117" s="11">
        <v>0</v>
      </c>
      <c r="U117" s="11">
        <f>T117*C117*E117*F117*L117*$U$9</f>
        <v>0</v>
      </c>
      <c r="V117" s="11">
        <v>0</v>
      </c>
      <c r="W117" s="11">
        <f>V117*C117*E117*F117*L117*$W$9</f>
        <v>0</v>
      </c>
      <c r="X117" s="11">
        <v>0</v>
      </c>
      <c r="Y117" s="11">
        <f>X117*C117*E117*F117*L117*$Y$9</f>
        <v>0</v>
      </c>
      <c r="Z117" s="11">
        <v>223</v>
      </c>
      <c r="AA117" s="11">
        <f>Z117*C117*E117*F117*L117*$AA$9</f>
        <v>10639887.720770001</v>
      </c>
      <c r="AB117" s="11">
        <v>0</v>
      </c>
      <c r="AC117" s="11">
        <f>AB117*C117*E117*F117*L117*$AC$9</f>
        <v>0</v>
      </c>
      <c r="AD117" s="11">
        <v>0</v>
      </c>
      <c r="AE117" s="11">
        <f>AD117*C117*E117*F117*L117*$AE$9</f>
        <v>0</v>
      </c>
      <c r="AF117" s="11">
        <v>0</v>
      </c>
      <c r="AG117" s="11">
        <f>AF117*C117*E117*F117*L117*$AG$9</f>
        <v>0</v>
      </c>
      <c r="AH117" s="11">
        <v>0</v>
      </c>
      <c r="AI117" s="11">
        <f>AH117/12*9*C117*E117*F117*L117*$AI$9+AH117/12*3*C117*E117*F117*L117*$AI$8</f>
        <v>0</v>
      </c>
      <c r="AJ117" s="11"/>
      <c r="AK117" s="11">
        <f>AJ117/12*9*C117*E117*F117*L117*$AK$9+AJ117/12*3*C117*E117*F117*L117*$AK$8</f>
        <v>0</v>
      </c>
      <c r="AL117" s="11">
        <v>0</v>
      </c>
      <c r="AM117" s="11">
        <f>AL117/12*9*C117*E117*F117*L117*$AM$9+AL117/12*3*C117*E117*F117*L117*$AM$8</f>
        <v>0</v>
      </c>
      <c r="AN117" s="11"/>
      <c r="AO117" s="11">
        <f>SUM($AO$9*AN117*C117*E117*F117*L117)</f>
        <v>0</v>
      </c>
      <c r="AP117" s="11">
        <v>22</v>
      </c>
      <c r="AQ117" s="11">
        <f>AP117/12*3*C117*E117*F117*L117*$AQ$8+AP117/12*9*C117*E117*F117*L117*$AQ$9</f>
        <v>920851.26910699997</v>
      </c>
      <c r="AR117" s="11">
        <v>0</v>
      </c>
      <c r="AS117" s="11">
        <f>AR117/12*9*C117*E117*F117*L117*$AS$9+AR117/12*3*C117*E117*F117*L117*$AS$8</f>
        <v>0</v>
      </c>
      <c r="AT117" s="11"/>
      <c r="AU117" s="11">
        <f>AT117*C117*E117*F117*L117*$AU$9</f>
        <v>0</v>
      </c>
      <c r="AV117" s="11">
        <v>0</v>
      </c>
      <c r="AW117" s="11">
        <f>AV117*C117*E117*F117*L117*$AW$9</f>
        <v>0</v>
      </c>
      <c r="AX117" s="11"/>
      <c r="AY117" s="11">
        <f>SUM(AX117*$AY$9*C117*E117*F117*L117)</f>
        <v>0</v>
      </c>
      <c r="AZ117" s="11">
        <v>4</v>
      </c>
      <c r="BA117" s="11">
        <f>(AZ117/12*3*C117*E117*F117*L117*$BA$8)+(AZ117/12*9*C117*E117*F117*L117*$BA$9)</f>
        <v>177837.50368999998</v>
      </c>
      <c r="BB117" s="11">
        <v>0</v>
      </c>
      <c r="BC117" s="11">
        <f>BB117/12*9*C117*E117*F117*L117*$BC$9+BB117/12*3*C117*E117*F117*L117*$BC$8</f>
        <v>0</v>
      </c>
      <c r="BD117" s="11">
        <v>0</v>
      </c>
      <c r="BE117" s="11">
        <f>BD117/12*9*C117*E117*F117*L117*$BE$9+BD117/12*3*C117*E117*F117*L117*$BE$8</f>
        <v>0</v>
      </c>
      <c r="BF117" s="11"/>
      <c r="BG117" s="11">
        <f>BF117/12*9*C117*E117*F117*L117*$BG$9+BF117/12*3*C117*E117*F117*L117*$BG$8</f>
        <v>0</v>
      </c>
      <c r="BH117" s="11">
        <v>4</v>
      </c>
      <c r="BI117" s="11">
        <f>BH117/12*9*C117*E117*F117*L117*$BI$9+BH117/12*3*C117*E117*F117*L117*$BI$8</f>
        <v>186078.753861</v>
      </c>
      <c r="BJ117" s="11">
        <v>0</v>
      </c>
      <c r="BK117" s="11">
        <f>BJ117/12*9*C117*E117*F117*L117*$BK$9+BJ117/12*3*C117*E117*F117*L117*$BK$8</f>
        <v>0</v>
      </c>
      <c r="BL117" s="11">
        <v>0</v>
      </c>
      <c r="BM117" s="11">
        <f>BL117/12*9*C117*E117*F117*L117*$BM$9+BL117/12*3*C117*E117*F117*L117*$BM$8</f>
        <v>0</v>
      </c>
      <c r="BN117" s="11">
        <v>0</v>
      </c>
      <c r="BO117" s="11">
        <f>BN117/12*9*C117*E117*F117*L117*$BO$9+BN117/12*3*C117*E117*F117*L117*$BO$8</f>
        <v>0</v>
      </c>
      <c r="BP117" s="11">
        <v>0</v>
      </c>
      <c r="BQ117" s="11">
        <f>BP117/12*9*C117*E117*F117*L117*$BQ$9+BP117/12*3*C117*E117*F117*L117*$BQ$8</f>
        <v>0</v>
      </c>
      <c r="BR117" s="11">
        <v>0</v>
      </c>
      <c r="BS117" s="11">
        <f>BR117/12*9*C117*E117*F117*L117*$BS$9+BR117/12*3*C117*E117*F117*L117*$BS$8</f>
        <v>0</v>
      </c>
      <c r="BT117" s="11">
        <v>10</v>
      </c>
      <c r="BU117" s="11">
        <f>BT117*C117*E117*F117*L117*$BU$9</f>
        <v>477125.0099</v>
      </c>
      <c r="BV117" s="11">
        <v>0</v>
      </c>
      <c r="BW117" s="11">
        <f>BV117/12*9*C117*E117*F117*L117*$BW$9+BV117/12*3*C117*E117*F117*L117*$BW$8</f>
        <v>0</v>
      </c>
      <c r="BX117" s="11">
        <v>0</v>
      </c>
      <c r="BY117" s="11">
        <f>BX117/12*9*C117*E117*F117*L117*$BY$9+BX117/12*3*C117*E117*F117*L117*$BY$8</f>
        <v>0</v>
      </c>
      <c r="BZ117" s="11"/>
      <c r="CA117" s="11">
        <f>BZ117/12*9*C117*E117*F117*M117*$CA$9+BZ117/12*3*C117*E117*F117*M117*$CA$8</f>
        <v>0</v>
      </c>
      <c r="CB117" s="11"/>
      <c r="CC117" s="11">
        <f>CB117/12*9*C117*E117*F117*M117*$CC$9+CB117/12*3*C117*E117*F117*M117*$CC$8</f>
        <v>0</v>
      </c>
      <c r="CD117" s="11">
        <v>3</v>
      </c>
      <c r="CE117" s="11">
        <f>CD117/12*9*C117*E117*F117*M117*$CE$9+CD117/12*3*C117*E117*F117*M117*$CE$8</f>
        <v>160053.753321</v>
      </c>
      <c r="CF117" s="11">
        <v>2</v>
      </c>
      <c r="CG117" s="11">
        <f>CF117/12*9*C117*E117*F117*M117*$CG$9+CF117/12*3*C117*E117*F117*M117*$CG$8</f>
        <v>100456.5020844</v>
      </c>
      <c r="CH117" s="11"/>
      <c r="CI117" s="11">
        <f>SUM(CH117*$CI$9*C117*E117*F117*M117)</f>
        <v>0</v>
      </c>
      <c r="CJ117" s="11">
        <v>2</v>
      </c>
      <c r="CK117" s="11">
        <f t="shared" si="559"/>
        <v>140535.002916</v>
      </c>
      <c r="CL117" s="11">
        <v>4</v>
      </c>
      <c r="CM117" s="11">
        <f>CL117/12*9*C117*E117*F117*M117*$CM$9+CL117/12*3*C117*E117*F117*M117*$CM$8</f>
        <v>200913.00416879999</v>
      </c>
      <c r="CN117" s="11">
        <v>4</v>
      </c>
      <c r="CO117" s="11">
        <f>CN117/12*9*C117*E117*F117*M117*$CO$9+CN117/12*3*C117*E117*F117*M117*$CO$8</f>
        <v>213405.00442799999</v>
      </c>
      <c r="CP117" s="11">
        <v>2</v>
      </c>
      <c r="CQ117" s="11">
        <f>CP117/12*9*C117*E117*F117*M117*$CQ$9+CP117/12*3*C117*E117*F117*M117*$CQ$8</f>
        <v>100456.5020844</v>
      </c>
      <c r="CR117" s="11"/>
      <c r="CS117" s="11">
        <f>CR117*C117*E117*F117*M117*$CS$9</f>
        <v>0</v>
      </c>
      <c r="CT117" s="11">
        <v>0</v>
      </c>
      <c r="CU117" s="11">
        <f>CT117/12*9*C117*E117*F117*M117*$CU$9+CT117/12*3*C117*E117*F117*M117*$CU$8</f>
        <v>0</v>
      </c>
      <c r="CV117" s="11"/>
      <c r="CW117" s="11">
        <f>SUM(CV117*$CW$9*C117*E117*F117*M117)</f>
        <v>0</v>
      </c>
      <c r="CX117" s="11"/>
      <c r="CY117" s="11">
        <f>(CX117/12*2*C117*E117*F117*M117*$CY$8)+(CX117/12*9*C117*E117*F117*M117*$CY$9)</f>
        <v>0</v>
      </c>
      <c r="CZ117" s="11">
        <v>1</v>
      </c>
      <c r="DA117" s="11">
        <f>CZ117*C117*E117*F117*M117*$DA$9</f>
        <v>51009.00105839999</v>
      </c>
      <c r="DB117" s="11">
        <v>0</v>
      </c>
      <c r="DC117" s="11">
        <f>DB117/12*9*C117*E117*F117*M117*$DC$9+DB117/12*3*C117*E117*F117*M117*$DC$8</f>
        <v>0</v>
      </c>
      <c r="DD117" s="11">
        <v>5</v>
      </c>
      <c r="DE117" s="11">
        <f>DD117/12*9*C117*E117*F117*M117*$DE$9+DD117/12*3*C117*E117*F117*M117*$DE$8</f>
        <v>279118.13079149998</v>
      </c>
      <c r="DF117" s="11">
        <v>18</v>
      </c>
      <c r="DG117" s="11">
        <f>DF117/12*9*C117*E117*F117*M117*$DG$9+DF117/12*3*C117*E117*F117*M117*$DG$8</f>
        <v>1004825.2708494001</v>
      </c>
      <c r="DH117" s="11">
        <v>0</v>
      </c>
      <c r="DI117" s="11">
        <f>DH117/12*9*C117*E117*F117*M117*$DI$9+DH117/12*3*C117*E117*F117*M117*$DI$8</f>
        <v>0</v>
      </c>
      <c r="DJ117" s="11">
        <v>0</v>
      </c>
      <c r="DK117" s="11">
        <f>DJ117/12*9*C117*E117*F117*M117*$DK$9+DJ117/12*3*C117*E117*F117*M117*$DK$8</f>
        <v>0</v>
      </c>
      <c r="DL117" s="11">
        <v>0</v>
      </c>
      <c r="DM117" s="11">
        <f>DL117/12*3*C117*E117*F117*M117*$DM$8+DL117/12*9*C117*E117*F117*M117*$DM$9</f>
        <v>0</v>
      </c>
      <c r="DN117" s="11">
        <v>0</v>
      </c>
      <c r="DO117" s="11">
        <f>DN117/12*9*C117*E117*F117*M117*$DO$9+DN117/12*3*C117*E117*F117*M117*$DO$8</f>
        <v>0</v>
      </c>
      <c r="DP117" s="11">
        <v>10</v>
      </c>
      <c r="DQ117" s="11">
        <f>DP117/12*9*C117*E117*F117*M117*$DQ$9+DP117/12*3*C117*E117*F117*M117*$DQ$8</f>
        <v>608985.01263599994</v>
      </c>
      <c r="DR117" s="11">
        <v>0</v>
      </c>
      <c r="DS117" s="11">
        <f>DR117/12*9*C117*E117*F117*M117*$DS$9+DR117/12*3*C117*E117*F117*M117*$DS$8</f>
        <v>0</v>
      </c>
      <c r="DT117" s="11">
        <v>4</v>
      </c>
      <c r="DU117" s="11">
        <f>DT117/12*9*C117*E117*F117*M117*$DU$9+DT117/12*3*C117*E117*F117*M117*$DU$8</f>
        <v>193105.50400679998</v>
      </c>
      <c r="DV117" s="11">
        <v>0</v>
      </c>
      <c r="DW117" s="11">
        <f>DV117/12*9*C117*E117*F117*M117*$DW$9+DV117/12*3*C117*E117*F117*M117*$DW$8</f>
        <v>0</v>
      </c>
      <c r="DX117" s="11">
        <v>0</v>
      </c>
      <c r="DY117" s="11">
        <f>DX117/12*9*C117*E117*F117*N117*$DY$9+DX117/12*3*C117*E117*F117*N117*$DY$8</f>
        <v>0</v>
      </c>
      <c r="DZ117" s="11"/>
      <c r="EA117" s="11">
        <f>DZ117/12*9*C117*E117*F117*O117*$EA$9+DZ117/12*3*C117*E117*F117*O117*$EA$8</f>
        <v>0</v>
      </c>
      <c r="EB117" s="64">
        <f t="shared" si="560"/>
        <v>418</v>
      </c>
      <c r="EC117" s="64">
        <f t="shared" si="560"/>
        <v>21093393.062672697</v>
      </c>
    </row>
    <row r="118" spans="1:133" s="66" customFormat="1" x14ac:dyDescent="0.2">
      <c r="A118" s="44">
        <v>20</v>
      </c>
      <c r="B118" s="26" t="s">
        <v>185</v>
      </c>
      <c r="C118" s="5">
        <v>19007.45</v>
      </c>
      <c r="D118" s="13">
        <f t="shared" si="551"/>
        <v>0</v>
      </c>
      <c r="E118" s="13">
        <v>0.87</v>
      </c>
      <c r="F118" s="14">
        <v>1</v>
      </c>
      <c r="G118" s="14"/>
      <c r="H118" s="15"/>
      <c r="I118" s="15"/>
      <c r="J118" s="15"/>
      <c r="K118" s="15"/>
      <c r="L118" s="5">
        <v>1.4</v>
      </c>
      <c r="M118" s="5">
        <v>1.68</v>
      </c>
      <c r="N118" s="5">
        <v>2.23</v>
      </c>
      <c r="O118" s="5">
        <v>2.39</v>
      </c>
      <c r="P118" s="12">
        <f t="shared" ref="P118:AJ118" si="561">SUM(P119:P127)</f>
        <v>0</v>
      </c>
      <c r="Q118" s="12">
        <f t="shared" si="561"/>
        <v>0</v>
      </c>
      <c r="R118" s="12">
        <f t="shared" si="561"/>
        <v>14</v>
      </c>
      <c r="S118" s="12">
        <f t="shared" si="561"/>
        <v>397134.05731999991</v>
      </c>
      <c r="T118" s="12">
        <f t="shared" si="561"/>
        <v>0</v>
      </c>
      <c r="U118" s="12">
        <f t="shared" si="561"/>
        <v>0</v>
      </c>
      <c r="V118" s="12">
        <f t="shared" ref="V118" si="562">SUM(V119:V127)</f>
        <v>0</v>
      </c>
      <c r="W118" s="12">
        <f t="shared" si="561"/>
        <v>0</v>
      </c>
      <c r="X118" s="12">
        <f t="shared" si="561"/>
        <v>0</v>
      </c>
      <c r="Y118" s="12">
        <f t="shared" si="561"/>
        <v>0</v>
      </c>
      <c r="Z118" s="12">
        <f t="shared" si="561"/>
        <v>1065</v>
      </c>
      <c r="AA118" s="12">
        <f t="shared" si="561"/>
        <v>25265964.634679999</v>
      </c>
      <c r="AB118" s="12">
        <f t="shared" si="561"/>
        <v>0</v>
      </c>
      <c r="AC118" s="12">
        <f t="shared" si="561"/>
        <v>0</v>
      </c>
      <c r="AD118" s="12">
        <f t="shared" si="561"/>
        <v>203</v>
      </c>
      <c r="AE118" s="12">
        <f t="shared" si="561"/>
        <v>6998622.92129</v>
      </c>
      <c r="AF118" s="12">
        <f t="shared" si="561"/>
        <v>0</v>
      </c>
      <c r="AG118" s="12">
        <f t="shared" si="561"/>
        <v>0</v>
      </c>
      <c r="AH118" s="12">
        <f t="shared" si="561"/>
        <v>0</v>
      </c>
      <c r="AI118" s="12">
        <f t="shared" si="561"/>
        <v>0</v>
      </c>
      <c r="AJ118" s="12">
        <f t="shared" si="561"/>
        <v>14</v>
      </c>
      <c r="AK118" s="12">
        <f t="shared" ref="AK118:BE118" si="563">SUM(AK119:AK127)</f>
        <v>255845.97923500001</v>
      </c>
      <c r="AL118" s="12">
        <f t="shared" si="563"/>
        <v>18</v>
      </c>
      <c r="AM118" s="12">
        <f t="shared" si="563"/>
        <v>357195.79345449992</v>
      </c>
      <c r="AN118" s="12">
        <f t="shared" si="563"/>
        <v>0</v>
      </c>
      <c r="AO118" s="12">
        <f t="shared" si="563"/>
        <v>0</v>
      </c>
      <c r="AP118" s="12">
        <f t="shared" si="563"/>
        <v>11</v>
      </c>
      <c r="AQ118" s="12">
        <f t="shared" si="563"/>
        <v>193106.56842399997</v>
      </c>
      <c r="AR118" s="12">
        <f t="shared" si="563"/>
        <v>1</v>
      </c>
      <c r="AS118" s="12">
        <f t="shared" si="563"/>
        <v>21056.833258999999</v>
      </c>
      <c r="AT118" s="12">
        <f t="shared" si="563"/>
        <v>0</v>
      </c>
      <c r="AU118" s="12">
        <f t="shared" si="563"/>
        <v>0</v>
      </c>
      <c r="AV118" s="12">
        <f t="shared" si="563"/>
        <v>0</v>
      </c>
      <c r="AW118" s="12">
        <f t="shared" si="563"/>
        <v>0</v>
      </c>
      <c r="AX118" s="12">
        <f t="shared" si="563"/>
        <v>0</v>
      </c>
      <c r="AY118" s="12">
        <f t="shared" si="563"/>
        <v>0</v>
      </c>
      <c r="AZ118" s="12">
        <f t="shared" si="563"/>
        <v>63</v>
      </c>
      <c r="BA118" s="12">
        <f t="shared" si="563"/>
        <v>1230406.4097325001</v>
      </c>
      <c r="BB118" s="12">
        <f t="shared" si="563"/>
        <v>0</v>
      </c>
      <c r="BC118" s="12">
        <f t="shared" si="563"/>
        <v>0</v>
      </c>
      <c r="BD118" s="12">
        <f t="shared" si="563"/>
        <v>2650</v>
      </c>
      <c r="BE118" s="12">
        <f t="shared" si="563"/>
        <v>66782865.649499997</v>
      </c>
      <c r="BF118" s="12">
        <f t="shared" ref="BF118:CA118" si="564">SUM(BF119:BF127)</f>
        <v>2</v>
      </c>
      <c r="BG118" s="12">
        <f t="shared" si="564"/>
        <v>46805.085327000008</v>
      </c>
      <c r="BH118" s="12">
        <f t="shared" si="564"/>
        <v>0</v>
      </c>
      <c r="BI118" s="12">
        <f t="shared" si="564"/>
        <v>0</v>
      </c>
      <c r="BJ118" s="12">
        <f t="shared" si="564"/>
        <v>0</v>
      </c>
      <c r="BK118" s="12">
        <f t="shared" si="564"/>
        <v>0</v>
      </c>
      <c r="BL118" s="12">
        <f t="shared" si="564"/>
        <v>0</v>
      </c>
      <c r="BM118" s="12">
        <f t="shared" si="564"/>
        <v>0</v>
      </c>
      <c r="BN118" s="12">
        <f t="shared" si="564"/>
        <v>0</v>
      </c>
      <c r="BO118" s="12">
        <f t="shared" si="564"/>
        <v>0</v>
      </c>
      <c r="BP118" s="12">
        <f t="shared" si="564"/>
        <v>10</v>
      </c>
      <c r="BQ118" s="12">
        <f t="shared" si="564"/>
        <v>202385.62536499996</v>
      </c>
      <c r="BR118" s="12">
        <f t="shared" si="564"/>
        <v>0</v>
      </c>
      <c r="BS118" s="12">
        <f t="shared" si="564"/>
        <v>0</v>
      </c>
      <c r="BT118" s="12">
        <f t="shared" si="564"/>
        <v>0</v>
      </c>
      <c r="BU118" s="12">
        <f t="shared" si="564"/>
        <v>0</v>
      </c>
      <c r="BV118" s="12">
        <f t="shared" si="564"/>
        <v>6</v>
      </c>
      <c r="BW118" s="12">
        <f t="shared" si="564"/>
        <v>136705.09677825001</v>
      </c>
      <c r="BX118" s="12">
        <f t="shared" si="564"/>
        <v>14</v>
      </c>
      <c r="BY118" s="12">
        <f t="shared" si="564"/>
        <v>243849.99739100001</v>
      </c>
      <c r="BZ118" s="12">
        <f t="shared" si="564"/>
        <v>7</v>
      </c>
      <c r="CA118" s="12">
        <f t="shared" si="564"/>
        <v>221088.76609050002</v>
      </c>
      <c r="CB118" s="12">
        <f t="shared" ref="CB118:CI118" si="565">SUM(CB119:CB127)</f>
        <v>6</v>
      </c>
      <c r="CC118" s="12">
        <f t="shared" si="565"/>
        <v>224812.89576900002</v>
      </c>
      <c r="CD118" s="12">
        <f t="shared" si="565"/>
        <v>60</v>
      </c>
      <c r="CE118" s="12">
        <f t="shared" si="565"/>
        <v>1381240.97958</v>
      </c>
      <c r="CF118" s="12">
        <f t="shared" si="565"/>
        <v>22</v>
      </c>
      <c r="CG118" s="12">
        <f t="shared" si="565"/>
        <v>532789.23958259996</v>
      </c>
      <c r="CH118" s="12">
        <f t="shared" si="565"/>
        <v>1</v>
      </c>
      <c r="CI118" s="12">
        <f t="shared" si="565"/>
        <v>25660.969857599994</v>
      </c>
      <c r="CJ118" s="12">
        <f>SUM(CJ119:CJ127)</f>
        <v>14</v>
      </c>
      <c r="CK118" s="12">
        <f t="shared" ref="CK118:DE118" si="566">SUM(CK119:CK127)</f>
        <v>469024.79500799999</v>
      </c>
      <c r="CL118" s="12">
        <f t="shared" si="566"/>
        <v>25</v>
      </c>
      <c r="CM118" s="12">
        <f t="shared" si="566"/>
        <v>608593.83931499987</v>
      </c>
      <c r="CN118" s="12">
        <f t="shared" si="566"/>
        <v>20</v>
      </c>
      <c r="CO118" s="12">
        <f t="shared" si="566"/>
        <v>471323.93616000004</v>
      </c>
      <c r="CP118" s="12">
        <f t="shared" si="566"/>
        <v>116</v>
      </c>
      <c r="CQ118" s="12">
        <f t="shared" si="566"/>
        <v>3130483.4499246003</v>
      </c>
      <c r="CR118" s="12">
        <f t="shared" si="566"/>
        <v>0</v>
      </c>
      <c r="CS118" s="12">
        <f t="shared" si="566"/>
        <v>0</v>
      </c>
      <c r="CT118" s="12">
        <f t="shared" si="566"/>
        <v>15</v>
      </c>
      <c r="CU118" s="12">
        <f t="shared" si="566"/>
        <v>378041.07379499997</v>
      </c>
      <c r="CV118" s="12">
        <f t="shared" si="566"/>
        <v>0</v>
      </c>
      <c r="CW118" s="12">
        <f t="shared" si="566"/>
        <v>0</v>
      </c>
      <c r="CX118" s="12">
        <f t="shared" si="566"/>
        <v>0</v>
      </c>
      <c r="CY118" s="12">
        <f t="shared" si="566"/>
        <v>0</v>
      </c>
      <c r="CZ118" s="12">
        <f t="shared" si="566"/>
        <v>2</v>
      </c>
      <c r="DA118" s="12">
        <f t="shared" si="566"/>
        <v>46627.859863200007</v>
      </c>
      <c r="DB118" s="12">
        <f t="shared" si="566"/>
        <v>0</v>
      </c>
      <c r="DC118" s="12">
        <f t="shared" si="566"/>
        <v>0</v>
      </c>
      <c r="DD118" s="12">
        <f t="shared" si="566"/>
        <v>0</v>
      </c>
      <c r="DE118" s="12">
        <f t="shared" si="566"/>
        <v>0</v>
      </c>
      <c r="DF118" s="12">
        <f t="shared" ref="DF118:EA118" si="567">SUM(DF119:DF127)</f>
        <v>0</v>
      </c>
      <c r="DG118" s="12">
        <f t="shared" si="567"/>
        <v>0</v>
      </c>
      <c r="DH118" s="12">
        <f t="shared" si="567"/>
        <v>1329</v>
      </c>
      <c r="DI118" s="12">
        <f t="shared" si="567"/>
        <v>36515501.032210201</v>
      </c>
      <c r="DJ118" s="12">
        <f t="shared" si="567"/>
        <v>8</v>
      </c>
      <c r="DK118" s="12">
        <f t="shared" si="567"/>
        <v>224664.40956960001</v>
      </c>
      <c r="DL118" s="12">
        <f t="shared" si="567"/>
        <v>0</v>
      </c>
      <c r="DM118" s="12">
        <f t="shared" si="567"/>
        <v>0</v>
      </c>
      <c r="DN118" s="12">
        <f t="shared" si="567"/>
        <v>0</v>
      </c>
      <c r="DO118" s="12">
        <f t="shared" si="567"/>
        <v>0</v>
      </c>
      <c r="DP118" s="12">
        <f t="shared" si="567"/>
        <v>0</v>
      </c>
      <c r="DQ118" s="12">
        <f t="shared" si="567"/>
        <v>0</v>
      </c>
      <c r="DR118" s="12">
        <f t="shared" si="567"/>
        <v>0</v>
      </c>
      <c r="DS118" s="12">
        <f t="shared" si="567"/>
        <v>0</v>
      </c>
      <c r="DT118" s="12">
        <f t="shared" si="567"/>
        <v>8</v>
      </c>
      <c r="DU118" s="12">
        <f t="shared" si="567"/>
        <v>182443.23691440001</v>
      </c>
      <c r="DV118" s="12">
        <f t="shared" si="567"/>
        <v>0</v>
      </c>
      <c r="DW118" s="12">
        <f t="shared" si="567"/>
        <v>0</v>
      </c>
      <c r="DX118" s="12">
        <f t="shared" si="567"/>
        <v>1</v>
      </c>
      <c r="DY118" s="12">
        <f t="shared" si="567"/>
        <v>44728.473895875009</v>
      </c>
      <c r="DZ118" s="12">
        <f t="shared" si="567"/>
        <v>19</v>
      </c>
      <c r="EA118" s="12">
        <f t="shared" si="567"/>
        <v>915841.59430706268</v>
      </c>
      <c r="EB118" s="12">
        <f t="shared" ref="EB118:EC118" si="568">SUM(EB119:EB127)</f>
        <v>5724</v>
      </c>
      <c r="EC118" s="12">
        <f t="shared" si="568"/>
        <v>147504811.20359889</v>
      </c>
    </row>
    <row r="119" spans="1:133" ht="30" x14ac:dyDescent="0.25">
      <c r="A119" s="45">
        <v>130</v>
      </c>
      <c r="B119" s="8" t="s">
        <v>186</v>
      </c>
      <c r="C119" s="5">
        <v>19007.45</v>
      </c>
      <c r="D119" s="5">
        <f t="shared" si="551"/>
        <v>15776.183500000003</v>
      </c>
      <c r="E119" s="9">
        <v>0.66</v>
      </c>
      <c r="F119" s="10">
        <v>1</v>
      </c>
      <c r="G119" s="10"/>
      <c r="H119" s="7">
        <v>0.68</v>
      </c>
      <c r="I119" s="7">
        <v>0.11</v>
      </c>
      <c r="J119" s="7">
        <v>0.04</v>
      </c>
      <c r="K119" s="7">
        <v>0.17</v>
      </c>
      <c r="L119" s="5">
        <v>1.4</v>
      </c>
      <c r="M119" s="5">
        <v>1.68</v>
      </c>
      <c r="N119" s="5">
        <v>2.23</v>
      </c>
      <c r="O119" s="5">
        <v>2.39</v>
      </c>
      <c r="P119" s="11"/>
      <c r="Q119" s="11">
        <f t="shared" ref="Q119:Q127" si="569">P119/12*9*C119*E119*F119*L119*$Q$9+P119/12*3*C119*E119*F119*L119*$Q$8</f>
        <v>0</v>
      </c>
      <c r="R119" s="11">
        <v>0</v>
      </c>
      <c r="S119" s="11">
        <f t="shared" ref="S119:S127" si="570">R119*C119*E119*F119*L119*$S$9</f>
        <v>0</v>
      </c>
      <c r="T119" s="11">
        <v>0</v>
      </c>
      <c r="U119" s="11">
        <f t="shared" ref="U119:U127" si="571">T119*C119*E119*F119*L119*$U$9</f>
        <v>0</v>
      </c>
      <c r="V119" s="11">
        <v>0</v>
      </c>
      <c r="W119" s="11">
        <f t="shared" ref="W119:W127" si="572">V119*C119*E119*F119*L119*$W$9</f>
        <v>0</v>
      </c>
      <c r="X119" s="11">
        <v>0</v>
      </c>
      <c r="Y119" s="11">
        <f t="shared" ref="Y119:Y127" si="573">X119*C119*E119*F119*L119*$Y$9</f>
        <v>0</v>
      </c>
      <c r="Z119" s="11">
        <v>7</v>
      </c>
      <c r="AA119" s="11">
        <f t="shared" ref="AA119:AA127" si="574">Z119*C119*E119*F119*L119*$AA$9</f>
        <v>135234.20525999999</v>
      </c>
      <c r="AB119" s="11">
        <v>0</v>
      </c>
      <c r="AC119" s="11">
        <f t="shared" ref="AC119:AC127" si="575">AB119*C119*E119*F119*L119*$AC$9</f>
        <v>0</v>
      </c>
      <c r="AD119" s="11">
        <v>9</v>
      </c>
      <c r="AE119" s="11">
        <f t="shared" ref="AE119:AE127" si="576">AD119*C119*E119*F119*L119*$AE$9</f>
        <v>205485.74046000003</v>
      </c>
      <c r="AF119" s="11">
        <v>0</v>
      </c>
      <c r="AG119" s="11">
        <f t="shared" ref="AG119:AG127" si="577">AF119*C119*E119*F119*L119*$AG$9</f>
        <v>0</v>
      </c>
      <c r="AH119" s="11">
        <v>0</v>
      </c>
      <c r="AI119" s="11">
        <f t="shared" ref="AI119:AI127" si="578">AH119/12*9*C119*E119*F119*L119*$AI$9+AH119/12*3*C119*E119*F119*L119*$AI$8</f>
        <v>0</v>
      </c>
      <c r="AJ119" s="11">
        <v>0</v>
      </c>
      <c r="AK119" s="11">
        <f t="shared" ref="AK119:AK127" si="579">AJ119/12*9*C119*E119*F119*L119*$AK$9+AJ119/12*3*C119*E119*F119*L119*$AK$8</f>
        <v>0</v>
      </c>
      <c r="AL119" s="11">
        <v>0</v>
      </c>
      <c r="AM119" s="11">
        <f t="shared" ref="AM119:AM127" si="580">AL119/12*9*C119*E119*F119*L119*$AM$9+AL119/12*3*C119*E119*F119*L119*$AM$8</f>
        <v>0</v>
      </c>
      <c r="AN119" s="11"/>
      <c r="AO119" s="11">
        <f t="shared" ref="AO119:AO127" si="581">SUM($AO$9*AN119*C119*E119*F119*L119)</f>
        <v>0</v>
      </c>
      <c r="AP119" s="11">
        <v>0</v>
      </c>
      <c r="AQ119" s="11">
        <f t="shared" ref="AQ119:AQ127" si="582">AP119/12*3*C119*E119*F119*L119*$AQ$8+AP119/12*9*C119*E119*F119*L119*$AQ$9</f>
        <v>0</v>
      </c>
      <c r="AR119" s="11">
        <v>0</v>
      </c>
      <c r="AS119" s="11">
        <f t="shared" ref="AS119:AS127" si="583">AR119/12*9*C119*E119*F119*L119*$AS$9+AR119/12*3*C119*E119*F119*L119*$AS$8</f>
        <v>0</v>
      </c>
      <c r="AT119" s="11"/>
      <c r="AU119" s="11">
        <f t="shared" ref="AU119:AU127" si="584">AT119*C119*E119*F119*L119*$AU$9</f>
        <v>0</v>
      </c>
      <c r="AV119" s="11">
        <v>0</v>
      </c>
      <c r="AW119" s="11">
        <f t="shared" ref="AW119:AW127" si="585">AV119*C119*E119*F119*L119*$AW$9</f>
        <v>0</v>
      </c>
      <c r="AX119" s="11"/>
      <c r="AY119" s="11">
        <f t="shared" ref="AY119:AY127" si="586">SUM(AX119*$AY$9*C119*E119*F119*L119)</f>
        <v>0</v>
      </c>
      <c r="AZ119" s="11"/>
      <c r="BA119" s="11">
        <f t="shared" ref="BA119:BA127" si="587">(AZ119/12*3*C119*E119*F119*L119*$BA$8)+(AZ119/12*9*C119*E119*F119*L119*$BA$9)</f>
        <v>0</v>
      </c>
      <c r="BB119" s="11">
        <v>0</v>
      </c>
      <c r="BC119" s="11">
        <f t="shared" ref="BC119:BC127" si="588">BB119/12*9*C119*E119*F119*L119*$BC$9+BB119/12*3*C119*E119*F119*L119*$BC$8</f>
        <v>0</v>
      </c>
      <c r="BD119" s="11">
        <v>320</v>
      </c>
      <c r="BE119" s="11">
        <f t="shared" ref="BE119:BE127" si="589">BD119/12*9*C119*E119*F119*L119*$BE$9+BD119/12*3*C119*E119*F119*L119*$BE$8</f>
        <v>6027581.72016</v>
      </c>
      <c r="BF119" s="11">
        <v>0</v>
      </c>
      <c r="BG119" s="11">
        <f t="shared" ref="BG119:BG127" si="590">BF119/12*9*C119*E119*F119*L119*$BG$9+BF119/12*3*C119*E119*F119*L119*$BG$8</f>
        <v>0</v>
      </c>
      <c r="BH119" s="11"/>
      <c r="BI119" s="11">
        <f t="shared" ref="BI119:BI127" si="591">BH119/12*9*C119*E119*F119*L119*$BI$9+BH119/12*3*C119*E119*F119*L119*$BI$8</f>
        <v>0</v>
      </c>
      <c r="BJ119" s="11">
        <v>0</v>
      </c>
      <c r="BK119" s="11">
        <f t="shared" ref="BK119:BK127" si="592">BJ119/12*9*C119*E119*F119*L119*$BK$9+BJ119/12*3*C119*E119*F119*L119*$BK$8</f>
        <v>0</v>
      </c>
      <c r="BL119" s="11">
        <v>0</v>
      </c>
      <c r="BM119" s="11">
        <f t="shared" ref="BM119:BM127" si="593">BL119/12*9*C119*E119*F119*L119*$BM$9+BL119/12*3*C119*E119*F119*L119*$BM$8</f>
        <v>0</v>
      </c>
      <c r="BN119" s="11">
        <v>0</v>
      </c>
      <c r="BO119" s="11">
        <f t="shared" ref="BO119:BO127" si="594">BN119/12*9*C119*E119*F119*L119*$BO$9+BN119/12*3*C119*E119*F119*L119*$BO$8</f>
        <v>0</v>
      </c>
      <c r="BP119" s="11">
        <v>0</v>
      </c>
      <c r="BQ119" s="11">
        <f t="shared" ref="BQ119:BQ127" si="595">BP119/12*9*C119*E119*F119*L119*$BQ$9+BP119/12*3*C119*E119*F119*L119*$BQ$8</f>
        <v>0</v>
      </c>
      <c r="BR119" s="11">
        <v>0</v>
      </c>
      <c r="BS119" s="11">
        <f t="shared" ref="BS119:BS127" si="596">BR119/12*9*C119*E119*F119*L119*$BS$9+BR119/12*3*C119*E119*F119*L119*$BS$8</f>
        <v>0</v>
      </c>
      <c r="BT119" s="11">
        <v>0</v>
      </c>
      <c r="BU119" s="11">
        <f t="shared" ref="BU119:BU127" si="597">BT119*C119*E119*F119*L119*$BU$9</f>
        <v>0</v>
      </c>
      <c r="BV119" s="11">
        <v>2</v>
      </c>
      <c r="BW119" s="11">
        <f t="shared" ref="BW119:BW127" si="598">BV119/12*9*C119*E119*F119*L119*$BW$9+BV119/12*3*C119*E119*F119*L119*$BW$8</f>
        <v>37672.385751000002</v>
      </c>
      <c r="BX119" s="11">
        <v>5</v>
      </c>
      <c r="BY119" s="11">
        <f t="shared" ref="BY119:BY127" si="599">BX119/12*9*C119*E119*F119*L119*$BY$9+BX119/12*3*C119*E119*F119*L119*$BY$8</f>
        <v>81447.873622500003</v>
      </c>
      <c r="BZ119" s="11">
        <v>0</v>
      </c>
      <c r="CA119" s="11">
        <f t="shared" ref="CA119:CA127" si="600">BZ119/12*9*C119*E119*F119*M119*$CA$9+BZ119/12*3*C119*E119*F119*M119*$CA$8</f>
        <v>0</v>
      </c>
      <c r="CB119" s="11">
        <v>0</v>
      </c>
      <c r="CC119" s="11">
        <f t="shared" ref="CC119:CC127" si="601">CB119/12*9*C119*E119*F119*M119*$CC$9+CB119/12*3*C119*E119*F119*M119*$CC$8</f>
        <v>0</v>
      </c>
      <c r="CD119" s="11">
        <v>0</v>
      </c>
      <c r="CE119" s="11">
        <f t="shared" ref="CE119:CE127" si="602">CD119/12*9*C119*E119*F119*M119*$CE$9+CD119/12*3*C119*E119*F119*M119*$CE$8</f>
        <v>0</v>
      </c>
      <c r="CF119" s="11">
        <v>0</v>
      </c>
      <c r="CG119" s="11">
        <f t="shared" ref="CG119:CG127" si="603">CF119/12*9*C119*E119*F119*M119*$CG$9+CF119/12*3*C119*E119*F119*M119*$CG$8</f>
        <v>0</v>
      </c>
      <c r="CH119" s="11"/>
      <c r="CI119" s="11">
        <f t="shared" ref="CI119:CI127" si="604">SUM(CH119*$CI$9*C119*E119*F119*M119)</f>
        <v>0</v>
      </c>
      <c r="CJ119" s="11"/>
      <c r="CK119" s="11">
        <f t="shared" si="559"/>
        <v>0</v>
      </c>
      <c r="CL119" s="11">
        <v>0</v>
      </c>
      <c r="CM119" s="11">
        <f t="shared" ref="CM119:CM127" si="605">CL119/12*9*C119*E119*F119*M119*$CM$9+CL119/12*3*C119*E119*F119*M119*$CM$8</f>
        <v>0</v>
      </c>
      <c r="CN119" s="11">
        <v>0</v>
      </c>
      <c r="CO119" s="11">
        <f t="shared" ref="CO119:CO127" si="606">CN119/12*9*C119*E119*F119*M119*$CO$9+CN119/12*3*C119*E119*F119*M119*$CO$8</f>
        <v>0</v>
      </c>
      <c r="CP119" s="11"/>
      <c r="CQ119" s="11">
        <f t="shared" ref="CQ119:CQ127" si="607">CP119/12*9*C119*E119*F119*M119*$CQ$9+CP119/12*3*C119*E119*F119*M119*$CQ$8</f>
        <v>0</v>
      </c>
      <c r="CR119" s="11">
        <v>0</v>
      </c>
      <c r="CS119" s="11">
        <f t="shared" ref="CS119:CS127" si="608">CR119*C119*E119*F119*M119*$CS$9</f>
        <v>0</v>
      </c>
      <c r="CT119" s="11">
        <v>0</v>
      </c>
      <c r="CU119" s="11">
        <f t="shared" ref="CU119:CU127" si="609">CT119/12*9*C119*E119*F119*M119*$CU$9+CT119/12*3*C119*E119*F119*M119*$CU$8</f>
        <v>0</v>
      </c>
      <c r="CV119" s="11"/>
      <c r="CW119" s="11">
        <f t="shared" ref="CW119:CW127" si="610">SUM(CV119*$CW$9*C119*E119*F119*M119)</f>
        <v>0</v>
      </c>
      <c r="CX119" s="11"/>
      <c r="CY119" s="11">
        <f t="shared" ref="CY119:CY127" si="611">(CX119/12*2*C119*E119*F119*M119*$CY$8)+(CX119/12*9*C119*E119*F119*M119*$CY$9)</f>
        <v>0</v>
      </c>
      <c r="CZ119" s="11">
        <v>0</v>
      </c>
      <c r="DA119" s="11">
        <f t="shared" ref="DA119:DA127" si="612">CZ119*C119*E119*F119*M119*$DA$9</f>
        <v>0</v>
      </c>
      <c r="DB119" s="11">
        <v>0</v>
      </c>
      <c r="DC119" s="11">
        <f t="shared" ref="DC119:DC127" si="613">DB119/12*9*C119*E119*F119*M119*$DC$9+DB119/12*3*C119*E119*F119*M119*$DC$8</f>
        <v>0</v>
      </c>
      <c r="DD119" s="11">
        <v>0</v>
      </c>
      <c r="DE119" s="11">
        <f t="shared" ref="DE119:DE127" si="614">DD119/12*9*C119*E119*F119*M119*$DE$9+DD119/12*3*C119*E119*F119*M119*$DE$8</f>
        <v>0</v>
      </c>
      <c r="DF119" s="11">
        <v>0</v>
      </c>
      <c r="DG119" s="11">
        <f t="shared" ref="DG119:DG127" si="615">DF119/12*9*C119*E119*F119*M119*$DG$9+DF119/12*3*C119*E119*F119*M119*$DG$8</f>
        <v>0</v>
      </c>
      <c r="DH119" s="11">
        <v>5</v>
      </c>
      <c r="DI119" s="11">
        <f t="shared" ref="DI119:DI127" si="616">DH119/12*9*C119*E119*F119*M119*$DI$9+DH119/12*3*C119*E119*F119*M119*$DI$8</f>
        <v>113017.15725300001</v>
      </c>
      <c r="DJ119" s="11"/>
      <c r="DK119" s="11">
        <f t="shared" ref="DK119:DK127" si="617">DJ119/12*9*C119*E119*F119*M119*$DK$9+DJ119/12*3*C119*E119*F119*M119*$DK$8</f>
        <v>0</v>
      </c>
      <c r="DL119" s="11">
        <v>0</v>
      </c>
      <c r="DM119" s="11">
        <f t="shared" ref="DM119:DM127" si="618">DL119/12*3*C119*E119*F119*M119*$DM$8+DL119/12*9*C119*E119*F119*M119*$DM$9</f>
        <v>0</v>
      </c>
      <c r="DN119" s="11">
        <v>0</v>
      </c>
      <c r="DO119" s="11">
        <f t="shared" ref="DO119:DO127" si="619">DN119/12*9*C119*E119*F119*M119*$DO$9+DN119/12*3*C119*E119*F119*M119*$DO$8</f>
        <v>0</v>
      </c>
      <c r="DP119" s="11">
        <v>0</v>
      </c>
      <c r="DQ119" s="11">
        <f t="shared" ref="DQ119:DQ127" si="620">DP119/12*9*C119*E119*F119*M119*$DQ$9+DP119/12*3*C119*E119*F119*M119*$DQ$8</f>
        <v>0</v>
      </c>
      <c r="DR119" s="11">
        <v>0</v>
      </c>
      <c r="DS119" s="11">
        <f t="shared" ref="DS119:DS127" si="621">DR119/12*9*C119*E119*F119*M119*$DS$9+DR119/12*3*C119*E119*F119*M119*$DS$8</f>
        <v>0</v>
      </c>
      <c r="DT119" s="11">
        <v>0</v>
      </c>
      <c r="DU119" s="11">
        <f t="shared" ref="DU119:DU127" si="622">DT119/12*9*C119*E119*F119*M119*$DU$9+DT119/12*3*C119*E119*F119*M119*$DU$8</f>
        <v>0</v>
      </c>
      <c r="DV119" s="11">
        <v>0</v>
      </c>
      <c r="DW119" s="11">
        <f t="shared" ref="DW119:DW127" si="623">DV119/12*9*C119*E119*F119*M119*$DW$9+DV119/12*3*C119*E119*F119*M119*$DW$8</f>
        <v>0</v>
      </c>
      <c r="DX119" s="11">
        <v>0</v>
      </c>
      <c r="DY119" s="11">
        <f t="shared" ref="DY119:DY127" si="624">DX119/12*9*C119*E119*F119*N119*$DY$9+DX119/12*3*C119*E119*F119*N119*$DY$8</f>
        <v>0</v>
      </c>
      <c r="DZ119" s="11">
        <v>0</v>
      </c>
      <c r="EA119" s="11">
        <f t="shared" ref="EA119:EA127" si="625">DZ119/12*9*C119*E119*F119*O119*$EA$9+DZ119/12*3*C119*E119*F119*O119*$EA$8</f>
        <v>0</v>
      </c>
      <c r="EB119" s="64">
        <f t="shared" ref="EB119:EB127" si="626">SUM(P119,R119,T119,V119,X119,Z119,AB119,AD119,AF119,AH119,AJ119,AL119,AP119,AR119,AT119,AV119,AX119,AZ119,BB119,BD119,BF119,BH119,BJ119,BL119,BN119,BP119,BR119,BT119,BV119,BX119,BZ119,CB119,CD119,CF119,CH119,CJ119,CL119,CN119,CP119,CR119,CT119,CV119,CX119,CZ119,DB119,DD119,DF119,DH119,DJ119,DL119,DN119,DP119,DR119,DT119,DV119,DX119,DZ119,AN119)</f>
        <v>348</v>
      </c>
      <c r="EC119" s="64">
        <f t="shared" ref="EC119:EC127" si="627">SUM(Q119,S119,U119,W119,Y119,AA119,AC119,AE119,AG119,AI119,AK119,AM119,AQ119,AS119,AU119,AW119,AY119,BA119,BC119,BE119,BG119,BI119,BK119,BM119,BO119,BQ119,BS119,BU119,BW119,BY119,CA119,CC119,CE119,CG119,CI119,CK119,CM119,CO119,CQ119,CS119,CU119,CW119,CY119,DA119,DC119,DE119,DG119,DI119,DK119,DM119,DO119,DQ119,DS119,DU119,DW119,DY119,EA119,AO119)</f>
        <v>6600439.0825065002</v>
      </c>
    </row>
    <row r="120" spans="1:133" ht="30" x14ac:dyDescent="0.25">
      <c r="A120" s="45">
        <v>131</v>
      </c>
      <c r="B120" s="8" t="s">
        <v>187</v>
      </c>
      <c r="C120" s="5">
        <v>19007.45</v>
      </c>
      <c r="D120" s="5">
        <f t="shared" si="551"/>
        <v>15205.960000000001</v>
      </c>
      <c r="E120" s="9">
        <v>0.67</v>
      </c>
      <c r="F120" s="10">
        <v>1</v>
      </c>
      <c r="G120" s="10"/>
      <c r="H120" s="7">
        <v>0.6</v>
      </c>
      <c r="I120" s="7">
        <v>0.15</v>
      </c>
      <c r="J120" s="7">
        <v>0.05</v>
      </c>
      <c r="K120" s="7">
        <v>0.2</v>
      </c>
      <c r="L120" s="5">
        <v>1.4</v>
      </c>
      <c r="M120" s="5">
        <v>1.68</v>
      </c>
      <c r="N120" s="5">
        <v>2.23</v>
      </c>
      <c r="O120" s="5">
        <v>2.39</v>
      </c>
      <c r="P120" s="11"/>
      <c r="Q120" s="11">
        <f t="shared" si="569"/>
        <v>0</v>
      </c>
      <c r="R120" s="11">
        <v>0</v>
      </c>
      <c r="S120" s="11">
        <f t="shared" si="570"/>
        <v>0</v>
      </c>
      <c r="T120" s="11">
        <v>0</v>
      </c>
      <c r="U120" s="11">
        <f t="shared" si="571"/>
        <v>0</v>
      </c>
      <c r="V120" s="11">
        <v>0</v>
      </c>
      <c r="W120" s="11">
        <f t="shared" si="572"/>
        <v>0</v>
      </c>
      <c r="X120" s="11">
        <v>0</v>
      </c>
      <c r="Y120" s="11">
        <f t="shared" si="573"/>
        <v>0</v>
      </c>
      <c r="Z120" s="11">
        <v>277</v>
      </c>
      <c r="AA120" s="11">
        <f t="shared" si="574"/>
        <v>5432492.6740700006</v>
      </c>
      <c r="AB120" s="11">
        <v>0</v>
      </c>
      <c r="AC120" s="11">
        <f t="shared" si="575"/>
        <v>0</v>
      </c>
      <c r="AD120" s="11">
        <v>17</v>
      </c>
      <c r="AE120" s="11">
        <f t="shared" si="576"/>
        <v>394020.63701000006</v>
      </c>
      <c r="AF120" s="11">
        <v>0</v>
      </c>
      <c r="AG120" s="11">
        <f t="shared" si="577"/>
        <v>0</v>
      </c>
      <c r="AH120" s="11">
        <v>0</v>
      </c>
      <c r="AI120" s="11">
        <f t="shared" si="578"/>
        <v>0</v>
      </c>
      <c r="AJ120" s="11">
        <v>14</v>
      </c>
      <c r="AK120" s="11">
        <f t="shared" si="579"/>
        <v>255845.97923500001</v>
      </c>
      <c r="AL120" s="11">
        <v>5</v>
      </c>
      <c r="AM120" s="11">
        <f t="shared" si="580"/>
        <v>86024.867582499981</v>
      </c>
      <c r="AN120" s="11"/>
      <c r="AO120" s="11">
        <f t="shared" si="581"/>
        <v>0</v>
      </c>
      <c r="AP120" s="11">
        <v>10</v>
      </c>
      <c r="AQ120" s="11">
        <f t="shared" si="582"/>
        <v>172049.73516499996</v>
      </c>
      <c r="AR120" s="11">
        <v>0</v>
      </c>
      <c r="AS120" s="11">
        <f t="shared" si="583"/>
        <v>0</v>
      </c>
      <c r="AT120" s="11"/>
      <c r="AU120" s="11">
        <f t="shared" si="584"/>
        <v>0</v>
      </c>
      <c r="AV120" s="11"/>
      <c r="AW120" s="11">
        <f t="shared" si="585"/>
        <v>0</v>
      </c>
      <c r="AX120" s="11"/>
      <c r="AY120" s="11">
        <f t="shared" si="586"/>
        <v>0</v>
      </c>
      <c r="AZ120" s="11">
        <v>43</v>
      </c>
      <c r="BA120" s="11">
        <f t="shared" si="587"/>
        <v>785812.65050750005</v>
      </c>
      <c r="BB120" s="11">
        <v>0</v>
      </c>
      <c r="BC120" s="11">
        <f t="shared" si="588"/>
        <v>0</v>
      </c>
      <c r="BD120" s="11">
        <v>450</v>
      </c>
      <c r="BE120" s="11">
        <f t="shared" si="589"/>
        <v>8604715.3817625009</v>
      </c>
      <c r="BF120" s="11">
        <v>0</v>
      </c>
      <c r="BG120" s="11">
        <f t="shared" si="590"/>
        <v>0</v>
      </c>
      <c r="BH120" s="11"/>
      <c r="BI120" s="11">
        <f t="shared" si="591"/>
        <v>0</v>
      </c>
      <c r="BJ120" s="11">
        <v>0</v>
      </c>
      <c r="BK120" s="11">
        <f t="shared" si="592"/>
        <v>0</v>
      </c>
      <c r="BL120" s="11">
        <v>0</v>
      </c>
      <c r="BM120" s="11">
        <f t="shared" si="593"/>
        <v>0</v>
      </c>
      <c r="BN120" s="11">
        <v>0</v>
      </c>
      <c r="BO120" s="11">
        <f t="shared" si="594"/>
        <v>0</v>
      </c>
      <c r="BP120" s="11">
        <v>0</v>
      </c>
      <c r="BQ120" s="11">
        <f t="shared" si="595"/>
        <v>0</v>
      </c>
      <c r="BR120" s="11">
        <v>0</v>
      </c>
      <c r="BS120" s="11">
        <f t="shared" si="596"/>
        <v>0</v>
      </c>
      <c r="BT120" s="11">
        <v>0</v>
      </c>
      <c r="BU120" s="11">
        <f t="shared" si="597"/>
        <v>0</v>
      </c>
      <c r="BV120" s="11">
        <v>1</v>
      </c>
      <c r="BW120" s="11">
        <f t="shared" si="598"/>
        <v>19121.58973725</v>
      </c>
      <c r="BX120" s="11">
        <v>2</v>
      </c>
      <c r="BY120" s="11">
        <f t="shared" si="599"/>
        <v>33072.772925500001</v>
      </c>
      <c r="BZ120" s="11">
        <v>5</v>
      </c>
      <c r="CA120" s="11">
        <f t="shared" si="600"/>
        <v>148426.32593250001</v>
      </c>
      <c r="CB120" s="11">
        <v>3</v>
      </c>
      <c r="CC120" s="11">
        <f t="shared" si="601"/>
        <v>101090.36252700002</v>
      </c>
      <c r="CD120" s="11">
        <v>40</v>
      </c>
      <c r="CE120" s="11">
        <f t="shared" si="602"/>
        <v>877186.21452000004</v>
      </c>
      <c r="CF120" s="11">
        <v>5</v>
      </c>
      <c r="CG120" s="11">
        <f t="shared" si="603"/>
        <v>103229.841099</v>
      </c>
      <c r="CH120" s="11"/>
      <c r="CI120" s="11">
        <f t="shared" si="604"/>
        <v>0</v>
      </c>
      <c r="CJ120" s="11">
        <v>4</v>
      </c>
      <c r="CK120" s="11">
        <f t="shared" si="559"/>
        <v>115531.84288800003</v>
      </c>
      <c r="CL120" s="11">
        <v>5</v>
      </c>
      <c r="CM120" s="11">
        <f t="shared" si="605"/>
        <v>103229.841099</v>
      </c>
      <c r="CN120" s="11">
        <v>0</v>
      </c>
      <c r="CO120" s="11">
        <f t="shared" si="606"/>
        <v>0</v>
      </c>
      <c r="CP120" s="11">
        <v>13</v>
      </c>
      <c r="CQ120" s="11">
        <f t="shared" si="607"/>
        <v>268397.58685740002</v>
      </c>
      <c r="CR120" s="11">
        <v>0</v>
      </c>
      <c r="CS120" s="11">
        <f t="shared" si="608"/>
        <v>0</v>
      </c>
      <c r="CT120" s="11">
        <v>5</v>
      </c>
      <c r="CU120" s="11">
        <f t="shared" si="609"/>
        <v>109648.276815</v>
      </c>
      <c r="CV120" s="11"/>
      <c r="CW120" s="11">
        <f t="shared" si="610"/>
        <v>0</v>
      </c>
      <c r="CX120" s="11"/>
      <c r="CY120" s="11">
        <f t="shared" si="611"/>
        <v>0</v>
      </c>
      <c r="CZ120" s="11">
        <v>1</v>
      </c>
      <c r="DA120" s="11">
        <f t="shared" si="612"/>
        <v>20966.890005600002</v>
      </c>
      <c r="DB120" s="11">
        <v>0</v>
      </c>
      <c r="DC120" s="11">
        <f t="shared" si="613"/>
        <v>0</v>
      </c>
      <c r="DD120" s="11">
        <v>0</v>
      </c>
      <c r="DE120" s="11">
        <f t="shared" si="614"/>
        <v>0</v>
      </c>
      <c r="DF120" s="11">
        <v>0</v>
      </c>
      <c r="DG120" s="11">
        <f t="shared" si="615"/>
        <v>0</v>
      </c>
      <c r="DH120" s="11">
        <v>230</v>
      </c>
      <c r="DI120" s="11">
        <f t="shared" si="616"/>
        <v>5277558.7674810002</v>
      </c>
      <c r="DJ120" s="11"/>
      <c r="DK120" s="11">
        <f t="shared" si="617"/>
        <v>0</v>
      </c>
      <c r="DL120" s="11">
        <v>0</v>
      </c>
      <c r="DM120" s="11">
        <f t="shared" si="618"/>
        <v>0</v>
      </c>
      <c r="DN120" s="11">
        <v>0</v>
      </c>
      <c r="DO120" s="11">
        <f t="shared" si="619"/>
        <v>0</v>
      </c>
      <c r="DP120" s="11">
        <v>0</v>
      </c>
      <c r="DQ120" s="11">
        <f t="shared" si="620"/>
        <v>0</v>
      </c>
      <c r="DR120" s="11">
        <v>0</v>
      </c>
      <c r="DS120" s="11">
        <f t="shared" si="621"/>
        <v>0</v>
      </c>
      <c r="DT120" s="11"/>
      <c r="DU120" s="11">
        <f t="shared" si="622"/>
        <v>0</v>
      </c>
      <c r="DV120" s="11">
        <v>0</v>
      </c>
      <c r="DW120" s="11">
        <f t="shared" si="623"/>
        <v>0</v>
      </c>
      <c r="DX120" s="11">
        <v>1</v>
      </c>
      <c r="DY120" s="11">
        <f t="shared" si="624"/>
        <v>44728.473895875009</v>
      </c>
      <c r="DZ120" s="11">
        <v>7</v>
      </c>
      <c r="EA120" s="11">
        <f t="shared" si="625"/>
        <v>295615.76581556257</v>
      </c>
      <c r="EB120" s="64">
        <f t="shared" si="626"/>
        <v>1138</v>
      </c>
      <c r="EC120" s="64">
        <f t="shared" si="627"/>
        <v>23248766.476931196</v>
      </c>
    </row>
    <row r="121" spans="1:133" x14ac:dyDescent="0.25">
      <c r="A121" s="45">
        <v>132</v>
      </c>
      <c r="B121" s="8" t="s">
        <v>188</v>
      </c>
      <c r="C121" s="5">
        <v>19007.45</v>
      </c>
      <c r="D121" s="5">
        <f t="shared" si="551"/>
        <v>15586.109000000002</v>
      </c>
      <c r="E121" s="9">
        <v>0.72</v>
      </c>
      <c r="F121" s="10">
        <v>1</v>
      </c>
      <c r="G121" s="10"/>
      <c r="H121" s="7">
        <v>0.63</v>
      </c>
      <c r="I121" s="7">
        <v>0.15</v>
      </c>
      <c r="J121" s="7">
        <v>0.04</v>
      </c>
      <c r="K121" s="7">
        <v>0.18</v>
      </c>
      <c r="L121" s="5">
        <v>1.4</v>
      </c>
      <c r="M121" s="5">
        <v>1.68</v>
      </c>
      <c r="N121" s="5">
        <v>2.23</v>
      </c>
      <c r="O121" s="5">
        <v>2.39</v>
      </c>
      <c r="P121" s="11"/>
      <c r="Q121" s="11">
        <f t="shared" si="569"/>
        <v>0</v>
      </c>
      <c r="R121" s="11">
        <v>0</v>
      </c>
      <c r="S121" s="11">
        <f t="shared" si="570"/>
        <v>0</v>
      </c>
      <c r="T121" s="11">
        <v>0</v>
      </c>
      <c r="U121" s="11">
        <f t="shared" si="571"/>
        <v>0</v>
      </c>
      <c r="V121" s="11">
        <v>0</v>
      </c>
      <c r="W121" s="11">
        <f t="shared" si="572"/>
        <v>0</v>
      </c>
      <c r="X121" s="11">
        <v>0</v>
      </c>
      <c r="Y121" s="11">
        <f t="shared" si="573"/>
        <v>0</v>
      </c>
      <c r="Z121" s="11">
        <v>33</v>
      </c>
      <c r="AA121" s="11">
        <f t="shared" si="574"/>
        <v>695490.1984799999</v>
      </c>
      <c r="AB121" s="11">
        <v>0</v>
      </c>
      <c r="AC121" s="11">
        <f t="shared" si="575"/>
        <v>0</v>
      </c>
      <c r="AD121" s="11">
        <v>5</v>
      </c>
      <c r="AE121" s="11">
        <f t="shared" si="576"/>
        <v>124536.81239999998</v>
      </c>
      <c r="AF121" s="11">
        <v>0</v>
      </c>
      <c r="AG121" s="11">
        <f t="shared" si="577"/>
        <v>0</v>
      </c>
      <c r="AH121" s="11">
        <v>0</v>
      </c>
      <c r="AI121" s="11">
        <f t="shared" si="578"/>
        <v>0</v>
      </c>
      <c r="AJ121" s="11">
        <v>0</v>
      </c>
      <c r="AK121" s="11">
        <f t="shared" si="579"/>
        <v>0</v>
      </c>
      <c r="AL121" s="11">
        <v>1</v>
      </c>
      <c r="AM121" s="11">
        <f t="shared" si="580"/>
        <v>18488.926763999996</v>
      </c>
      <c r="AN121" s="11"/>
      <c r="AO121" s="11">
        <f t="shared" si="581"/>
        <v>0</v>
      </c>
      <c r="AP121" s="11"/>
      <c r="AQ121" s="11">
        <f t="shared" si="582"/>
        <v>0</v>
      </c>
      <c r="AR121" s="11">
        <v>0</v>
      </c>
      <c r="AS121" s="11">
        <f t="shared" si="583"/>
        <v>0</v>
      </c>
      <c r="AT121" s="11"/>
      <c r="AU121" s="11">
        <f t="shared" si="584"/>
        <v>0</v>
      </c>
      <c r="AV121" s="11">
        <v>0</v>
      </c>
      <c r="AW121" s="11">
        <f t="shared" si="585"/>
        <v>0</v>
      </c>
      <c r="AX121" s="12"/>
      <c r="AY121" s="11">
        <f t="shared" si="586"/>
        <v>0</v>
      </c>
      <c r="AZ121" s="11">
        <v>1</v>
      </c>
      <c r="BA121" s="11">
        <f t="shared" si="587"/>
        <v>19638.497340000002</v>
      </c>
      <c r="BB121" s="11">
        <v>0</v>
      </c>
      <c r="BC121" s="11">
        <f t="shared" si="588"/>
        <v>0</v>
      </c>
      <c r="BD121" s="11">
        <v>340</v>
      </c>
      <c r="BE121" s="11">
        <f t="shared" si="589"/>
        <v>6986515.17564</v>
      </c>
      <c r="BF121" s="11">
        <v>0</v>
      </c>
      <c r="BG121" s="11">
        <f t="shared" si="590"/>
        <v>0</v>
      </c>
      <c r="BH121" s="11"/>
      <c r="BI121" s="11">
        <f t="shared" si="591"/>
        <v>0</v>
      </c>
      <c r="BJ121" s="11">
        <v>0</v>
      </c>
      <c r="BK121" s="11">
        <f t="shared" si="592"/>
        <v>0</v>
      </c>
      <c r="BL121" s="11">
        <v>0</v>
      </c>
      <c r="BM121" s="11">
        <f t="shared" si="593"/>
        <v>0</v>
      </c>
      <c r="BN121" s="11">
        <v>0</v>
      </c>
      <c r="BO121" s="11">
        <f t="shared" si="594"/>
        <v>0</v>
      </c>
      <c r="BP121" s="11">
        <v>0</v>
      </c>
      <c r="BQ121" s="11">
        <f t="shared" si="595"/>
        <v>0</v>
      </c>
      <c r="BR121" s="11">
        <v>0</v>
      </c>
      <c r="BS121" s="11">
        <f t="shared" si="596"/>
        <v>0</v>
      </c>
      <c r="BT121" s="11">
        <v>0</v>
      </c>
      <c r="BU121" s="11">
        <f t="shared" si="597"/>
        <v>0</v>
      </c>
      <c r="BV121" s="11">
        <v>1</v>
      </c>
      <c r="BW121" s="11">
        <f t="shared" si="598"/>
        <v>20548.574046000002</v>
      </c>
      <c r="BX121" s="11">
        <v>5</v>
      </c>
      <c r="BY121" s="11">
        <f t="shared" si="599"/>
        <v>88852.22576999999</v>
      </c>
      <c r="BZ121" s="11"/>
      <c r="CA121" s="11">
        <f t="shared" si="600"/>
        <v>0</v>
      </c>
      <c r="CB121" s="11">
        <v>0</v>
      </c>
      <c r="CC121" s="11">
        <f t="shared" si="601"/>
        <v>0</v>
      </c>
      <c r="CD121" s="11">
        <v>10</v>
      </c>
      <c r="CE121" s="11">
        <f t="shared" si="602"/>
        <v>235661.96808000002</v>
      </c>
      <c r="CF121" s="11">
        <v>0</v>
      </c>
      <c r="CG121" s="11">
        <f t="shared" si="603"/>
        <v>0</v>
      </c>
      <c r="CH121" s="12"/>
      <c r="CI121" s="11">
        <f t="shared" si="604"/>
        <v>0</v>
      </c>
      <c r="CJ121" s="12"/>
      <c r="CK121" s="11">
        <f t="shared" si="559"/>
        <v>0</v>
      </c>
      <c r="CL121" s="11">
        <v>0</v>
      </c>
      <c r="CM121" s="11">
        <f t="shared" si="605"/>
        <v>0</v>
      </c>
      <c r="CN121" s="11">
        <v>20</v>
      </c>
      <c r="CO121" s="11">
        <f t="shared" si="606"/>
        <v>471323.93616000004</v>
      </c>
      <c r="CP121" s="11">
        <v>7</v>
      </c>
      <c r="CQ121" s="11">
        <f t="shared" si="607"/>
        <v>155306.98481759997</v>
      </c>
      <c r="CR121" s="11">
        <v>0</v>
      </c>
      <c r="CS121" s="11">
        <f t="shared" si="608"/>
        <v>0</v>
      </c>
      <c r="CT121" s="11"/>
      <c r="CU121" s="11">
        <f t="shared" si="609"/>
        <v>0</v>
      </c>
      <c r="CV121" s="11"/>
      <c r="CW121" s="11">
        <f t="shared" si="610"/>
        <v>0</v>
      </c>
      <c r="CX121" s="11"/>
      <c r="CY121" s="11">
        <f t="shared" si="611"/>
        <v>0</v>
      </c>
      <c r="CZ121" s="11">
        <v>0</v>
      </c>
      <c r="DA121" s="11">
        <f t="shared" si="612"/>
        <v>0</v>
      </c>
      <c r="DB121" s="11">
        <v>0</v>
      </c>
      <c r="DC121" s="11">
        <f t="shared" si="613"/>
        <v>0</v>
      </c>
      <c r="DD121" s="11">
        <v>0</v>
      </c>
      <c r="DE121" s="11">
        <f t="shared" si="614"/>
        <v>0</v>
      </c>
      <c r="DF121" s="11">
        <v>0</v>
      </c>
      <c r="DG121" s="11">
        <f t="shared" si="615"/>
        <v>0</v>
      </c>
      <c r="DH121" s="11">
        <v>69</v>
      </c>
      <c r="DI121" s="11">
        <f t="shared" si="616"/>
        <v>1701421.9310088004</v>
      </c>
      <c r="DJ121" s="11"/>
      <c r="DK121" s="11">
        <f t="shared" si="617"/>
        <v>0</v>
      </c>
      <c r="DL121" s="11">
        <v>0</v>
      </c>
      <c r="DM121" s="11">
        <f t="shared" si="618"/>
        <v>0</v>
      </c>
      <c r="DN121" s="11">
        <v>0</v>
      </c>
      <c r="DO121" s="11">
        <f t="shared" si="619"/>
        <v>0</v>
      </c>
      <c r="DP121" s="11">
        <v>0</v>
      </c>
      <c r="DQ121" s="11">
        <f t="shared" si="620"/>
        <v>0</v>
      </c>
      <c r="DR121" s="11">
        <v>0</v>
      </c>
      <c r="DS121" s="11">
        <f t="shared" si="621"/>
        <v>0</v>
      </c>
      <c r="DT121" s="11">
        <v>4</v>
      </c>
      <c r="DU121" s="11">
        <f t="shared" si="622"/>
        <v>85298.13673920001</v>
      </c>
      <c r="DV121" s="11">
        <v>0</v>
      </c>
      <c r="DW121" s="11">
        <f t="shared" si="623"/>
        <v>0</v>
      </c>
      <c r="DX121" s="11">
        <v>0</v>
      </c>
      <c r="DY121" s="11">
        <f t="shared" si="624"/>
        <v>0</v>
      </c>
      <c r="DZ121" s="11"/>
      <c r="EA121" s="11">
        <f t="shared" si="625"/>
        <v>0</v>
      </c>
      <c r="EB121" s="64">
        <f t="shared" si="626"/>
        <v>496</v>
      </c>
      <c r="EC121" s="64">
        <f t="shared" si="627"/>
        <v>10603083.3672456</v>
      </c>
    </row>
    <row r="122" spans="1:133" ht="45" x14ac:dyDescent="0.25">
      <c r="A122" s="45">
        <v>133</v>
      </c>
      <c r="B122" s="8" t="s">
        <v>189</v>
      </c>
      <c r="C122" s="5">
        <v>19007.45</v>
      </c>
      <c r="D122" s="5">
        <f t="shared" si="551"/>
        <v>14255.587500000001</v>
      </c>
      <c r="E122" s="9">
        <v>0.82</v>
      </c>
      <c r="F122" s="10">
        <v>1</v>
      </c>
      <c r="G122" s="10"/>
      <c r="H122" s="7">
        <v>0.59</v>
      </c>
      <c r="I122" s="7">
        <v>0.11</v>
      </c>
      <c r="J122" s="7">
        <v>0.05</v>
      </c>
      <c r="K122" s="7">
        <v>0.25</v>
      </c>
      <c r="L122" s="5">
        <v>1.4</v>
      </c>
      <c r="M122" s="5">
        <v>1.68</v>
      </c>
      <c r="N122" s="5">
        <v>2.23</v>
      </c>
      <c r="O122" s="5">
        <v>2.39</v>
      </c>
      <c r="P122" s="11"/>
      <c r="Q122" s="11">
        <f t="shared" si="569"/>
        <v>0</v>
      </c>
      <c r="R122" s="11">
        <v>14</v>
      </c>
      <c r="S122" s="11">
        <f t="shared" si="570"/>
        <v>397134.05731999991</v>
      </c>
      <c r="T122" s="11"/>
      <c r="U122" s="11">
        <f t="shared" si="571"/>
        <v>0</v>
      </c>
      <c r="V122" s="11">
        <v>0</v>
      </c>
      <c r="W122" s="11">
        <f t="shared" si="572"/>
        <v>0</v>
      </c>
      <c r="X122" s="11">
        <v>0</v>
      </c>
      <c r="Y122" s="11">
        <f t="shared" si="573"/>
        <v>0</v>
      </c>
      <c r="Z122" s="11">
        <v>682</v>
      </c>
      <c r="AA122" s="11">
        <f t="shared" si="574"/>
        <v>16369778.560519999</v>
      </c>
      <c r="AB122" s="11">
        <v>0</v>
      </c>
      <c r="AC122" s="11">
        <f t="shared" si="575"/>
        <v>0</v>
      </c>
      <c r="AD122" s="11">
        <v>80</v>
      </c>
      <c r="AE122" s="11">
        <f t="shared" si="576"/>
        <v>2269337.4704</v>
      </c>
      <c r="AF122" s="11">
        <v>0</v>
      </c>
      <c r="AG122" s="11">
        <f t="shared" si="577"/>
        <v>0</v>
      </c>
      <c r="AH122" s="11">
        <v>0</v>
      </c>
      <c r="AI122" s="11">
        <f t="shared" si="578"/>
        <v>0</v>
      </c>
      <c r="AJ122" s="11"/>
      <c r="AK122" s="11">
        <f t="shared" si="579"/>
        <v>0</v>
      </c>
      <c r="AL122" s="11">
        <v>12</v>
      </c>
      <c r="AM122" s="11">
        <f t="shared" si="580"/>
        <v>252681.99910799996</v>
      </c>
      <c r="AN122" s="11"/>
      <c r="AO122" s="11">
        <f t="shared" si="581"/>
        <v>0</v>
      </c>
      <c r="AP122" s="11">
        <v>1</v>
      </c>
      <c r="AQ122" s="11">
        <f t="shared" si="582"/>
        <v>21056.833258999999</v>
      </c>
      <c r="AR122" s="11">
        <v>1</v>
      </c>
      <c r="AS122" s="11">
        <f t="shared" si="583"/>
        <v>21056.833258999999</v>
      </c>
      <c r="AT122" s="11"/>
      <c r="AU122" s="11">
        <f t="shared" si="584"/>
        <v>0</v>
      </c>
      <c r="AV122" s="11"/>
      <c r="AW122" s="11">
        <f t="shared" si="585"/>
        <v>0</v>
      </c>
      <c r="AX122" s="11"/>
      <c r="AY122" s="11">
        <f t="shared" si="586"/>
        <v>0</v>
      </c>
      <c r="AZ122" s="11">
        <v>19</v>
      </c>
      <c r="BA122" s="11">
        <f t="shared" si="587"/>
        <v>424955.26188499999</v>
      </c>
      <c r="BB122" s="11">
        <v>0</v>
      </c>
      <c r="BC122" s="11">
        <f t="shared" si="588"/>
        <v>0</v>
      </c>
      <c r="BD122" s="11">
        <v>510</v>
      </c>
      <c r="BE122" s="11">
        <f t="shared" si="589"/>
        <v>11935296.758384999</v>
      </c>
      <c r="BF122" s="11">
        <v>2</v>
      </c>
      <c r="BG122" s="11">
        <f t="shared" si="590"/>
        <v>46805.085327000008</v>
      </c>
      <c r="BH122" s="11"/>
      <c r="BI122" s="11">
        <f t="shared" si="591"/>
        <v>0</v>
      </c>
      <c r="BJ122" s="11">
        <v>0</v>
      </c>
      <c r="BK122" s="11">
        <f t="shared" si="592"/>
        <v>0</v>
      </c>
      <c r="BL122" s="11">
        <v>0</v>
      </c>
      <c r="BM122" s="11">
        <f t="shared" si="593"/>
        <v>0</v>
      </c>
      <c r="BN122" s="11">
        <v>0</v>
      </c>
      <c r="BO122" s="11">
        <f t="shared" si="594"/>
        <v>0</v>
      </c>
      <c r="BP122" s="11">
        <v>10</v>
      </c>
      <c r="BQ122" s="11">
        <f t="shared" si="595"/>
        <v>202385.62536499996</v>
      </c>
      <c r="BR122" s="11">
        <v>0</v>
      </c>
      <c r="BS122" s="11">
        <f t="shared" si="596"/>
        <v>0</v>
      </c>
      <c r="BT122" s="11">
        <v>0</v>
      </c>
      <c r="BU122" s="11">
        <f t="shared" si="597"/>
        <v>0</v>
      </c>
      <c r="BV122" s="11"/>
      <c r="BW122" s="11">
        <f t="shared" si="598"/>
        <v>0</v>
      </c>
      <c r="BX122" s="11">
        <v>2</v>
      </c>
      <c r="BY122" s="11">
        <f t="shared" si="599"/>
        <v>40477.125073000003</v>
      </c>
      <c r="BZ122" s="11">
        <v>2</v>
      </c>
      <c r="CA122" s="11">
        <f t="shared" si="600"/>
        <v>72662.440158000012</v>
      </c>
      <c r="CB122" s="11">
        <v>3</v>
      </c>
      <c r="CC122" s="11">
        <f t="shared" si="601"/>
        <v>123722.533242</v>
      </c>
      <c r="CD122" s="11">
        <v>10</v>
      </c>
      <c r="CE122" s="11">
        <f t="shared" si="602"/>
        <v>268392.79697999998</v>
      </c>
      <c r="CF122" s="11">
        <v>17</v>
      </c>
      <c r="CG122" s="11">
        <f t="shared" si="603"/>
        <v>429559.39848359994</v>
      </c>
      <c r="CH122" s="11">
        <v>1</v>
      </c>
      <c r="CI122" s="11">
        <f t="shared" si="604"/>
        <v>25660.969857599994</v>
      </c>
      <c r="CJ122" s="11">
        <v>10</v>
      </c>
      <c r="CK122" s="11">
        <f t="shared" si="559"/>
        <v>353492.95211999997</v>
      </c>
      <c r="CL122" s="11">
        <v>20</v>
      </c>
      <c r="CM122" s="11">
        <f t="shared" si="605"/>
        <v>505363.99821599992</v>
      </c>
      <c r="CN122" s="11"/>
      <c r="CO122" s="11">
        <f t="shared" si="606"/>
        <v>0</v>
      </c>
      <c r="CP122" s="11">
        <v>48</v>
      </c>
      <c r="CQ122" s="11">
        <f t="shared" si="607"/>
        <v>1212873.5957184001</v>
      </c>
      <c r="CR122" s="11">
        <v>0</v>
      </c>
      <c r="CS122" s="11">
        <f t="shared" si="608"/>
        <v>0</v>
      </c>
      <c r="CT122" s="11">
        <v>10</v>
      </c>
      <c r="CU122" s="11">
        <f t="shared" si="609"/>
        <v>268392.79697999998</v>
      </c>
      <c r="CV122" s="11"/>
      <c r="CW122" s="11">
        <f t="shared" si="610"/>
        <v>0</v>
      </c>
      <c r="CX122" s="11"/>
      <c r="CY122" s="11">
        <f t="shared" si="611"/>
        <v>0</v>
      </c>
      <c r="CZ122" s="11">
        <v>1</v>
      </c>
      <c r="DA122" s="11">
        <f t="shared" si="612"/>
        <v>25660.969857600001</v>
      </c>
      <c r="DB122" s="11">
        <v>0</v>
      </c>
      <c r="DC122" s="11">
        <f t="shared" si="613"/>
        <v>0</v>
      </c>
      <c r="DD122" s="11"/>
      <c r="DE122" s="11">
        <f t="shared" si="614"/>
        <v>0</v>
      </c>
      <c r="DF122" s="11">
        <v>0</v>
      </c>
      <c r="DG122" s="11">
        <f t="shared" si="615"/>
        <v>0</v>
      </c>
      <c r="DH122" s="11">
        <v>978</v>
      </c>
      <c r="DI122" s="11">
        <f t="shared" si="616"/>
        <v>27465224.0698836</v>
      </c>
      <c r="DJ122" s="11">
        <v>8</v>
      </c>
      <c r="DK122" s="11">
        <f t="shared" si="617"/>
        <v>224664.40956960001</v>
      </c>
      <c r="DL122" s="11">
        <v>0</v>
      </c>
      <c r="DM122" s="11">
        <f t="shared" si="618"/>
        <v>0</v>
      </c>
      <c r="DN122" s="11">
        <v>0</v>
      </c>
      <c r="DO122" s="11">
        <f t="shared" si="619"/>
        <v>0</v>
      </c>
      <c r="DP122" s="11">
        <v>0</v>
      </c>
      <c r="DQ122" s="11">
        <f t="shared" si="620"/>
        <v>0</v>
      </c>
      <c r="DR122" s="11"/>
      <c r="DS122" s="11">
        <f t="shared" si="621"/>
        <v>0</v>
      </c>
      <c r="DT122" s="11">
        <v>4</v>
      </c>
      <c r="DU122" s="11">
        <f t="shared" si="622"/>
        <v>97145.100175200001</v>
      </c>
      <c r="DV122" s="11"/>
      <c r="DW122" s="11">
        <f t="shared" si="623"/>
        <v>0</v>
      </c>
      <c r="DX122" s="11">
        <v>0</v>
      </c>
      <c r="DY122" s="11">
        <f t="shared" si="624"/>
        <v>0</v>
      </c>
      <c r="DZ122" s="11">
        <v>12</v>
      </c>
      <c r="EA122" s="11">
        <f t="shared" si="625"/>
        <v>620225.82849150011</v>
      </c>
      <c r="EB122" s="64">
        <f t="shared" si="626"/>
        <v>2457</v>
      </c>
      <c r="EC122" s="64">
        <f t="shared" si="627"/>
        <v>63674007.469634101</v>
      </c>
    </row>
    <row r="123" spans="1:133" ht="45" x14ac:dyDescent="0.25">
      <c r="A123" s="45">
        <v>125</v>
      </c>
      <c r="B123" s="8" t="s">
        <v>190</v>
      </c>
      <c r="C123" s="5">
        <v>19007.45</v>
      </c>
      <c r="D123" s="5"/>
      <c r="E123" s="9">
        <v>1.91</v>
      </c>
      <c r="F123" s="10">
        <v>1</v>
      </c>
      <c r="G123" s="10"/>
      <c r="H123" s="7">
        <v>0.7</v>
      </c>
      <c r="I123" s="7">
        <v>0.08</v>
      </c>
      <c r="J123" s="7">
        <v>0.04</v>
      </c>
      <c r="K123" s="7">
        <v>0.18</v>
      </c>
      <c r="L123" s="5">
        <v>1.4</v>
      </c>
      <c r="M123" s="5">
        <v>1.68</v>
      </c>
      <c r="N123" s="5">
        <v>2.23</v>
      </c>
      <c r="O123" s="5">
        <v>2.39</v>
      </c>
      <c r="P123" s="11"/>
      <c r="Q123" s="11">
        <f t="shared" si="569"/>
        <v>0</v>
      </c>
      <c r="R123" s="11"/>
      <c r="S123" s="11">
        <f t="shared" si="570"/>
        <v>0</v>
      </c>
      <c r="T123" s="11"/>
      <c r="U123" s="11">
        <f t="shared" si="571"/>
        <v>0</v>
      </c>
      <c r="V123" s="11"/>
      <c r="W123" s="11">
        <f t="shared" si="572"/>
        <v>0</v>
      </c>
      <c r="X123" s="11"/>
      <c r="Y123" s="11">
        <f t="shared" si="573"/>
        <v>0</v>
      </c>
      <c r="Z123" s="11">
        <v>10</v>
      </c>
      <c r="AA123" s="11">
        <f t="shared" si="574"/>
        <v>559085.13429999992</v>
      </c>
      <c r="AB123" s="11"/>
      <c r="AC123" s="11">
        <f t="shared" si="575"/>
        <v>0</v>
      </c>
      <c r="AD123" s="11"/>
      <c r="AE123" s="11">
        <f t="shared" si="576"/>
        <v>0</v>
      </c>
      <c r="AF123" s="11"/>
      <c r="AG123" s="11">
        <f t="shared" si="577"/>
        <v>0</v>
      </c>
      <c r="AH123" s="11"/>
      <c r="AI123" s="11">
        <f t="shared" si="578"/>
        <v>0</v>
      </c>
      <c r="AJ123" s="11"/>
      <c r="AK123" s="11">
        <f t="shared" si="579"/>
        <v>0</v>
      </c>
      <c r="AL123" s="11"/>
      <c r="AM123" s="11">
        <f t="shared" si="580"/>
        <v>0</v>
      </c>
      <c r="AN123" s="11"/>
      <c r="AO123" s="11">
        <f t="shared" si="581"/>
        <v>0</v>
      </c>
      <c r="AP123" s="11"/>
      <c r="AQ123" s="11">
        <f t="shared" si="582"/>
        <v>0</v>
      </c>
      <c r="AR123" s="11"/>
      <c r="AS123" s="11">
        <f t="shared" si="583"/>
        <v>0</v>
      </c>
      <c r="AT123" s="11"/>
      <c r="AU123" s="11">
        <f t="shared" si="584"/>
        <v>0</v>
      </c>
      <c r="AV123" s="11"/>
      <c r="AW123" s="11">
        <f t="shared" si="585"/>
        <v>0</v>
      </c>
      <c r="AX123" s="11"/>
      <c r="AY123" s="11">
        <f t="shared" si="586"/>
        <v>0</v>
      </c>
      <c r="AZ123" s="11"/>
      <c r="BA123" s="11">
        <f t="shared" si="587"/>
        <v>0</v>
      </c>
      <c r="BB123" s="11"/>
      <c r="BC123" s="11">
        <f t="shared" si="588"/>
        <v>0</v>
      </c>
      <c r="BD123" s="11">
        <v>50</v>
      </c>
      <c r="BE123" s="11">
        <f t="shared" si="589"/>
        <v>2725540.0297125001</v>
      </c>
      <c r="BF123" s="11"/>
      <c r="BG123" s="11">
        <f t="shared" si="590"/>
        <v>0</v>
      </c>
      <c r="BH123" s="11"/>
      <c r="BI123" s="11">
        <f t="shared" si="591"/>
        <v>0</v>
      </c>
      <c r="BJ123" s="11"/>
      <c r="BK123" s="11">
        <f t="shared" si="592"/>
        <v>0</v>
      </c>
      <c r="BL123" s="11"/>
      <c r="BM123" s="11">
        <f t="shared" si="593"/>
        <v>0</v>
      </c>
      <c r="BN123" s="11"/>
      <c r="BO123" s="11">
        <f t="shared" si="594"/>
        <v>0</v>
      </c>
      <c r="BP123" s="11"/>
      <c r="BQ123" s="11">
        <f t="shared" si="595"/>
        <v>0</v>
      </c>
      <c r="BR123" s="11"/>
      <c r="BS123" s="11">
        <f t="shared" si="596"/>
        <v>0</v>
      </c>
      <c r="BT123" s="11"/>
      <c r="BU123" s="11">
        <f t="shared" si="597"/>
        <v>0</v>
      </c>
      <c r="BV123" s="11"/>
      <c r="BW123" s="11">
        <f t="shared" si="598"/>
        <v>0</v>
      </c>
      <c r="BX123" s="11"/>
      <c r="BY123" s="11">
        <f t="shared" si="599"/>
        <v>0</v>
      </c>
      <c r="BZ123" s="11"/>
      <c r="CA123" s="11">
        <f t="shared" si="600"/>
        <v>0</v>
      </c>
      <c r="CB123" s="11"/>
      <c r="CC123" s="11">
        <f t="shared" si="601"/>
        <v>0</v>
      </c>
      <c r="CD123" s="11"/>
      <c r="CE123" s="11">
        <f t="shared" si="602"/>
        <v>0</v>
      </c>
      <c r="CF123" s="11"/>
      <c r="CG123" s="11">
        <f t="shared" si="603"/>
        <v>0</v>
      </c>
      <c r="CH123" s="11"/>
      <c r="CI123" s="11">
        <f t="shared" si="604"/>
        <v>0</v>
      </c>
      <c r="CJ123" s="11"/>
      <c r="CK123" s="11">
        <f t="shared" si="559"/>
        <v>0</v>
      </c>
      <c r="CL123" s="11"/>
      <c r="CM123" s="11">
        <f t="shared" si="605"/>
        <v>0</v>
      </c>
      <c r="CN123" s="11"/>
      <c r="CO123" s="11">
        <f t="shared" si="606"/>
        <v>0</v>
      </c>
      <c r="CP123" s="11"/>
      <c r="CQ123" s="11">
        <f t="shared" si="607"/>
        <v>0</v>
      </c>
      <c r="CR123" s="11"/>
      <c r="CS123" s="11">
        <f t="shared" si="608"/>
        <v>0</v>
      </c>
      <c r="CT123" s="11"/>
      <c r="CU123" s="11">
        <f t="shared" si="609"/>
        <v>0</v>
      </c>
      <c r="CV123" s="11"/>
      <c r="CW123" s="11">
        <f t="shared" si="610"/>
        <v>0</v>
      </c>
      <c r="CX123" s="11"/>
      <c r="CY123" s="11">
        <f t="shared" si="611"/>
        <v>0</v>
      </c>
      <c r="CZ123" s="11"/>
      <c r="DA123" s="11">
        <f t="shared" si="612"/>
        <v>0</v>
      </c>
      <c r="DB123" s="11"/>
      <c r="DC123" s="11">
        <f t="shared" si="613"/>
        <v>0</v>
      </c>
      <c r="DD123" s="11"/>
      <c r="DE123" s="11">
        <f t="shared" si="614"/>
        <v>0</v>
      </c>
      <c r="DF123" s="11"/>
      <c r="DG123" s="11">
        <f t="shared" si="615"/>
        <v>0</v>
      </c>
      <c r="DH123" s="11"/>
      <c r="DI123" s="11">
        <f t="shared" si="616"/>
        <v>0</v>
      </c>
      <c r="DJ123" s="11"/>
      <c r="DK123" s="11">
        <f t="shared" si="617"/>
        <v>0</v>
      </c>
      <c r="DL123" s="11"/>
      <c r="DM123" s="11">
        <f t="shared" si="618"/>
        <v>0</v>
      </c>
      <c r="DN123" s="11"/>
      <c r="DO123" s="11">
        <f t="shared" si="619"/>
        <v>0</v>
      </c>
      <c r="DP123" s="11"/>
      <c r="DQ123" s="11">
        <f t="shared" si="620"/>
        <v>0</v>
      </c>
      <c r="DR123" s="11"/>
      <c r="DS123" s="11">
        <f t="shared" si="621"/>
        <v>0</v>
      </c>
      <c r="DT123" s="11"/>
      <c r="DU123" s="11">
        <f t="shared" si="622"/>
        <v>0</v>
      </c>
      <c r="DV123" s="11"/>
      <c r="DW123" s="11">
        <f t="shared" si="623"/>
        <v>0</v>
      </c>
      <c r="DX123" s="11"/>
      <c r="DY123" s="11">
        <f t="shared" si="624"/>
        <v>0</v>
      </c>
      <c r="DZ123" s="11"/>
      <c r="EA123" s="11">
        <f t="shared" si="625"/>
        <v>0</v>
      </c>
      <c r="EB123" s="64">
        <f t="shared" si="626"/>
        <v>60</v>
      </c>
      <c r="EC123" s="64">
        <f t="shared" si="627"/>
        <v>3284625.1640125001</v>
      </c>
    </row>
    <row r="124" spans="1:133" ht="30" x14ac:dyDescent="0.25">
      <c r="A124" s="45">
        <v>134</v>
      </c>
      <c r="B124" s="8" t="s">
        <v>191</v>
      </c>
      <c r="C124" s="5">
        <v>19007.45</v>
      </c>
      <c r="D124" s="5">
        <f t="shared" ref="D124:D144" si="628">C124*(H124+I124+J124)</f>
        <v>15586.109</v>
      </c>
      <c r="E124" s="9">
        <v>0.84</v>
      </c>
      <c r="F124" s="10">
        <v>1</v>
      </c>
      <c r="G124" s="10"/>
      <c r="H124" s="7">
        <v>0.7</v>
      </c>
      <c r="I124" s="7">
        <v>0.08</v>
      </c>
      <c r="J124" s="7">
        <v>0.04</v>
      </c>
      <c r="K124" s="7">
        <v>0.18</v>
      </c>
      <c r="L124" s="5">
        <v>1.4</v>
      </c>
      <c r="M124" s="5">
        <v>1.68</v>
      </c>
      <c r="N124" s="5">
        <v>2.23</v>
      </c>
      <c r="O124" s="5">
        <v>2.39</v>
      </c>
      <c r="P124" s="11"/>
      <c r="Q124" s="11">
        <f t="shared" si="569"/>
        <v>0</v>
      </c>
      <c r="R124" s="11">
        <v>0</v>
      </c>
      <c r="S124" s="11">
        <f t="shared" si="570"/>
        <v>0</v>
      </c>
      <c r="T124" s="11">
        <v>0</v>
      </c>
      <c r="U124" s="11">
        <f t="shared" si="571"/>
        <v>0</v>
      </c>
      <c r="V124" s="11">
        <v>0</v>
      </c>
      <c r="W124" s="11">
        <f t="shared" si="572"/>
        <v>0</v>
      </c>
      <c r="X124" s="11">
        <v>0</v>
      </c>
      <c r="Y124" s="11">
        <f t="shared" si="573"/>
        <v>0</v>
      </c>
      <c r="Z124" s="11">
        <v>0</v>
      </c>
      <c r="AA124" s="11">
        <f t="shared" si="574"/>
        <v>0</v>
      </c>
      <c r="AB124" s="11">
        <v>0</v>
      </c>
      <c r="AC124" s="11">
        <f t="shared" si="575"/>
        <v>0</v>
      </c>
      <c r="AD124" s="11"/>
      <c r="AE124" s="11">
        <f t="shared" si="576"/>
        <v>0</v>
      </c>
      <c r="AF124" s="11">
        <v>0</v>
      </c>
      <c r="AG124" s="11">
        <f t="shared" si="577"/>
        <v>0</v>
      </c>
      <c r="AH124" s="11">
        <v>0</v>
      </c>
      <c r="AI124" s="11">
        <f t="shared" si="578"/>
        <v>0</v>
      </c>
      <c r="AJ124" s="11">
        <v>0</v>
      </c>
      <c r="AK124" s="11">
        <f t="shared" si="579"/>
        <v>0</v>
      </c>
      <c r="AL124" s="11">
        <v>0</v>
      </c>
      <c r="AM124" s="11">
        <f t="shared" si="580"/>
        <v>0</v>
      </c>
      <c r="AN124" s="11"/>
      <c r="AO124" s="11">
        <f t="shared" si="581"/>
        <v>0</v>
      </c>
      <c r="AP124" s="11">
        <v>0</v>
      </c>
      <c r="AQ124" s="11">
        <f t="shared" si="582"/>
        <v>0</v>
      </c>
      <c r="AR124" s="11">
        <v>0</v>
      </c>
      <c r="AS124" s="11">
        <f t="shared" si="583"/>
        <v>0</v>
      </c>
      <c r="AT124" s="11">
        <v>0</v>
      </c>
      <c r="AU124" s="11">
        <f t="shared" si="584"/>
        <v>0</v>
      </c>
      <c r="AV124" s="11">
        <v>0</v>
      </c>
      <c r="AW124" s="11">
        <f t="shared" si="585"/>
        <v>0</v>
      </c>
      <c r="AX124" s="11"/>
      <c r="AY124" s="11">
        <f t="shared" si="586"/>
        <v>0</v>
      </c>
      <c r="AZ124" s="11"/>
      <c r="BA124" s="11">
        <f t="shared" si="587"/>
        <v>0</v>
      </c>
      <c r="BB124" s="11">
        <v>0</v>
      </c>
      <c r="BC124" s="11">
        <f t="shared" si="588"/>
        <v>0</v>
      </c>
      <c r="BD124" s="11">
        <v>20</v>
      </c>
      <c r="BE124" s="11">
        <f t="shared" si="589"/>
        <v>479466.72774</v>
      </c>
      <c r="BF124" s="11">
        <v>0</v>
      </c>
      <c r="BG124" s="11">
        <f t="shared" si="590"/>
        <v>0</v>
      </c>
      <c r="BH124" s="11"/>
      <c r="BI124" s="11">
        <f t="shared" si="591"/>
        <v>0</v>
      </c>
      <c r="BJ124" s="11">
        <v>0</v>
      </c>
      <c r="BK124" s="11">
        <f t="shared" si="592"/>
        <v>0</v>
      </c>
      <c r="BL124" s="11">
        <v>0</v>
      </c>
      <c r="BM124" s="11">
        <f t="shared" si="593"/>
        <v>0</v>
      </c>
      <c r="BN124" s="11">
        <v>0</v>
      </c>
      <c r="BO124" s="11">
        <f t="shared" si="594"/>
        <v>0</v>
      </c>
      <c r="BP124" s="11">
        <v>0</v>
      </c>
      <c r="BQ124" s="11">
        <f t="shared" si="595"/>
        <v>0</v>
      </c>
      <c r="BR124" s="11">
        <v>0</v>
      </c>
      <c r="BS124" s="11">
        <f t="shared" si="596"/>
        <v>0</v>
      </c>
      <c r="BT124" s="11">
        <v>0</v>
      </c>
      <c r="BU124" s="11">
        <f t="shared" si="597"/>
        <v>0</v>
      </c>
      <c r="BV124" s="11"/>
      <c r="BW124" s="11">
        <f t="shared" si="598"/>
        <v>0</v>
      </c>
      <c r="BX124" s="11">
        <v>0</v>
      </c>
      <c r="BY124" s="11">
        <f t="shared" si="599"/>
        <v>0</v>
      </c>
      <c r="BZ124" s="11">
        <v>0</v>
      </c>
      <c r="CA124" s="11">
        <f t="shared" si="600"/>
        <v>0</v>
      </c>
      <c r="CB124" s="11">
        <v>0</v>
      </c>
      <c r="CC124" s="11">
        <f t="shared" si="601"/>
        <v>0</v>
      </c>
      <c r="CD124" s="11"/>
      <c r="CE124" s="11">
        <f t="shared" si="602"/>
        <v>0</v>
      </c>
      <c r="CF124" s="11">
        <v>0</v>
      </c>
      <c r="CG124" s="11">
        <f t="shared" si="603"/>
        <v>0</v>
      </c>
      <c r="CH124" s="11"/>
      <c r="CI124" s="11">
        <f t="shared" si="604"/>
        <v>0</v>
      </c>
      <c r="CJ124" s="11"/>
      <c r="CK124" s="11">
        <f t="shared" si="559"/>
        <v>0</v>
      </c>
      <c r="CL124" s="11">
        <v>0</v>
      </c>
      <c r="CM124" s="11">
        <f t="shared" si="605"/>
        <v>0</v>
      </c>
      <c r="CN124" s="11">
        <v>0</v>
      </c>
      <c r="CO124" s="11">
        <f t="shared" si="606"/>
        <v>0</v>
      </c>
      <c r="CP124" s="11"/>
      <c r="CQ124" s="11">
        <f t="shared" si="607"/>
        <v>0</v>
      </c>
      <c r="CR124" s="11">
        <v>0</v>
      </c>
      <c r="CS124" s="11">
        <f t="shared" si="608"/>
        <v>0</v>
      </c>
      <c r="CT124" s="11">
        <v>0</v>
      </c>
      <c r="CU124" s="11">
        <f t="shared" si="609"/>
        <v>0</v>
      </c>
      <c r="CV124" s="11"/>
      <c r="CW124" s="11">
        <f t="shared" si="610"/>
        <v>0</v>
      </c>
      <c r="CX124" s="11"/>
      <c r="CY124" s="11">
        <f t="shared" si="611"/>
        <v>0</v>
      </c>
      <c r="CZ124" s="11">
        <v>0</v>
      </c>
      <c r="DA124" s="11">
        <f t="shared" si="612"/>
        <v>0</v>
      </c>
      <c r="DB124" s="11">
        <v>0</v>
      </c>
      <c r="DC124" s="11">
        <f t="shared" si="613"/>
        <v>0</v>
      </c>
      <c r="DD124" s="11">
        <v>0</v>
      </c>
      <c r="DE124" s="11">
        <f t="shared" si="614"/>
        <v>0</v>
      </c>
      <c r="DF124" s="11">
        <v>0</v>
      </c>
      <c r="DG124" s="11">
        <f t="shared" si="615"/>
        <v>0</v>
      </c>
      <c r="DH124" s="11">
        <v>2</v>
      </c>
      <c r="DI124" s="11">
        <f t="shared" si="616"/>
        <v>57536.007328800013</v>
      </c>
      <c r="DJ124" s="11"/>
      <c r="DK124" s="11">
        <f t="shared" si="617"/>
        <v>0</v>
      </c>
      <c r="DL124" s="11">
        <v>0</v>
      </c>
      <c r="DM124" s="11">
        <f t="shared" si="618"/>
        <v>0</v>
      </c>
      <c r="DN124" s="11">
        <v>0</v>
      </c>
      <c r="DO124" s="11">
        <f t="shared" si="619"/>
        <v>0</v>
      </c>
      <c r="DP124" s="11">
        <v>0</v>
      </c>
      <c r="DQ124" s="11">
        <f t="shared" si="620"/>
        <v>0</v>
      </c>
      <c r="DR124" s="11">
        <v>0</v>
      </c>
      <c r="DS124" s="11">
        <f t="shared" si="621"/>
        <v>0</v>
      </c>
      <c r="DT124" s="11">
        <v>0</v>
      </c>
      <c r="DU124" s="11">
        <f t="shared" si="622"/>
        <v>0</v>
      </c>
      <c r="DV124" s="11">
        <v>0</v>
      </c>
      <c r="DW124" s="11">
        <f t="shared" si="623"/>
        <v>0</v>
      </c>
      <c r="DX124" s="11">
        <v>0</v>
      </c>
      <c r="DY124" s="11">
        <f t="shared" si="624"/>
        <v>0</v>
      </c>
      <c r="DZ124" s="11">
        <v>0</v>
      </c>
      <c r="EA124" s="11">
        <f t="shared" si="625"/>
        <v>0</v>
      </c>
      <c r="EB124" s="64">
        <f t="shared" si="626"/>
        <v>22</v>
      </c>
      <c r="EC124" s="64">
        <f t="shared" si="627"/>
        <v>537002.73506880004</v>
      </c>
    </row>
    <row r="125" spans="1:133" ht="30" x14ac:dyDescent="0.25">
      <c r="A125" s="45">
        <v>135</v>
      </c>
      <c r="B125" s="8" t="s">
        <v>192</v>
      </c>
      <c r="C125" s="5">
        <v>19007.45</v>
      </c>
      <c r="D125" s="5">
        <f t="shared" si="628"/>
        <v>15966.258</v>
      </c>
      <c r="E125" s="9">
        <v>0.98</v>
      </c>
      <c r="F125" s="10">
        <v>1</v>
      </c>
      <c r="G125" s="10"/>
      <c r="H125" s="7">
        <v>0.69</v>
      </c>
      <c r="I125" s="7">
        <v>0.11</v>
      </c>
      <c r="J125" s="7">
        <v>0.04</v>
      </c>
      <c r="K125" s="7">
        <v>0.16</v>
      </c>
      <c r="L125" s="5">
        <v>1.4</v>
      </c>
      <c r="M125" s="5">
        <v>1.68</v>
      </c>
      <c r="N125" s="5">
        <v>2.23</v>
      </c>
      <c r="O125" s="5">
        <v>2.39</v>
      </c>
      <c r="P125" s="11"/>
      <c r="Q125" s="11">
        <f t="shared" si="569"/>
        <v>0</v>
      </c>
      <c r="R125" s="11">
        <v>0</v>
      </c>
      <c r="S125" s="11">
        <f t="shared" si="570"/>
        <v>0</v>
      </c>
      <c r="T125" s="11">
        <v>0</v>
      </c>
      <c r="U125" s="11">
        <f t="shared" si="571"/>
        <v>0</v>
      </c>
      <c r="V125" s="11">
        <v>0</v>
      </c>
      <c r="W125" s="11">
        <f t="shared" si="572"/>
        <v>0</v>
      </c>
      <c r="X125" s="11">
        <v>0</v>
      </c>
      <c r="Y125" s="11">
        <f t="shared" si="573"/>
        <v>0</v>
      </c>
      <c r="Z125" s="11">
        <v>0</v>
      </c>
      <c r="AA125" s="11">
        <f t="shared" si="574"/>
        <v>0</v>
      </c>
      <c r="AB125" s="11">
        <v>0</v>
      </c>
      <c r="AC125" s="11">
        <f t="shared" si="575"/>
        <v>0</v>
      </c>
      <c r="AD125" s="11">
        <v>16</v>
      </c>
      <c r="AE125" s="11">
        <f t="shared" si="576"/>
        <v>542427.00511999999</v>
      </c>
      <c r="AF125" s="11">
        <v>0</v>
      </c>
      <c r="AG125" s="11">
        <f t="shared" si="577"/>
        <v>0</v>
      </c>
      <c r="AH125" s="11">
        <v>0</v>
      </c>
      <c r="AI125" s="11">
        <f t="shared" si="578"/>
        <v>0</v>
      </c>
      <c r="AJ125" s="11">
        <v>0</v>
      </c>
      <c r="AK125" s="11">
        <f t="shared" si="579"/>
        <v>0</v>
      </c>
      <c r="AL125" s="11">
        <v>0</v>
      </c>
      <c r="AM125" s="11">
        <f t="shared" si="580"/>
        <v>0</v>
      </c>
      <c r="AN125" s="11"/>
      <c r="AO125" s="11">
        <f t="shared" si="581"/>
        <v>0</v>
      </c>
      <c r="AP125" s="11">
        <v>0</v>
      </c>
      <c r="AQ125" s="11">
        <f t="shared" si="582"/>
        <v>0</v>
      </c>
      <c r="AR125" s="11">
        <v>0</v>
      </c>
      <c r="AS125" s="11">
        <f t="shared" si="583"/>
        <v>0</v>
      </c>
      <c r="AT125" s="11">
        <v>0</v>
      </c>
      <c r="AU125" s="11">
        <f t="shared" si="584"/>
        <v>0</v>
      </c>
      <c r="AV125" s="11">
        <v>0</v>
      </c>
      <c r="AW125" s="11">
        <f t="shared" si="585"/>
        <v>0</v>
      </c>
      <c r="AX125" s="11"/>
      <c r="AY125" s="11">
        <f t="shared" si="586"/>
        <v>0</v>
      </c>
      <c r="AZ125" s="11"/>
      <c r="BA125" s="11">
        <f t="shared" si="587"/>
        <v>0</v>
      </c>
      <c r="BB125" s="11"/>
      <c r="BC125" s="11">
        <f t="shared" si="588"/>
        <v>0</v>
      </c>
      <c r="BD125" s="11">
        <v>200</v>
      </c>
      <c r="BE125" s="11">
        <f t="shared" si="589"/>
        <v>5593778.4902999997</v>
      </c>
      <c r="BF125" s="11">
        <v>0</v>
      </c>
      <c r="BG125" s="11">
        <f t="shared" si="590"/>
        <v>0</v>
      </c>
      <c r="BH125" s="11">
        <v>0</v>
      </c>
      <c r="BI125" s="11">
        <f t="shared" si="591"/>
        <v>0</v>
      </c>
      <c r="BJ125" s="11">
        <v>0</v>
      </c>
      <c r="BK125" s="11">
        <f t="shared" si="592"/>
        <v>0</v>
      </c>
      <c r="BL125" s="11">
        <v>0</v>
      </c>
      <c r="BM125" s="11">
        <f t="shared" si="593"/>
        <v>0</v>
      </c>
      <c r="BN125" s="11">
        <v>0</v>
      </c>
      <c r="BO125" s="11">
        <f t="shared" si="594"/>
        <v>0</v>
      </c>
      <c r="BP125" s="11">
        <v>0</v>
      </c>
      <c r="BQ125" s="11">
        <f t="shared" si="595"/>
        <v>0</v>
      </c>
      <c r="BR125" s="11">
        <v>0</v>
      </c>
      <c r="BS125" s="11">
        <f t="shared" si="596"/>
        <v>0</v>
      </c>
      <c r="BT125" s="11">
        <v>0</v>
      </c>
      <c r="BU125" s="11">
        <f t="shared" si="597"/>
        <v>0</v>
      </c>
      <c r="BV125" s="11">
        <v>1</v>
      </c>
      <c r="BW125" s="11">
        <f t="shared" si="598"/>
        <v>27968.8924515</v>
      </c>
      <c r="BX125" s="11">
        <v>0</v>
      </c>
      <c r="BY125" s="11">
        <f t="shared" si="599"/>
        <v>0</v>
      </c>
      <c r="BZ125" s="11">
        <v>0</v>
      </c>
      <c r="CA125" s="11">
        <f t="shared" si="600"/>
        <v>0</v>
      </c>
      <c r="CB125" s="11">
        <v>0</v>
      </c>
      <c r="CC125" s="11">
        <f t="shared" si="601"/>
        <v>0</v>
      </c>
      <c r="CD125" s="11">
        <v>0</v>
      </c>
      <c r="CE125" s="11">
        <f t="shared" si="602"/>
        <v>0</v>
      </c>
      <c r="CF125" s="11"/>
      <c r="CG125" s="11">
        <f t="shared" si="603"/>
        <v>0</v>
      </c>
      <c r="CH125" s="11"/>
      <c r="CI125" s="11">
        <f t="shared" si="604"/>
        <v>0</v>
      </c>
      <c r="CJ125" s="11"/>
      <c r="CK125" s="11">
        <f t="shared" si="559"/>
        <v>0</v>
      </c>
      <c r="CL125" s="11">
        <v>0</v>
      </c>
      <c r="CM125" s="11">
        <f t="shared" si="605"/>
        <v>0</v>
      </c>
      <c r="CN125" s="11">
        <v>0</v>
      </c>
      <c r="CO125" s="11">
        <f t="shared" si="606"/>
        <v>0</v>
      </c>
      <c r="CP125" s="11">
        <v>36</v>
      </c>
      <c r="CQ125" s="11">
        <f t="shared" si="607"/>
        <v>1087148.8937232001</v>
      </c>
      <c r="CR125" s="11">
        <v>0</v>
      </c>
      <c r="CS125" s="11">
        <f t="shared" si="608"/>
        <v>0</v>
      </c>
      <c r="CT125" s="11">
        <v>0</v>
      </c>
      <c r="CU125" s="11">
        <f t="shared" si="609"/>
        <v>0</v>
      </c>
      <c r="CV125" s="11"/>
      <c r="CW125" s="11">
        <f t="shared" si="610"/>
        <v>0</v>
      </c>
      <c r="CX125" s="11"/>
      <c r="CY125" s="11">
        <f t="shared" si="611"/>
        <v>0</v>
      </c>
      <c r="CZ125" s="11"/>
      <c r="DA125" s="11">
        <f t="shared" si="612"/>
        <v>0</v>
      </c>
      <c r="DB125" s="11">
        <v>0</v>
      </c>
      <c r="DC125" s="11">
        <f t="shared" si="613"/>
        <v>0</v>
      </c>
      <c r="DD125" s="11">
        <v>0</v>
      </c>
      <c r="DE125" s="11">
        <f t="shared" si="614"/>
        <v>0</v>
      </c>
      <c r="DF125" s="11">
        <v>0</v>
      </c>
      <c r="DG125" s="11">
        <f t="shared" si="615"/>
        <v>0</v>
      </c>
      <c r="DH125" s="11"/>
      <c r="DI125" s="11">
        <f t="shared" si="616"/>
        <v>0</v>
      </c>
      <c r="DJ125" s="11"/>
      <c r="DK125" s="11">
        <f t="shared" si="617"/>
        <v>0</v>
      </c>
      <c r="DL125" s="11">
        <v>0</v>
      </c>
      <c r="DM125" s="11">
        <f t="shared" si="618"/>
        <v>0</v>
      </c>
      <c r="DN125" s="11">
        <v>0</v>
      </c>
      <c r="DO125" s="11">
        <f t="shared" si="619"/>
        <v>0</v>
      </c>
      <c r="DP125" s="11">
        <v>0</v>
      </c>
      <c r="DQ125" s="11">
        <f t="shared" si="620"/>
        <v>0</v>
      </c>
      <c r="DR125" s="11">
        <v>0</v>
      </c>
      <c r="DS125" s="11">
        <f t="shared" si="621"/>
        <v>0</v>
      </c>
      <c r="DT125" s="11">
        <v>0</v>
      </c>
      <c r="DU125" s="11">
        <f t="shared" si="622"/>
        <v>0</v>
      </c>
      <c r="DV125" s="11">
        <v>0</v>
      </c>
      <c r="DW125" s="11">
        <f t="shared" si="623"/>
        <v>0</v>
      </c>
      <c r="DX125" s="11">
        <v>0</v>
      </c>
      <c r="DY125" s="11">
        <f t="shared" si="624"/>
        <v>0</v>
      </c>
      <c r="DZ125" s="11">
        <v>0</v>
      </c>
      <c r="EA125" s="11">
        <f t="shared" si="625"/>
        <v>0</v>
      </c>
      <c r="EB125" s="64">
        <f t="shared" si="626"/>
        <v>253</v>
      </c>
      <c r="EC125" s="64">
        <f t="shared" si="627"/>
        <v>7251323.2815946992</v>
      </c>
    </row>
    <row r="126" spans="1:133" ht="30" x14ac:dyDescent="0.25">
      <c r="A126" s="45">
        <v>136</v>
      </c>
      <c r="B126" s="8" t="s">
        <v>193</v>
      </c>
      <c r="C126" s="5">
        <v>19007.45</v>
      </c>
      <c r="D126" s="5">
        <f t="shared" si="628"/>
        <v>15966.258000000002</v>
      </c>
      <c r="E126" s="9">
        <v>1.1000000000000001</v>
      </c>
      <c r="F126" s="10">
        <v>1</v>
      </c>
      <c r="G126" s="10"/>
      <c r="H126" s="7">
        <v>0.66</v>
      </c>
      <c r="I126" s="7">
        <v>0.14000000000000001</v>
      </c>
      <c r="J126" s="7">
        <v>0.04</v>
      </c>
      <c r="K126" s="7">
        <v>0.16</v>
      </c>
      <c r="L126" s="5">
        <v>1.4</v>
      </c>
      <c r="M126" s="5">
        <v>1.68</v>
      </c>
      <c r="N126" s="5">
        <v>2.23</v>
      </c>
      <c r="O126" s="5">
        <v>2.39</v>
      </c>
      <c r="P126" s="11"/>
      <c r="Q126" s="11">
        <f t="shared" si="569"/>
        <v>0</v>
      </c>
      <c r="R126" s="11">
        <v>0</v>
      </c>
      <c r="S126" s="11">
        <f t="shared" si="570"/>
        <v>0</v>
      </c>
      <c r="T126" s="11">
        <v>0</v>
      </c>
      <c r="U126" s="11">
        <f t="shared" si="571"/>
        <v>0</v>
      </c>
      <c r="V126" s="11">
        <v>0</v>
      </c>
      <c r="W126" s="11">
        <f t="shared" si="572"/>
        <v>0</v>
      </c>
      <c r="X126" s="11">
        <v>0</v>
      </c>
      <c r="Y126" s="11">
        <f t="shared" si="573"/>
        <v>0</v>
      </c>
      <c r="Z126" s="11">
        <v>19</v>
      </c>
      <c r="AA126" s="11">
        <f t="shared" si="574"/>
        <v>611773.78570000001</v>
      </c>
      <c r="AB126" s="11">
        <v>0</v>
      </c>
      <c r="AC126" s="11">
        <f t="shared" si="575"/>
        <v>0</v>
      </c>
      <c r="AD126" s="11">
        <v>10</v>
      </c>
      <c r="AE126" s="11">
        <f t="shared" si="576"/>
        <v>380529.14899999998</v>
      </c>
      <c r="AF126" s="11">
        <v>0</v>
      </c>
      <c r="AG126" s="11">
        <f t="shared" si="577"/>
        <v>0</v>
      </c>
      <c r="AH126" s="11">
        <v>0</v>
      </c>
      <c r="AI126" s="11">
        <f t="shared" si="578"/>
        <v>0</v>
      </c>
      <c r="AJ126" s="11">
        <v>0</v>
      </c>
      <c r="AK126" s="11">
        <f t="shared" si="579"/>
        <v>0</v>
      </c>
      <c r="AL126" s="11">
        <v>0</v>
      </c>
      <c r="AM126" s="11">
        <f t="shared" si="580"/>
        <v>0</v>
      </c>
      <c r="AN126" s="11"/>
      <c r="AO126" s="11">
        <f t="shared" si="581"/>
        <v>0</v>
      </c>
      <c r="AP126" s="11">
        <v>0</v>
      </c>
      <c r="AQ126" s="11">
        <f t="shared" si="582"/>
        <v>0</v>
      </c>
      <c r="AR126" s="11">
        <v>0</v>
      </c>
      <c r="AS126" s="11">
        <f t="shared" si="583"/>
        <v>0</v>
      </c>
      <c r="AT126" s="11">
        <v>0</v>
      </c>
      <c r="AU126" s="11">
        <f t="shared" si="584"/>
        <v>0</v>
      </c>
      <c r="AV126" s="11">
        <v>0</v>
      </c>
      <c r="AW126" s="11">
        <f t="shared" si="585"/>
        <v>0</v>
      </c>
      <c r="AX126" s="11"/>
      <c r="AY126" s="11">
        <f t="shared" si="586"/>
        <v>0</v>
      </c>
      <c r="AZ126" s="11"/>
      <c r="BA126" s="11">
        <f t="shared" si="587"/>
        <v>0</v>
      </c>
      <c r="BB126" s="11">
        <v>0</v>
      </c>
      <c r="BC126" s="11">
        <f t="shared" si="588"/>
        <v>0</v>
      </c>
      <c r="BD126" s="11">
        <v>680</v>
      </c>
      <c r="BE126" s="11">
        <f t="shared" si="589"/>
        <v>21347685.258900002</v>
      </c>
      <c r="BF126" s="11">
        <v>0</v>
      </c>
      <c r="BG126" s="11">
        <f t="shared" si="590"/>
        <v>0</v>
      </c>
      <c r="BH126" s="11">
        <v>0</v>
      </c>
      <c r="BI126" s="11">
        <f t="shared" si="591"/>
        <v>0</v>
      </c>
      <c r="BJ126" s="11">
        <v>0</v>
      </c>
      <c r="BK126" s="11">
        <f t="shared" si="592"/>
        <v>0</v>
      </c>
      <c r="BL126" s="11">
        <v>0</v>
      </c>
      <c r="BM126" s="11">
        <f t="shared" si="593"/>
        <v>0</v>
      </c>
      <c r="BN126" s="11">
        <v>0</v>
      </c>
      <c r="BO126" s="11">
        <f t="shared" si="594"/>
        <v>0</v>
      </c>
      <c r="BP126" s="11">
        <v>0</v>
      </c>
      <c r="BQ126" s="11">
        <f t="shared" si="595"/>
        <v>0</v>
      </c>
      <c r="BR126" s="11">
        <v>0</v>
      </c>
      <c r="BS126" s="11">
        <f t="shared" si="596"/>
        <v>0</v>
      </c>
      <c r="BT126" s="11">
        <v>0</v>
      </c>
      <c r="BU126" s="11">
        <f t="shared" si="597"/>
        <v>0</v>
      </c>
      <c r="BV126" s="11">
        <v>1</v>
      </c>
      <c r="BW126" s="11">
        <f t="shared" si="598"/>
        <v>31393.654792500005</v>
      </c>
      <c r="BX126" s="11">
        <v>0</v>
      </c>
      <c r="BY126" s="11">
        <f t="shared" si="599"/>
        <v>0</v>
      </c>
      <c r="BZ126" s="11">
        <v>0</v>
      </c>
      <c r="CA126" s="11">
        <f t="shared" si="600"/>
        <v>0</v>
      </c>
      <c r="CB126" s="11">
        <v>0</v>
      </c>
      <c r="CC126" s="11">
        <f t="shared" si="601"/>
        <v>0</v>
      </c>
      <c r="CD126" s="11">
        <v>0</v>
      </c>
      <c r="CE126" s="11">
        <f t="shared" si="602"/>
        <v>0</v>
      </c>
      <c r="CF126" s="11"/>
      <c r="CG126" s="11">
        <f t="shared" si="603"/>
        <v>0</v>
      </c>
      <c r="CH126" s="11"/>
      <c r="CI126" s="11">
        <f t="shared" si="604"/>
        <v>0</v>
      </c>
      <c r="CJ126" s="11"/>
      <c r="CK126" s="11">
        <f t="shared" si="559"/>
        <v>0</v>
      </c>
      <c r="CL126" s="11">
        <v>0</v>
      </c>
      <c r="CM126" s="11">
        <f t="shared" si="605"/>
        <v>0</v>
      </c>
      <c r="CN126" s="11">
        <v>0</v>
      </c>
      <c r="CO126" s="11">
        <f t="shared" si="606"/>
        <v>0</v>
      </c>
      <c r="CP126" s="11">
        <v>12</v>
      </c>
      <c r="CQ126" s="11">
        <f t="shared" si="607"/>
        <v>406756.38880800008</v>
      </c>
      <c r="CR126" s="11">
        <v>0</v>
      </c>
      <c r="CS126" s="11">
        <f t="shared" si="608"/>
        <v>0</v>
      </c>
      <c r="CT126" s="11">
        <v>0</v>
      </c>
      <c r="CU126" s="11">
        <f t="shared" si="609"/>
        <v>0</v>
      </c>
      <c r="CV126" s="11"/>
      <c r="CW126" s="11">
        <f t="shared" si="610"/>
        <v>0</v>
      </c>
      <c r="CX126" s="11"/>
      <c r="CY126" s="11">
        <f t="shared" si="611"/>
        <v>0</v>
      </c>
      <c r="CZ126" s="11"/>
      <c r="DA126" s="11">
        <f t="shared" si="612"/>
        <v>0</v>
      </c>
      <c r="DB126" s="11">
        <v>0</v>
      </c>
      <c r="DC126" s="11">
        <f t="shared" si="613"/>
        <v>0</v>
      </c>
      <c r="DD126" s="11"/>
      <c r="DE126" s="11">
        <f t="shared" si="614"/>
        <v>0</v>
      </c>
      <c r="DF126" s="11">
        <v>0</v>
      </c>
      <c r="DG126" s="11">
        <f t="shared" si="615"/>
        <v>0</v>
      </c>
      <c r="DH126" s="11">
        <v>21</v>
      </c>
      <c r="DI126" s="11">
        <f t="shared" si="616"/>
        <v>791120.10077100003</v>
      </c>
      <c r="DJ126" s="11"/>
      <c r="DK126" s="11">
        <f t="shared" si="617"/>
        <v>0</v>
      </c>
      <c r="DL126" s="11">
        <v>0</v>
      </c>
      <c r="DM126" s="11">
        <f t="shared" si="618"/>
        <v>0</v>
      </c>
      <c r="DN126" s="11">
        <v>0</v>
      </c>
      <c r="DO126" s="11">
        <f t="shared" si="619"/>
        <v>0</v>
      </c>
      <c r="DP126" s="11">
        <v>0</v>
      </c>
      <c r="DQ126" s="11">
        <f t="shared" si="620"/>
        <v>0</v>
      </c>
      <c r="DR126" s="11">
        <v>0</v>
      </c>
      <c r="DS126" s="11">
        <f t="shared" si="621"/>
        <v>0</v>
      </c>
      <c r="DT126" s="11">
        <v>0</v>
      </c>
      <c r="DU126" s="11">
        <f t="shared" si="622"/>
        <v>0</v>
      </c>
      <c r="DV126" s="11">
        <v>0</v>
      </c>
      <c r="DW126" s="11">
        <f t="shared" si="623"/>
        <v>0</v>
      </c>
      <c r="DX126" s="11">
        <v>0</v>
      </c>
      <c r="DY126" s="11">
        <f t="shared" si="624"/>
        <v>0</v>
      </c>
      <c r="DZ126" s="11">
        <v>0</v>
      </c>
      <c r="EA126" s="11">
        <f t="shared" si="625"/>
        <v>0</v>
      </c>
      <c r="EB126" s="64">
        <f t="shared" si="626"/>
        <v>743</v>
      </c>
      <c r="EC126" s="64">
        <f t="shared" si="627"/>
        <v>23569258.337971501</v>
      </c>
    </row>
    <row r="127" spans="1:133" ht="30" x14ac:dyDescent="0.25">
      <c r="A127" s="45">
        <v>137</v>
      </c>
      <c r="B127" s="8" t="s">
        <v>194</v>
      </c>
      <c r="C127" s="5">
        <v>19007.45</v>
      </c>
      <c r="D127" s="5">
        <f t="shared" si="628"/>
        <v>15966.258000000002</v>
      </c>
      <c r="E127" s="9">
        <v>1.35</v>
      </c>
      <c r="F127" s="10">
        <v>1</v>
      </c>
      <c r="G127" s="10"/>
      <c r="H127" s="7">
        <v>0.65</v>
      </c>
      <c r="I127" s="7">
        <v>0.15</v>
      </c>
      <c r="J127" s="7">
        <v>0.04</v>
      </c>
      <c r="K127" s="7">
        <v>0.16</v>
      </c>
      <c r="L127" s="5">
        <v>1.4</v>
      </c>
      <c r="M127" s="5">
        <v>1.68</v>
      </c>
      <c r="N127" s="5">
        <v>2.23</v>
      </c>
      <c r="O127" s="5">
        <v>2.39</v>
      </c>
      <c r="P127" s="11"/>
      <c r="Q127" s="11">
        <f t="shared" si="569"/>
        <v>0</v>
      </c>
      <c r="R127" s="11">
        <v>0</v>
      </c>
      <c r="S127" s="11">
        <f t="shared" si="570"/>
        <v>0</v>
      </c>
      <c r="T127" s="11">
        <v>0</v>
      </c>
      <c r="U127" s="11">
        <f t="shared" si="571"/>
        <v>0</v>
      </c>
      <c r="V127" s="11">
        <v>0</v>
      </c>
      <c r="W127" s="11">
        <f t="shared" si="572"/>
        <v>0</v>
      </c>
      <c r="X127" s="11">
        <v>0</v>
      </c>
      <c r="Y127" s="11">
        <f t="shared" si="573"/>
        <v>0</v>
      </c>
      <c r="Z127" s="11">
        <v>37</v>
      </c>
      <c r="AA127" s="11">
        <f t="shared" si="574"/>
        <v>1462110.07635</v>
      </c>
      <c r="AB127" s="11">
        <v>0</v>
      </c>
      <c r="AC127" s="11">
        <f t="shared" si="575"/>
        <v>0</v>
      </c>
      <c r="AD127" s="11">
        <v>66</v>
      </c>
      <c r="AE127" s="11">
        <f t="shared" si="576"/>
        <v>3082286.1069</v>
      </c>
      <c r="AF127" s="11">
        <v>0</v>
      </c>
      <c r="AG127" s="11">
        <f t="shared" si="577"/>
        <v>0</v>
      </c>
      <c r="AH127" s="11">
        <v>0</v>
      </c>
      <c r="AI127" s="11">
        <f t="shared" si="578"/>
        <v>0</v>
      </c>
      <c r="AJ127" s="11">
        <v>0</v>
      </c>
      <c r="AK127" s="11">
        <f t="shared" si="579"/>
        <v>0</v>
      </c>
      <c r="AL127" s="11">
        <v>0</v>
      </c>
      <c r="AM127" s="11">
        <f t="shared" si="580"/>
        <v>0</v>
      </c>
      <c r="AN127" s="11"/>
      <c r="AO127" s="11">
        <f t="shared" si="581"/>
        <v>0</v>
      </c>
      <c r="AP127" s="11">
        <v>0</v>
      </c>
      <c r="AQ127" s="11">
        <f t="shared" si="582"/>
        <v>0</v>
      </c>
      <c r="AR127" s="11">
        <v>0</v>
      </c>
      <c r="AS127" s="11">
        <f t="shared" si="583"/>
        <v>0</v>
      </c>
      <c r="AT127" s="11">
        <v>0</v>
      </c>
      <c r="AU127" s="11">
        <f t="shared" si="584"/>
        <v>0</v>
      </c>
      <c r="AV127" s="11">
        <v>0</v>
      </c>
      <c r="AW127" s="11">
        <f t="shared" si="585"/>
        <v>0</v>
      </c>
      <c r="AX127" s="11"/>
      <c r="AY127" s="11">
        <f t="shared" si="586"/>
        <v>0</v>
      </c>
      <c r="AZ127" s="11"/>
      <c r="BA127" s="11">
        <f t="shared" si="587"/>
        <v>0</v>
      </c>
      <c r="BB127" s="11">
        <v>0</v>
      </c>
      <c r="BC127" s="11">
        <f t="shared" si="588"/>
        <v>0</v>
      </c>
      <c r="BD127" s="11">
        <v>80</v>
      </c>
      <c r="BE127" s="11">
        <f t="shared" si="589"/>
        <v>3082286.1069</v>
      </c>
      <c r="BF127" s="11">
        <v>0</v>
      </c>
      <c r="BG127" s="11">
        <f t="shared" si="590"/>
        <v>0</v>
      </c>
      <c r="BH127" s="11">
        <v>0</v>
      </c>
      <c r="BI127" s="11">
        <f t="shared" si="591"/>
        <v>0</v>
      </c>
      <c r="BJ127" s="11">
        <v>0</v>
      </c>
      <c r="BK127" s="11">
        <f t="shared" si="592"/>
        <v>0</v>
      </c>
      <c r="BL127" s="11">
        <v>0</v>
      </c>
      <c r="BM127" s="11">
        <f t="shared" si="593"/>
        <v>0</v>
      </c>
      <c r="BN127" s="11">
        <v>0</v>
      </c>
      <c r="BO127" s="11">
        <f t="shared" si="594"/>
        <v>0</v>
      </c>
      <c r="BP127" s="11">
        <v>0</v>
      </c>
      <c r="BQ127" s="11">
        <f t="shared" si="595"/>
        <v>0</v>
      </c>
      <c r="BR127" s="11">
        <v>0</v>
      </c>
      <c r="BS127" s="11">
        <f t="shared" si="596"/>
        <v>0</v>
      </c>
      <c r="BT127" s="11">
        <v>0</v>
      </c>
      <c r="BU127" s="11">
        <f t="shared" si="597"/>
        <v>0</v>
      </c>
      <c r="BV127" s="11">
        <v>0</v>
      </c>
      <c r="BW127" s="11">
        <f t="shared" si="598"/>
        <v>0</v>
      </c>
      <c r="BX127" s="11">
        <v>0</v>
      </c>
      <c r="BY127" s="11">
        <f t="shared" si="599"/>
        <v>0</v>
      </c>
      <c r="BZ127" s="11">
        <v>0</v>
      </c>
      <c r="CA127" s="11">
        <f t="shared" si="600"/>
        <v>0</v>
      </c>
      <c r="CB127" s="11">
        <v>0</v>
      </c>
      <c r="CC127" s="11">
        <f t="shared" si="601"/>
        <v>0</v>
      </c>
      <c r="CD127" s="11">
        <v>0</v>
      </c>
      <c r="CE127" s="11">
        <f t="shared" si="602"/>
        <v>0</v>
      </c>
      <c r="CF127" s="11"/>
      <c r="CG127" s="11">
        <f t="shared" si="603"/>
        <v>0</v>
      </c>
      <c r="CH127" s="11"/>
      <c r="CI127" s="11">
        <f t="shared" si="604"/>
        <v>0</v>
      </c>
      <c r="CJ127" s="11"/>
      <c r="CK127" s="11">
        <f t="shared" si="559"/>
        <v>0</v>
      </c>
      <c r="CL127" s="11">
        <v>0</v>
      </c>
      <c r="CM127" s="11">
        <f t="shared" si="605"/>
        <v>0</v>
      </c>
      <c r="CN127" s="11">
        <v>0</v>
      </c>
      <c r="CO127" s="11">
        <f t="shared" si="606"/>
        <v>0</v>
      </c>
      <c r="CP127" s="11">
        <v>0</v>
      </c>
      <c r="CQ127" s="11">
        <f t="shared" si="607"/>
        <v>0</v>
      </c>
      <c r="CR127" s="11">
        <v>0</v>
      </c>
      <c r="CS127" s="11">
        <f t="shared" si="608"/>
        <v>0</v>
      </c>
      <c r="CT127" s="11">
        <v>0</v>
      </c>
      <c r="CU127" s="11">
        <f t="shared" si="609"/>
        <v>0</v>
      </c>
      <c r="CV127" s="11"/>
      <c r="CW127" s="11">
        <f t="shared" si="610"/>
        <v>0</v>
      </c>
      <c r="CX127" s="11"/>
      <c r="CY127" s="11">
        <f t="shared" si="611"/>
        <v>0</v>
      </c>
      <c r="CZ127" s="11">
        <v>0</v>
      </c>
      <c r="DA127" s="11">
        <f t="shared" si="612"/>
        <v>0</v>
      </c>
      <c r="DB127" s="11">
        <v>0</v>
      </c>
      <c r="DC127" s="11">
        <f t="shared" si="613"/>
        <v>0</v>
      </c>
      <c r="DD127" s="11">
        <v>0</v>
      </c>
      <c r="DE127" s="11">
        <f t="shared" si="614"/>
        <v>0</v>
      </c>
      <c r="DF127" s="11">
        <v>0</v>
      </c>
      <c r="DG127" s="11">
        <f t="shared" si="615"/>
        <v>0</v>
      </c>
      <c r="DH127" s="11">
        <v>24</v>
      </c>
      <c r="DI127" s="11">
        <f t="shared" si="616"/>
        <v>1109622.9984840001</v>
      </c>
      <c r="DJ127" s="11">
        <v>0</v>
      </c>
      <c r="DK127" s="11">
        <f t="shared" si="617"/>
        <v>0</v>
      </c>
      <c r="DL127" s="11">
        <v>0</v>
      </c>
      <c r="DM127" s="11">
        <f t="shared" si="618"/>
        <v>0</v>
      </c>
      <c r="DN127" s="11">
        <v>0</v>
      </c>
      <c r="DO127" s="11">
        <f t="shared" si="619"/>
        <v>0</v>
      </c>
      <c r="DP127" s="11">
        <v>0</v>
      </c>
      <c r="DQ127" s="11">
        <f t="shared" si="620"/>
        <v>0</v>
      </c>
      <c r="DR127" s="11">
        <v>0</v>
      </c>
      <c r="DS127" s="11">
        <f t="shared" si="621"/>
        <v>0</v>
      </c>
      <c r="DT127" s="11">
        <v>0</v>
      </c>
      <c r="DU127" s="11">
        <f t="shared" si="622"/>
        <v>0</v>
      </c>
      <c r="DV127" s="11">
        <v>0</v>
      </c>
      <c r="DW127" s="11">
        <f t="shared" si="623"/>
        <v>0</v>
      </c>
      <c r="DX127" s="11">
        <v>0</v>
      </c>
      <c r="DY127" s="11">
        <f t="shared" si="624"/>
        <v>0</v>
      </c>
      <c r="DZ127" s="11">
        <v>0</v>
      </c>
      <c r="EA127" s="11">
        <f t="shared" si="625"/>
        <v>0</v>
      </c>
      <c r="EB127" s="64">
        <f t="shared" si="626"/>
        <v>207</v>
      </c>
      <c r="EC127" s="64">
        <f t="shared" si="627"/>
        <v>8736305.2886340003</v>
      </c>
    </row>
    <row r="128" spans="1:133" s="66" customFormat="1" x14ac:dyDescent="0.2">
      <c r="A128" s="44">
        <v>21</v>
      </c>
      <c r="B128" s="26" t="s">
        <v>195</v>
      </c>
      <c r="C128" s="5">
        <v>19007.45</v>
      </c>
      <c r="D128" s="13">
        <f t="shared" si="628"/>
        <v>0</v>
      </c>
      <c r="E128" s="13">
        <v>0.92</v>
      </c>
      <c r="F128" s="14">
        <v>1</v>
      </c>
      <c r="G128" s="14"/>
      <c r="H128" s="15"/>
      <c r="I128" s="15"/>
      <c r="J128" s="15"/>
      <c r="K128" s="15"/>
      <c r="L128" s="5">
        <v>1.4</v>
      </c>
      <c r="M128" s="5">
        <v>1.68</v>
      </c>
      <c r="N128" s="5">
        <v>2.23</v>
      </c>
      <c r="O128" s="5">
        <v>2.39</v>
      </c>
      <c r="P128" s="12">
        <f t="shared" ref="P128:AJ128" si="629">SUM(P129:P135)</f>
        <v>0</v>
      </c>
      <c r="Q128" s="12">
        <f t="shared" si="629"/>
        <v>0</v>
      </c>
      <c r="R128" s="12">
        <f t="shared" si="629"/>
        <v>0</v>
      </c>
      <c r="S128" s="12">
        <f t="shared" si="629"/>
        <v>0</v>
      </c>
      <c r="T128" s="12">
        <f t="shared" si="629"/>
        <v>0</v>
      </c>
      <c r="U128" s="12">
        <f t="shared" si="629"/>
        <v>0</v>
      </c>
      <c r="V128" s="12">
        <f t="shared" si="629"/>
        <v>0</v>
      </c>
      <c r="W128" s="12">
        <f t="shared" si="629"/>
        <v>0</v>
      </c>
      <c r="X128" s="12">
        <f t="shared" si="629"/>
        <v>0</v>
      </c>
      <c r="Y128" s="12">
        <f t="shared" si="629"/>
        <v>0</v>
      </c>
      <c r="Z128" s="12">
        <f t="shared" si="629"/>
        <v>0</v>
      </c>
      <c r="AA128" s="12">
        <f t="shared" si="629"/>
        <v>0</v>
      </c>
      <c r="AB128" s="12">
        <f t="shared" si="629"/>
        <v>0</v>
      </c>
      <c r="AC128" s="12">
        <f t="shared" si="629"/>
        <v>0</v>
      </c>
      <c r="AD128" s="12">
        <f t="shared" si="629"/>
        <v>0</v>
      </c>
      <c r="AE128" s="12">
        <f t="shared" si="629"/>
        <v>0</v>
      </c>
      <c r="AF128" s="12">
        <f t="shared" si="629"/>
        <v>7447</v>
      </c>
      <c r="AG128" s="12">
        <f t="shared" si="629"/>
        <v>272365329.70046395</v>
      </c>
      <c r="AH128" s="12">
        <f t="shared" si="629"/>
        <v>0</v>
      </c>
      <c r="AI128" s="12">
        <f t="shared" si="629"/>
        <v>0</v>
      </c>
      <c r="AJ128" s="12">
        <f t="shared" si="629"/>
        <v>0</v>
      </c>
      <c r="AK128" s="12">
        <f t="shared" ref="AK128:BE128" si="630">SUM(AK129:AK135)</f>
        <v>0</v>
      </c>
      <c r="AL128" s="12">
        <f t="shared" si="630"/>
        <v>0</v>
      </c>
      <c r="AM128" s="12">
        <f t="shared" si="630"/>
        <v>0</v>
      </c>
      <c r="AN128" s="12">
        <f t="shared" si="630"/>
        <v>0</v>
      </c>
      <c r="AO128" s="12">
        <f t="shared" si="630"/>
        <v>0</v>
      </c>
      <c r="AP128" s="12">
        <f t="shared" si="630"/>
        <v>0</v>
      </c>
      <c r="AQ128" s="12">
        <f t="shared" si="630"/>
        <v>0</v>
      </c>
      <c r="AR128" s="12">
        <f t="shared" si="630"/>
        <v>0</v>
      </c>
      <c r="AS128" s="12">
        <f t="shared" si="630"/>
        <v>0</v>
      </c>
      <c r="AT128" s="12">
        <f t="shared" si="630"/>
        <v>0</v>
      </c>
      <c r="AU128" s="12">
        <f t="shared" si="630"/>
        <v>0</v>
      </c>
      <c r="AV128" s="12">
        <f t="shared" si="630"/>
        <v>0</v>
      </c>
      <c r="AW128" s="12">
        <f t="shared" si="630"/>
        <v>0</v>
      </c>
      <c r="AX128" s="12">
        <f t="shared" si="630"/>
        <v>0</v>
      </c>
      <c r="AY128" s="12">
        <f t="shared" si="630"/>
        <v>0</v>
      </c>
      <c r="AZ128" s="12">
        <f t="shared" si="630"/>
        <v>0</v>
      </c>
      <c r="BA128" s="12">
        <f t="shared" si="630"/>
        <v>0</v>
      </c>
      <c r="BB128" s="12">
        <f t="shared" si="630"/>
        <v>0</v>
      </c>
      <c r="BC128" s="12">
        <f t="shared" si="630"/>
        <v>0</v>
      </c>
      <c r="BD128" s="12">
        <f t="shared" si="630"/>
        <v>0</v>
      </c>
      <c r="BE128" s="12">
        <f t="shared" si="630"/>
        <v>0</v>
      </c>
      <c r="BF128" s="12">
        <f t="shared" ref="BF128:CA128" si="631">SUM(BF129:BF135)</f>
        <v>2514</v>
      </c>
      <c r="BG128" s="12">
        <f t="shared" si="631"/>
        <v>42513358.669218943</v>
      </c>
      <c r="BH128" s="12">
        <f t="shared" si="631"/>
        <v>0</v>
      </c>
      <c r="BI128" s="12">
        <f t="shared" si="631"/>
        <v>0</v>
      </c>
      <c r="BJ128" s="12">
        <f t="shared" si="631"/>
        <v>0</v>
      </c>
      <c r="BK128" s="12">
        <f t="shared" si="631"/>
        <v>0</v>
      </c>
      <c r="BL128" s="12">
        <f t="shared" si="631"/>
        <v>0</v>
      </c>
      <c r="BM128" s="12">
        <f t="shared" si="631"/>
        <v>0</v>
      </c>
      <c r="BN128" s="12">
        <f t="shared" si="631"/>
        <v>0</v>
      </c>
      <c r="BO128" s="12">
        <f t="shared" si="631"/>
        <v>0</v>
      </c>
      <c r="BP128" s="12">
        <f t="shared" si="631"/>
        <v>0</v>
      </c>
      <c r="BQ128" s="12">
        <f t="shared" si="631"/>
        <v>0</v>
      </c>
      <c r="BR128" s="12">
        <f t="shared" si="631"/>
        <v>0</v>
      </c>
      <c r="BS128" s="12">
        <f t="shared" si="631"/>
        <v>0</v>
      </c>
      <c r="BT128" s="12">
        <f t="shared" si="631"/>
        <v>0</v>
      </c>
      <c r="BU128" s="12">
        <f t="shared" si="631"/>
        <v>0</v>
      </c>
      <c r="BV128" s="12">
        <f t="shared" si="631"/>
        <v>5</v>
      </c>
      <c r="BW128" s="12">
        <f t="shared" si="631"/>
        <v>145680.82808028747</v>
      </c>
      <c r="BX128" s="12">
        <f t="shared" si="631"/>
        <v>0</v>
      </c>
      <c r="BY128" s="12">
        <f t="shared" si="631"/>
        <v>0</v>
      </c>
      <c r="BZ128" s="12">
        <f t="shared" si="631"/>
        <v>0</v>
      </c>
      <c r="CA128" s="12">
        <f t="shared" si="631"/>
        <v>0</v>
      </c>
      <c r="CB128" s="12">
        <f t="shared" ref="CB128:CI128" si="632">SUM(CB129:CB135)</f>
        <v>3</v>
      </c>
      <c r="CC128" s="12">
        <f t="shared" si="632"/>
        <v>101593.299654</v>
      </c>
      <c r="CD128" s="12">
        <f t="shared" si="632"/>
        <v>0</v>
      </c>
      <c r="CE128" s="12">
        <f t="shared" si="632"/>
        <v>0</v>
      </c>
      <c r="CF128" s="12">
        <f t="shared" si="632"/>
        <v>3</v>
      </c>
      <c r="CG128" s="12">
        <f t="shared" si="632"/>
        <v>62246.053438800009</v>
      </c>
      <c r="CH128" s="12">
        <f t="shared" si="632"/>
        <v>7</v>
      </c>
      <c r="CI128" s="12">
        <f t="shared" si="632"/>
        <v>129243.66525839997</v>
      </c>
      <c r="CJ128" s="12">
        <f>SUM(CJ129:CJ135)</f>
        <v>25</v>
      </c>
      <c r="CK128" s="12">
        <f t="shared" ref="CK128:DE128" si="633">SUM(CK129:CK135)</f>
        <v>657410.67315000005</v>
      </c>
      <c r="CL128" s="12">
        <f t="shared" si="633"/>
        <v>7</v>
      </c>
      <c r="CM128" s="12">
        <f t="shared" si="633"/>
        <v>150376.60434720002</v>
      </c>
      <c r="CN128" s="12">
        <f t="shared" si="633"/>
        <v>0</v>
      </c>
      <c r="CO128" s="12">
        <f t="shared" si="633"/>
        <v>0</v>
      </c>
      <c r="CP128" s="12">
        <f t="shared" si="633"/>
        <v>0</v>
      </c>
      <c r="CQ128" s="12">
        <f t="shared" si="633"/>
        <v>0</v>
      </c>
      <c r="CR128" s="12">
        <f t="shared" si="633"/>
        <v>0</v>
      </c>
      <c r="CS128" s="12">
        <f t="shared" si="633"/>
        <v>0</v>
      </c>
      <c r="CT128" s="12">
        <f t="shared" si="633"/>
        <v>0</v>
      </c>
      <c r="CU128" s="12">
        <f t="shared" si="633"/>
        <v>0</v>
      </c>
      <c r="CV128" s="12">
        <f t="shared" si="633"/>
        <v>1</v>
      </c>
      <c r="CW128" s="12">
        <f t="shared" si="633"/>
        <v>26286.847171199999</v>
      </c>
      <c r="CX128" s="12">
        <f t="shared" si="633"/>
        <v>0</v>
      </c>
      <c r="CY128" s="12">
        <f t="shared" si="633"/>
        <v>0</v>
      </c>
      <c r="CZ128" s="12">
        <f t="shared" si="633"/>
        <v>0</v>
      </c>
      <c r="DA128" s="12">
        <f t="shared" si="633"/>
        <v>0</v>
      </c>
      <c r="DB128" s="12">
        <f t="shared" si="633"/>
        <v>0</v>
      </c>
      <c r="DC128" s="12">
        <f t="shared" si="633"/>
        <v>0</v>
      </c>
      <c r="DD128" s="12">
        <f t="shared" si="633"/>
        <v>0</v>
      </c>
      <c r="DE128" s="12">
        <f t="shared" si="633"/>
        <v>0</v>
      </c>
      <c r="DF128" s="12">
        <f t="shared" ref="DF128:EA128" si="634">SUM(DF129:DF135)</f>
        <v>0</v>
      </c>
      <c r="DG128" s="12">
        <f t="shared" si="634"/>
        <v>0</v>
      </c>
      <c r="DH128" s="12">
        <f t="shared" si="634"/>
        <v>1190</v>
      </c>
      <c r="DI128" s="12">
        <f t="shared" si="634"/>
        <v>33488507.713305648</v>
      </c>
      <c r="DJ128" s="12">
        <f t="shared" si="634"/>
        <v>5</v>
      </c>
      <c r="DK128" s="12">
        <f t="shared" si="634"/>
        <v>101030.48905949999</v>
      </c>
      <c r="DL128" s="12">
        <f t="shared" si="634"/>
        <v>0</v>
      </c>
      <c r="DM128" s="12">
        <f t="shared" si="634"/>
        <v>0</v>
      </c>
      <c r="DN128" s="12">
        <f t="shared" si="634"/>
        <v>0</v>
      </c>
      <c r="DO128" s="12">
        <f t="shared" si="634"/>
        <v>0</v>
      </c>
      <c r="DP128" s="12">
        <f t="shared" si="634"/>
        <v>0</v>
      </c>
      <c r="DQ128" s="12">
        <f t="shared" si="634"/>
        <v>0</v>
      </c>
      <c r="DR128" s="12">
        <f t="shared" si="634"/>
        <v>0</v>
      </c>
      <c r="DS128" s="12">
        <f t="shared" si="634"/>
        <v>0</v>
      </c>
      <c r="DT128" s="12">
        <f t="shared" si="634"/>
        <v>0</v>
      </c>
      <c r="DU128" s="12">
        <f t="shared" si="634"/>
        <v>0</v>
      </c>
      <c r="DV128" s="12">
        <f t="shared" si="634"/>
        <v>0</v>
      </c>
      <c r="DW128" s="12">
        <f t="shared" si="634"/>
        <v>0</v>
      </c>
      <c r="DX128" s="12">
        <f t="shared" si="634"/>
        <v>0</v>
      </c>
      <c r="DY128" s="12">
        <f t="shared" si="634"/>
        <v>0</v>
      </c>
      <c r="DZ128" s="12">
        <f t="shared" si="634"/>
        <v>0</v>
      </c>
      <c r="EA128" s="12">
        <f t="shared" si="634"/>
        <v>0</v>
      </c>
      <c r="EB128" s="12">
        <f t="shared" ref="EB128:EC128" si="635">SUM(EB129:EB135)</f>
        <v>11207</v>
      </c>
      <c r="EC128" s="12">
        <f t="shared" si="635"/>
        <v>349741064.54314804</v>
      </c>
    </row>
    <row r="129" spans="1:133" ht="25.5" customHeight="1" x14ac:dyDescent="0.25">
      <c r="A129" s="45">
        <v>138</v>
      </c>
      <c r="B129" s="8" t="s">
        <v>196</v>
      </c>
      <c r="C129" s="5">
        <v>19007.45</v>
      </c>
      <c r="D129" s="5">
        <f t="shared" si="628"/>
        <v>16156.3325</v>
      </c>
      <c r="E129" s="9">
        <v>0.53</v>
      </c>
      <c r="F129" s="10">
        <v>0.65</v>
      </c>
      <c r="G129" s="10"/>
      <c r="H129" s="7">
        <v>0.72</v>
      </c>
      <c r="I129" s="7">
        <v>0.09</v>
      </c>
      <c r="J129" s="7">
        <v>0.04</v>
      </c>
      <c r="K129" s="7">
        <v>0.15</v>
      </c>
      <c r="L129" s="5">
        <v>1.4</v>
      </c>
      <c r="M129" s="5">
        <v>1.68</v>
      </c>
      <c r="N129" s="5">
        <v>2.23</v>
      </c>
      <c r="O129" s="5">
        <v>2.39</v>
      </c>
      <c r="P129" s="11"/>
      <c r="Q129" s="11">
        <f t="shared" ref="Q129:Q135" si="636">P129/12*9*C129*E129*F129*L129*$Q$9+P129/12*3*C129*E129*F129*L129*$Q$8</f>
        <v>0</v>
      </c>
      <c r="R129" s="11">
        <v>0</v>
      </c>
      <c r="S129" s="11">
        <f t="shared" ref="S129:S135" si="637">R129*C129*E129*F129*L129*$S$9</f>
        <v>0</v>
      </c>
      <c r="T129" s="11">
        <v>0</v>
      </c>
      <c r="U129" s="11">
        <f t="shared" ref="U129:U135" si="638">T129*C129*E129*F129*L129*$U$9</f>
        <v>0</v>
      </c>
      <c r="V129" s="11">
        <v>0</v>
      </c>
      <c r="W129" s="11">
        <f t="shared" ref="W129:W135" si="639">V129*C129*E129*F129*L129*$W$9</f>
        <v>0</v>
      </c>
      <c r="X129" s="11">
        <v>0</v>
      </c>
      <c r="Y129" s="11">
        <f t="shared" ref="Y129:Y135" si="640">X129*C129*E129*F129*L129*$Y$9</f>
        <v>0</v>
      </c>
      <c r="Z129" s="11">
        <v>0</v>
      </c>
      <c r="AA129" s="11">
        <f t="shared" ref="AA129:AA135" si="641">Z129*C129*E129*F129*L129*$AA$9</f>
        <v>0</v>
      </c>
      <c r="AB129" s="11">
        <v>0</v>
      </c>
      <c r="AC129" s="11">
        <f t="shared" ref="AC129:AC135" si="642">AB129*C129*E129*F129*L129*$AC$9</f>
        <v>0</v>
      </c>
      <c r="AD129" s="11">
        <v>0</v>
      </c>
      <c r="AE129" s="11">
        <f t="shared" ref="AE129:AE135" si="643">AD129*C129*E129*F129*L129*$AE$9</f>
        <v>0</v>
      </c>
      <c r="AF129" s="11">
        <v>8</v>
      </c>
      <c r="AG129" s="11">
        <f t="shared" ref="AG129:AG135" si="644">AF129*C129*E129*F129*L129*$AG$9</f>
        <v>95339.848603999999</v>
      </c>
      <c r="AH129" s="11">
        <v>0</v>
      </c>
      <c r="AI129" s="11">
        <f t="shared" ref="AI129:AI135" si="645">AH129/12*9*C129*E129*F129*L129*$AI$9+AH129/12*3*C129*E129*F129*L129*$AI$8</f>
        <v>0</v>
      </c>
      <c r="AJ129" s="11">
        <v>0</v>
      </c>
      <c r="AK129" s="11">
        <f t="shared" ref="AK129:AK135" si="646">AJ129/12*9*C129*E129*F129*L129*$AK$9+AJ129/12*3*C129*E129*F129*L129*$AK$8</f>
        <v>0</v>
      </c>
      <c r="AL129" s="11">
        <v>0</v>
      </c>
      <c r="AM129" s="11">
        <f t="shared" ref="AM129:AM135" si="647">AL129/12*9*C129*E129*F129*L129*$AM$9+AL129/12*3*C129*E129*F129*L129*$AM$8</f>
        <v>0</v>
      </c>
      <c r="AN129" s="11"/>
      <c r="AO129" s="11">
        <f t="shared" ref="AO129:AO135" si="648">SUM($AO$9*AN129*C129*E129*F129*L129)</f>
        <v>0</v>
      </c>
      <c r="AP129" s="11">
        <v>0</v>
      </c>
      <c r="AQ129" s="11">
        <f t="shared" ref="AQ129:AQ135" si="649">AP129/12*3*C129*E129*F129*L129*$AQ$8+AP129/12*9*C129*E129*F129*L129*$AQ$9</f>
        <v>0</v>
      </c>
      <c r="AR129" s="11">
        <v>0</v>
      </c>
      <c r="AS129" s="11">
        <f t="shared" ref="AS129:AS135" si="650">AR129/12*9*C129*E129*F129*L129*$AS$9+AR129/12*3*C129*E129*F129*L129*$AS$8</f>
        <v>0</v>
      </c>
      <c r="AT129" s="11">
        <v>0</v>
      </c>
      <c r="AU129" s="11">
        <f t="shared" ref="AU129:AU135" si="651">AT129*C129*E129*F129*L129*$AU$9</f>
        <v>0</v>
      </c>
      <c r="AV129" s="11">
        <v>0</v>
      </c>
      <c r="AW129" s="11">
        <f t="shared" ref="AW129:AW135" si="652">AV129*C129*E129*F129*L129*$AW$9</f>
        <v>0</v>
      </c>
      <c r="AX129" s="12"/>
      <c r="AY129" s="11">
        <f t="shared" ref="AY129:AY135" si="653">SUM(AX129*$AY$9*C129*E129*F129*L129)</f>
        <v>0</v>
      </c>
      <c r="AZ129" s="12"/>
      <c r="BA129" s="11">
        <f t="shared" ref="BA129:BA135" si="654">(AZ129/12*3*C129*E129*F129*L129*$BA$8)+(AZ129/12*9*C129*E129*F129*L129*$BA$9)</f>
        <v>0</v>
      </c>
      <c r="BB129" s="11">
        <v>0</v>
      </c>
      <c r="BC129" s="11">
        <f t="shared" ref="BC129:BC135" si="655">BB129/12*9*C129*E129*F129*L129*$BC$9+BB129/12*3*C129*E129*F129*L129*$BC$8</f>
        <v>0</v>
      </c>
      <c r="BD129" s="11">
        <v>0</v>
      </c>
      <c r="BE129" s="11">
        <f t="shared" ref="BE129:BE135" si="656">BD129/12*9*C129*E129*F129*L129*$BE$9+BD129/12*3*C129*E129*F129*L129*$BE$8</f>
        <v>0</v>
      </c>
      <c r="BF129" s="11">
        <v>303</v>
      </c>
      <c r="BG129" s="11">
        <f t="shared" ref="BG129:BG135" si="657">BF129/12*9*C129*E129*F129*L129*$BG$9+BF129/12*3*C129*E129*F129*L129*$BG$8</f>
        <v>2979072.3318481129</v>
      </c>
      <c r="BH129" s="11">
        <v>0</v>
      </c>
      <c r="BI129" s="11">
        <f t="shared" ref="BI129:BI135" si="658">BH129/12*9*C129*E129*F129*L129*$BI$9+BH129/12*3*C129*E129*F129*L129*$BI$8</f>
        <v>0</v>
      </c>
      <c r="BJ129" s="11">
        <v>0</v>
      </c>
      <c r="BK129" s="11">
        <f t="shared" ref="BK129:BK135" si="659">BJ129/12*9*C129*E129*F129*L129*$BK$9+BJ129/12*3*C129*E129*F129*L129*$BK$8</f>
        <v>0</v>
      </c>
      <c r="BL129" s="11">
        <v>0</v>
      </c>
      <c r="BM129" s="11">
        <f t="shared" ref="BM129:BM135" si="660">BL129/12*9*C129*E129*F129*L129*$BM$9+BL129/12*3*C129*E129*F129*L129*$BM$8</f>
        <v>0</v>
      </c>
      <c r="BN129" s="11">
        <v>0</v>
      </c>
      <c r="BO129" s="11">
        <f t="shared" ref="BO129:BO135" si="661">BN129/12*9*C129*E129*F129*L129*$BO$9+BN129/12*3*C129*E129*F129*L129*$BO$8</f>
        <v>0</v>
      </c>
      <c r="BP129" s="11">
        <v>0</v>
      </c>
      <c r="BQ129" s="11">
        <f t="shared" ref="BQ129:BQ135" si="662">BP129/12*9*C129*E129*F129*L129*$BQ$9+BP129/12*3*C129*E129*F129*L129*$BQ$8</f>
        <v>0</v>
      </c>
      <c r="BR129" s="11">
        <v>0</v>
      </c>
      <c r="BS129" s="11">
        <f t="shared" ref="BS129:BS135" si="663">BR129/12*9*C129*E129*F129*L129*$BS$9+BR129/12*3*C129*E129*F129*L129*$BS$8</f>
        <v>0</v>
      </c>
      <c r="BT129" s="11">
        <v>0</v>
      </c>
      <c r="BU129" s="11">
        <f t="shared" ref="BU129:BU135" si="664">BT129*C129*E129*F129*L129*$BU$9</f>
        <v>0</v>
      </c>
      <c r="BV129" s="11">
        <v>1</v>
      </c>
      <c r="BW129" s="11">
        <f t="shared" ref="BW129:BW135" si="665">BV129/12*9*C129*E129*F129*L129*$BW$9+BV129/12*3*C129*E129*F129*L129*$BW$8</f>
        <v>9831.9218872875026</v>
      </c>
      <c r="BX129" s="11">
        <v>0</v>
      </c>
      <c r="BY129" s="11">
        <f t="shared" ref="BY129:BY135" si="666">BX129/12*9*C129*E129*F129*L129*$BY$9+BX129/12*3*C129*E129*F129*L129*$BY$8</f>
        <v>0</v>
      </c>
      <c r="BZ129" s="11">
        <v>0</v>
      </c>
      <c r="CA129" s="11">
        <f t="shared" ref="CA129:CA135" si="667">BZ129/12*9*C129*E129*F129*M129*$CA$9+BZ129/12*3*C129*E129*F129*M129*$CA$8</f>
        <v>0</v>
      </c>
      <c r="CB129" s="11">
        <v>0</v>
      </c>
      <c r="CC129" s="11">
        <f t="shared" ref="CC129:CC135" si="668">CB129/12*9*C129*E129*F129*M129*$CC$9+CB129/12*3*C129*E129*F129*M129*$CC$8</f>
        <v>0</v>
      </c>
      <c r="CD129" s="11">
        <v>0</v>
      </c>
      <c r="CE129" s="11">
        <f t="shared" ref="CE129:CE135" si="669">CD129/12*9*C129*E129*F129*M129*$CE$9+CD129/12*3*C129*E129*F129*M129*$CE$8</f>
        <v>0</v>
      </c>
      <c r="CF129" s="11">
        <v>0</v>
      </c>
      <c r="CG129" s="11">
        <f t="shared" ref="CG129:CG135" si="670">CF129/12*9*C129*E129*F129*M129*$CG$9+CF129/12*3*C129*E129*F129*M129*$CG$8</f>
        <v>0</v>
      </c>
      <c r="CH129" s="11"/>
      <c r="CI129" s="11">
        <f t="shared" ref="CI129:CI135" si="671">SUM(CH129*$CI$9*C129*E129*F129*M129)</f>
        <v>0</v>
      </c>
      <c r="CJ129" s="11"/>
      <c r="CK129" s="11">
        <f t="shared" si="559"/>
        <v>0</v>
      </c>
      <c r="CL129" s="11">
        <v>0</v>
      </c>
      <c r="CM129" s="11">
        <f t="shared" ref="CM129:CM135" si="672">CL129/12*9*C129*E129*F129*M129*$CM$9+CL129/12*3*C129*E129*F129*M129*$CM$8</f>
        <v>0</v>
      </c>
      <c r="CN129" s="11">
        <v>0</v>
      </c>
      <c r="CO129" s="11">
        <f t="shared" ref="CO129:CO135" si="673">CN129/12*9*C129*E129*F129*M129*$CO$9+CN129/12*3*C129*E129*F129*M129*$CO$8</f>
        <v>0</v>
      </c>
      <c r="CP129" s="11">
        <v>0</v>
      </c>
      <c r="CQ129" s="11">
        <f t="shared" ref="CQ129:CQ135" si="674">CP129/12*9*C129*E129*F129*M129*$CQ$9+CP129/12*3*C129*E129*F129*M129*$CQ$8</f>
        <v>0</v>
      </c>
      <c r="CR129" s="11">
        <v>0</v>
      </c>
      <c r="CS129" s="11">
        <f t="shared" ref="CS129:CS135" si="675">CR129*C129*E129*F129*M129*$CS$9</f>
        <v>0</v>
      </c>
      <c r="CT129" s="11">
        <v>0</v>
      </c>
      <c r="CU129" s="11">
        <f t="shared" ref="CU129:CU135" si="676">CT129/12*9*C129*E129*F129*M129*$CU$9+CT129/12*3*C129*E129*F129*M129*$CU$8</f>
        <v>0</v>
      </c>
      <c r="CV129" s="11"/>
      <c r="CW129" s="11">
        <f t="shared" ref="CW129:CW135" si="677">SUM(CV129*$CW$9*C129*E129*F129*M129)</f>
        <v>0</v>
      </c>
      <c r="CX129" s="11"/>
      <c r="CY129" s="11">
        <f t="shared" ref="CY129:CY135" si="678">(CX129/12*2*C129*E129*F129*M129*$CY$8)+(CX129/12*9*C129*E129*F129*M129*$CY$9)</f>
        <v>0</v>
      </c>
      <c r="CZ129" s="11">
        <v>0</v>
      </c>
      <c r="DA129" s="11">
        <f t="shared" ref="DA129:DA135" si="679">CZ129*C129*E129*F129*M129*$DA$9</f>
        <v>0</v>
      </c>
      <c r="DB129" s="11">
        <v>0</v>
      </c>
      <c r="DC129" s="11">
        <f t="shared" ref="DC129:DC135" si="680">DB129/12*9*C129*E129*F129*M129*$DC$9+DB129/12*3*C129*E129*F129*M129*$DC$8</f>
        <v>0</v>
      </c>
      <c r="DD129" s="11">
        <v>0</v>
      </c>
      <c r="DE129" s="11">
        <f t="shared" ref="DE129:DE135" si="681">DD129/12*9*C129*E129*F129*M129*$DE$9+DD129/12*3*C129*E129*F129*M129*$DE$8</f>
        <v>0</v>
      </c>
      <c r="DF129" s="11">
        <v>0</v>
      </c>
      <c r="DG129" s="11">
        <f t="shared" ref="DG129:DG135" si="682">DF129/12*9*C129*E129*F129*M129*$DG$9+DF129/12*3*C129*E129*F129*M129*$DG$8</f>
        <v>0</v>
      </c>
      <c r="DH129" s="11">
        <v>31</v>
      </c>
      <c r="DI129" s="11">
        <f t="shared" ref="DI129:DI135" si="683">DH129/12*9*C129*E129*F129*M129*$DI$9+DH129/12*3*C129*E129*F129*M129*$DI$8</f>
        <v>365747.49420709506</v>
      </c>
      <c r="DJ129" s="11">
        <v>0</v>
      </c>
      <c r="DK129" s="11">
        <f t="shared" ref="DK129:DK135" si="684">DJ129/12*9*C129*E129*F129*M129*$DK$9+DJ129/12*3*C129*E129*F129*M129*$DK$8</f>
        <v>0</v>
      </c>
      <c r="DL129" s="11">
        <v>0</v>
      </c>
      <c r="DM129" s="11">
        <f t="shared" ref="DM129:DM135" si="685">DL129/12*3*C129*E129*F129*M129*$DM$8+DL129/12*9*C129*E129*F129*M129*$DM$9</f>
        <v>0</v>
      </c>
      <c r="DN129" s="11">
        <v>0</v>
      </c>
      <c r="DO129" s="11">
        <f t="shared" ref="DO129:DO135" si="686">DN129/12*9*C129*E129*F129*M129*$DO$9+DN129/12*3*C129*E129*F129*M129*$DO$8</f>
        <v>0</v>
      </c>
      <c r="DP129" s="11">
        <v>0</v>
      </c>
      <c r="DQ129" s="11">
        <f t="shared" ref="DQ129:DQ135" si="687">DP129/12*9*C129*E129*F129*M129*$DQ$9+DP129/12*3*C129*E129*F129*M129*$DQ$8</f>
        <v>0</v>
      </c>
      <c r="DR129" s="11">
        <v>0</v>
      </c>
      <c r="DS129" s="11">
        <f t="shared" ref="DS129:DS135" si="688">DR129/12*9*C129*E129*F129*M129*$DS$9+DR129/12*3*C129*E129*F129*M129*$DS$8</f>
        <v>0</v>
      </c>
      <c r="DT129" s="11">
        <v>0</v>
      </c>
      <c r="DU129" s="11">
        <f t="shared" ref="DU129:DU135" si="689">DT129/12*9*C129*E129*F129*M129*$DU$9+DT129/12*3*C129*E129*F129*M129*$DU$8</f>
        <v>0</v>
      </c>
      <c r="DV129" s="11">
        <v>0</v>
      </c>
      <c r="DW129" s="11">
        <f t="shared" ref="DW129:DW135" si="690">DV129/12*9*C129*E129*F129*M129*$DW$9+DV129/12*3*C129*E129*F129*M129*$DW$8</f>
        <v>0</v>
      </c>
      <c r="DX129" s="11">
        <v>0</v>
      </c>
      <c r="DY129" s="11">
        <f t="shared" ref="DY129:DY135" si="691">DX129/12*9*C129*E129*F129*N129*$DY$9+DX129/12*3*C129*E129*F129*N129*$DY$8</f>
        <v>0</v>
      </c>
      <c r="DZ129" s="11">
        <v>0</v>
      </c>
      <c r="EA129" s="11">
        <f t="shared" ref="EA129:EA135" si="692">DZ129/12*9*C129*E129*F129*O129*$EA$9+DZ129/12*3*C129*E129*F129*O129*$EA$8</f>
        <v>0</v>
      </c>
      <c r="EB129" s="64">
        <f t="shared" ref="EB129:EC135" si="693">SUM(P129,R129,T129,V129,X129,Z129,AB129,AD129,AF129,AH129,AJ129,AL129,AP129,AR129,AT129,AV129,AX129,AZ129,BB129,BD129,BF129,BH129,BJ129,BL129,BN129,BP129,BR129,BT129,BV129,BX129,BZ129,CB129,CD129,CF129,CH129,CJ129,CL129,CN129,CP129,CR129,CT129,CV129,CX129,CZ129,DB129,DD129,DF129,DH129,DJ129,DL129,DN129,DP129,DR129,DT129,DV129,DX129,DZ129,AN129)</f>
        <v>343</v>
      </c>
      <c r="EC129" s="64">
        <f t="shared" si="693"/>
        <v>3449991.5965464953</v>
      </c>
    </row>
    <row r="130" spans="1:133" ht="30.75" customHeight="1" x14ac:dyDescent="0.25">
      <c r="A130" s="45">
        <v>139</v>
      </c>
      <c r="B130" s="8" t="s">
        <v>197</v>
      </c>
      <c r="C130" s="5">
        <v>19007.45</v>
      </c>
      <c r="D130" s="5">
        <f t="shared" si="628"/>
        <v>16156.332500000002</v>
      </c>
      <c r="E130" s="9">
        <v>0.79</v>
      </c>
      <c r="F130" s="10">
        <v>0.65</v>
      </c>
      <c r="G130" s="10"/>
      <c r="H130" s="7">
        <v>0.67</v>
      </c>
      <c r="I130" s="7">
        <v>0.15</v>
      </c>
      <c r="J130" s="7">
        <v>0.03</v>
      </c>
      <c r="K130" s="7">
        <v>0.15</v>
      </c>
      <c r="L130" s="5">
        <v>1.4</v>
      </c>
      <c r="M130" s="5">
        <v>1.68</v>
      </c>
      <c r="N130" s="5">
        <v>2.23</v>
      </c>
      <c r="O130" s="5">
        <v>2.39</v>
      </c>
      <c r="P130" s="11"/>
      <c r="Q130" s="11">
        <f t="shared" si="636"/>
        <v>0</v>
      </c>
      <c r="R130" s="11">
        <v>0</v>
      </c>
      <c r="S130" s="11">
        <f t="shared" si="637"/>
        <v>0</v>
      </c>
      <c r="T130" s="11">
        <v>0</v>
      </c>
      <c r="U130" s="11">
        <f t="shared" si="638"/>
        <v>0</v>
      </c>
      <c r="V130" s="11">
        <v>0</v>
      </c>
      <c r="W130" s="11">
        <f t="shared" si="639"/>
        <v>0</v>
      </c>
      <c r="X130" s="11">
        <v>0</v>
      </c>
      <c r="Y130" s="11">
        <f t="shared" si="640"/>
        <v>0</v>
      </c>
      <c r="Z130" s="11">
        <v>0</v>
      </c>
      <c r="AA130" s="11">
        <f t="shared" si="641"/>
        <v>0</v>
      </c>
      <c r="AB130" s="11">
        <v>0</v>
      </c>
      <c r="AC130" s="11">
        <f t="shared" si="642"/>
        <v>0</v>
      </c>
      <c r="AD130" s="11">
        <v>0</v>
      </c>
      <c r="AE130" s="11">
        <f t="shared" si="643"/>
        <v>0</v>
      </c>
      <c r="AF130" s="11">
        <v>800</v>
      </c>
      <c r="AG130" s="11">
        <f t="shared" si="644"/>
        <v>14211034.037200002</v>
      </c>
      <c r="AH130" s="11">
        <v>0</v>
      </c>
      <c r="AI130" s="11">
        <f t="shared" si="645"/>
        <v>0</v>
      </c>
      <c r="AJ130" s="11">
        <v>0</v>
      </c>
      <c r="AK130" s="11">
        <f t="shared" si="646"/>
        <v>0</v>
      </c>
      <c r="AL130" s="11">
        <v>0</v>
      </c>
      <c r="AM130" s="11">
        <f t="shared" si="647"/>
        <v>0</v>
      </c>
      <c r="AN130" s="11"/>
      <c r="AO130" s="11">
        <f t="shared" si="648"/>
        <v>0</v>
      </c>
      <c r="AP130" s="11">
        <v>0</v>
      </c>
      <c r="AQ130" s="11">
        <f t="shared" si="649"/>
        <v>0</v>
      </c>
      <c r="AR130" s="11">
        <v>0</v>
      </c>
      <c r="AS130" s="11">
        <f t="shared" si="650"/>
        <v>0</v>
      </c>
      <c r="AT130" s="11">
        <v>0</v>
      </c>
      <c r="AU130" s="11">
        <f t="shared" si="651"/>
        <v>0</v>
      </c>
      <c r="AV130" s="11">
        <v>0</v>
      </c>
      <c r="AW130" s="11">
        <f t="shared" si="652"/>
        <v>0</v>
      </c>
      <c r="AX130" s="11"/>
      <c r="AY130" s="11">
        <f t="shared" si="653"/>
        <v>0</v>
      </c>
      <c r="AZ130" s="11"/>
      <c r="BA130" s="11">
        <f t="shared" si="654"/>
        <v>0</v>
      </c>
      <c r="BB130" s="11">
        <v>0</v>
      </c>
      <c r="BC130" s="11">
        <f t="shared" si="655"/>
        <v>0</v>
      </c>
      <c r="BD130" s="11">
        <v>0</v>
      </c>
      <c r="BE130" s="11">
        <f t="shared" si="656"/>
        <v>0</v>
      </c>
      <c r="BF130" s="11">
        <v>114</v>
      </c>
      <c r="BG130" s="11">
        <f t="shared" si="657"/>
        <v>1670684.6889983253</v>
      </c>
      <c r="BH130" s="11">
        <v>0</v>
      </c>
      <c r="BI130" s="11">
        <f t="shared" si="658"/>
        <v>0</v>
      </c>
      <c r="BJ130" s="11">
        <v>0</v>
      </c>
      <c r="BK130" s="11">
        <f t="shared" si="659"/>
        <v>0</v>
      </c>
      <c r="BL130" s="11">
        <v>0</v>
      </c>
      <c r="BM130" s="11">
        <f t="shared" si="660"/>
        <v>0</v>
      </c>
      <c r="BN130" s="11">
        <v>0</v>
      </c>
      <c r="BO130" s="11">
        <f t="shared" si="661"/>
        <v>0</v>
      </c>
      <c r="BP130" s="11">
        <v>0</v>
      </c>
      <c r="BQ130" s="11">
        <f t="shared" si="662"/>
        <v>0</v>
      </c>
      <c r="BR130" s="11">
        <v>0</v>
      </c>
      <c r="BS130" s="11">
        <f t="shared" si="663"/>
        <v>0</v>
      </c>
      <c r="BT130" s="11">
        <v>0</v>
      </c>
      <c r="BU130" s="11">
        <f t="shared" si="664"/>
        <v>0</v>
      </c>
      <c r="BV130" s="11">
        <v>0</v>
      </c>
      <c r="BW130" s="11">
        <f t="shared" si="665"/>
        <v>0</v>
      </c>
      <c r="BX130" s="11">
        <v>0</v>
      </c>
      <c r="BY130" s="11">
        <f t="shared" si="666"/>
        <v>0</v>
      </c>
      <c r="BZ130" s="11">
        <v>0</v>
      </c>
      <c r="CA130" s="11">
        <f t="shared" si="667"/>
        <v>0</v>
      </c>
      <c r="CB130" s="11">
        <v>0</v>
      </c>
      <c r="CC130" s="11">
        <f t="shared" si="668"/>
        <v>0</v>
      </c>
      <c r="CD130" s="11">
        <v>0</v>
      </c>
      <c r="CE130" s="11">
        <f t="shared" si="669"/>
        <v>0</v>
      </c>
      <c r="CF130" s="11">
        <v>0</v>
      </c>
      <c r="CG130" s="11">
        <f t="shared" si="670"/>
        <v>0</v>
      </c>
      <c r="CH130" s="11"/>
      <c r="CI130" s="11">
        <f t="shared" si="671"/>
        <v>0</v>
      </c>
      <c r="CJ130" s="11"/>
      <c r="CK130" s="11">
        <f t="shared" si="559"/>
        <v>0</v>
      </c>
      <c r="CL130" s="11">
        <v>0</v>
      </c>
      <c r="CM130" s="11">
        <f t="shared" si="672"/>
        <v>0</v>
      </c>
      <c r="CN130" s="11">
        <v>0</v>
      </c>
      <c r="CO130" s="11">
        <f t="shared" si="673"/>
        <v>0</v>
      </c>
      <c r="CP130" s="11">
        <v>0</v>
      </c>
      <c r="CQ130" s="11">
        <f t="shared" si="674"/>
        <v>0</v>
      </c>
      <c r="CR130" s="11">
        <v>0</v>
      </c>
      <c r="CS130" s="11">
        <f t="shared" si="675"/>
        <v>0</v>
      </c>
      <c r="CT130" s="11">
        <v>0</v>
      </c>
      <c r="CU130" s="11">
        <f t="shared" si="676"/>
        <v>0</v>
      </c>
      <c r="CV130" s="11"/>
      <c r="CW130" s="11">
        <f t="shared" si="677"/>
        <v>0</v>
      </c>
      <c r="CX130" s="11"/>
      <c r="CY130" s="11">
        <f t="shared" si="678"/>
        <v>0</v>
      </c>
      <c r="CZ130" s="11">
        <v>0</v>
      </c>
      <c r="DA130" s="11">
        <f t="shared" si="679"/>
        <v>0</v>
      </c>
      <c r="DB130" s="11">
        <v>0</v>
      </c>
      <c r="DC130" s="11">
        <f t="shared" si="680"/>
        <v>0</v>
      </c>
      <c r="DD130" s="11">
        <v>0</v>
      </c>
      <c r="DE130" s="11">
        <f t="shared" si="681"/>
        <v>0</v>
      </c>
      <c r="DF130" s="11">
        <v>0</v>
      </c>
      <c r="DG130" s="11">
        <f t="shared" si="682"/>
        <v>0</v>
      </c>
      <c r="DH130" s="11">
        <v>65</v>
      </c>
      <c r="DI130" s="11">
        <f t="shared" si="683"/>
        <v>1143100.0503672753</v>
      </c>
      <c r="DJ130" s="11">
        <v>0</v>
      </c>
      <c r="DK130" s="11">
        <f t="shared" si="684"/>
        <v>0</v>
      </c>
      <c r="DL130" s="11">
        <v>0</v>
      </c>
      <c r="DM130" s="11">
        <f t="shared" si="685"/>
        <v>0</v>
      </c>
      <c r="DN130" s="11">
        <v>0</v>
      </c>
      <c r="DO130" s="11">
        <f t="shared" si="686"/>
        <v>0</v>
      </c>
      <c r="DP130" s="11">
        <v>0</v>
      </c>
      <c r="DQ130" s="11">
        <f t="shared" si="687"/>
        <v>0</v>
      </c>
      <c r="DR130" s="11">
        <v>0</v>
      </c>
      <c r="DS130" s="11">
        <f t="shared" si="688"/>
        <v>0</v>
      </c>
      <c r="DT130" s="11">
        <v>0</v>
      </c>
      <c r="DU130" s="11">
        <f t="shared" si="689"/>
        <v>0</v>
      </c>
      <c r="DV130" s="11">
        <v>0</v>
      </c>
      <c r="DW130" s="11">
        <f t="shared" si="690"/>
        <v>0</v>
      </c>
      <c r="DX130" s="11">
        <v>0</v>
      </c>
      <c r="DY130" s="11">
        <f t="shared" si="691"/>
        <v>0</v>
      </c>
      <c r="DZ130" s="11">
        <v>0</v>
      </c>
      <c r="EA130" s="11">
        <f t="shared" si="692"/>
        <v>0</v>
      </c>
      <c r="EB130" s="64">
        <f t="shared" si="693"/>
        <v>979</v>
      </c>
      <c r="EC130" s="64">
        <f t="shared" si="693"/>
        <v>17024818.776565604</v>
      </c>
    </row>
    <row r="131" spans="1:133" ht="30.75" customHeight="1" x14ac:dyDescent="0.25">
      <c r="A131" s="45">
        <v>140</v>
      </c>
      <c r="B131" s="8" t="s">
        <v>198</v>
      </c>
      <c r="C131" s="5">
        <v>19007.45</v>
      </c>
      <c r="D131" s="5">
        <f t="shared" si="628"/>
        <v>15966.258000000002</v>
      </c>
      <c r="E131" s="9">
        <v>1.05</v>
      </c>
      <c r="F131" s="10">
        <v>0.65</v>
      </c>
      <c r="G131" s="10"/>
      <c r="H131" s="7">
        <v>0.61</v>
      </c>
      <c r="I131" s="7">
        <v>0.2</v>
      </c>
      <c r="J131" s="7">
        <v>0.03</v>
      </c>
      <c r="K131" s="7">
        <v>0.16</v>
      </c>
      <c r="L131" s="5">
        <v>1.4</v>
      </c>
      <c r="M131" s="5">
        <v>1.68</v>
      </c>
      <c r="N131" s="5">
        <v>2.23</v>
      </c>
      <c r="O131" s="5">
        <v>2.39</v>
      </c>
      <c r="P131" s="11"/>
      <c r="Q131" s="11">
        <f t="shared" si="636"/>
        <v>0</v>
      </c>
      <c r="R131" s="11">
        <v>0</v>
      </c>
      <c r="S131" s="11">
        <f t="shared" si="637"/>
        <v>0</v>
      </c>
      <c r="T131" s="11">
        <v>0</v>
      </c>
      <c r="U131" s="11">
        <f t="shared" si="638"/>
        <v>0</v>
      </c>
      <c r="V131" s="11">
        <v>0</v>
      </c>
      <c r="W131" s="11">
        <f t="shared" si="639"/>
        <v>0</v>
      </c>
      <c r="X131" s="11">
        <v>0</v>
      </c>
      <c r="Y131" s="11">
        <f t="shared" si="640"/>
        <v>0</v>
      </c>
      <c r="Z131" s="11">
        <v>0</v>
      </c>
      <c r="AA131" s="11">
        <f t="shared" si="641"/>
        <v>0</v>
      </c>
      <c r="AB131" s="11">
        <v>0</v>
      </c>
      <c r="AC131" s="11">
        <f t="shared" si="642"/>
        <v>0</v>
      </c>
      <c r="AD131" s="11">
        <v>0</v>
      </c>
      <c r="AE131" s="11">
        <f t="shared" si="643"/>
        <v>0</v>
      </c>
      <c r="AF131" s="11">
        <v>1600</v>
      </c>
      <c r="AG131" s="11">
        <f t="shared" si="644"/>
        <v>37776166.428000003</v>
      </c>
      <c r="AH131" s="11">
        <v>0</v>
      </c>
      <c r="AI131" s="11">
        <f t="shared" si="645"/>
        <v>0</v>
      </c>
      <c r="AJ131" s="11">
        <v>0</v>
      </c>
      <c r="AK131" s="11">
        <f t="shared" si="646"/>
        <v>0</v>
      </c>
      <c r="AL131" s="11">
        <v>0</v>
      </c>
      <c r="AM131" s="11">
        <f t="shared" si="647"/>
        <v>0</v>
      </c>
      <c r="AN131" s="11"/>
      <c r="AO131" s="11">
        <f t="shared" si="648"/>
        <v>0</v>
      </c>
      <c r="AP131" s="11">
        <v>0</v>
      </c>
      <c r="AQ131" s="11">
        <f t="shared" si="649"/>
        <v>0</v>
      </c>
      <c r="AR131" s="11">
        <v>0</v>
      </c>
      <c r="AS131" s="11">
        <f t="shared" si="650"/>
        <v>0</v>
      </c>
      <c r="AT131" s="11">
        <v>0</v>
      </c>
      <c r="AU131" s="11">
        <f t="shared" si="651"/>
        <v>0</v>
      </c>
      <c r="AV131" s="11">
        <v>0</v>
      </c>
      <c r="AW131" s="11">
        <f t="shared" si="652"/>
        <v>0</v>
      </c>
      <c r="AX131" s="11"/>
      <c r="AY131" s="11">
        <f t="shared" si="653"/>
        <v>0</v>
      </c>
      <c r="AZ131" s="11"/>
      <c r="BA131" s="11">
        <f t="shared" si="654"/>
        <v>0</v>
      </c>
      <c r="BB131" s="11">
        <v>0</v>
      </c>
      <c r="BC131" s="11">
        <f t="shared" si="655"/>
        <v>0</v>
      </c>
      <c r="BD131" s="11">
        <v>0</v>
      </c>
      <c r="BE131" s="11">
        <f t="shared" si="656"/>
        <v>0</v>
      </c>
      <c r="BF131" s="11">
        <v>104</v>
      </c>
      <c r="BG131" s="11">
        <f t="shared" si="657"/>
        <v>2025746.9247015002</v>
      </c>
      <c r="BH131" s="11">
        <v>0</v>
      </c>
      <c r="BI131" s="11">
        <f t="shared" si="658"/>
        <v>0</v>
      </c>
      <c r="BJ131" s="11">
        <v>0</v>
      </c>
      <c r="BK131" s="11">
        <f t="shared" si="659"/>
        <v>0</v>
      </c>
      <c r="BL131" s="11">
        <v>0</v>
      </c>
      <c r="BM131" s="11">
        <f t="shared" si="660"/>
        <v>0</v>
      </c>
      <c r="BN131" s="11">
        <v>0</v>
      </c>
      <c r="BO131" s="11">
        <f t="shared" si="661"/>
        <v>0</v>
      </c>
      <c r="BP131" s="11">
        <v>0</v>
      </c>
      <c r="BQ131" s="11">
        <f t="shared" si="662"/>
        <v>0</v>
      </c>
      <c r="BR131" s="11">
        <v>0</v>
      </c>
      <c r="BS131" s="11">
        <f t="shared" si="663"/>
        <v>0</v>
      </c>
      <c r="BT131" s="11">
        <v>0</v>
      </c>
      <c r="BU131" s="11">
        <f t="shared" si="664"/>
        <v>0</v>
      </c>
      <c r="BV131" s="11">
        <v>0</v>
      </c>
      <c r="BW131" s="11">
        <f t="shared" si="665"/>
        <v>0</v>
      </c>
      <c r="BX131" s="11">
        <v>0</v>
      </c>
      <c r="BY131" s="11">
        <f t="shared" si="666"/>
        <v>0</v>
      </c>
      <c r="BZ131" s="11">
        <v>0</v>
      </c>
      <c r="CA131" s="11">
        <f t="shared" si="667"/>
        <v>0</v>
      </c>
      <c r="CB131" s="11">
        <v>0</v>
      </c>
      <c r="CC131" s="11">
        <f t="shared" si="668"/>
        <v>0</v>
      </c>
      <c r="CD131" s="11">
        <v>0</v>
      </c>
      <c r="CE131" s="11">
        <f t="shared" si="669"/>
        <v>0</v>
      </c>
      <c r="CF131" s="11">
        <v>0</v>
      </c>
      <c r="CG131" s="11">
        <f t="shared" si="670"/>
        <v>0</v>
      </c>
      <c r="CH131" s="11"/>
      <c r="CI131" s="11">
        <f t="shared" si="671"/>
        <v>0</v>
      </c>
      <c r="CJ131" s="11"/>
      <c r="CK131" s="11">
        <f t="shared" si="559"/>
        <v>0</v>
      </c>
      <c r="CL131" s="11"/>
      <c r="CM131" s="11">
        <f t="shared" si="672"/>
        <v>0</v>
      </c>
      <c r="CN131" s="11">
        <v>0</v>
      </c>
      <c r="CO131" s="11">
        <f t="shared" si="673"/>
        <v>0</v>
      </c>
      <c r="CP131" s="11">
        <v>0</v>
      </c>
      <c r="CQ131" s="11">
        <f t="shared" si="674"/>
        <v>0</v>
      </c>
      <c r="CR131" s="11">
        <v>0</v>
      </c>
      <c r="CS131" s="11">
        <f t="shared" si="675"/>
        <v>0</v>
      </c>
      <c r="CT131" s="11">
        <v>0</v>
      </c>
      <c r="CU131" s="11">
        <f t="shared" si="676"/>
        <v>0</v>
      </c>
      <c r="CV131" s="11"/>
      <c r="CW131" s="11">
        <f t="shared" si="677"/>
        <v>0</v>
      </c>
      <c r="CX131" s="11"/>
      <c r="CY131" s="11">
        <f t="shared" si="678"/>
        <v>0</v>
      </c>
      <c r="CZ131" s="11">
        <v>0</v>
      </c>
      <c r="DA131" s="11">
        <f t="shared" si="679"/>
        <v>0</v>
      </c>
      <c r="DB131" s="11">
        <v>0</v>
      </c>
      <c r="DC131" s="11">
        <f t="shared" si="680"/>
        <v>0</v>
      </c>
      <c r="DD131" s="11">
        <v>0</v>
      </c>
      <c r="DE131" s="11">
        <f t="shared" si="681"/>
        <v>0</v>
      </c>
      <c r="DF131" s="11">
        <v>0</v>
      </c>
      <c r="DG131" s="11">
        <f t="shared" si="682"/>
        <v>0</v>
      </c>
      <c r="DH131" s="11">
        <v>11</v>
      </c>
      <c r="DI131" s="11">
        <f t="shared" si="683"/>
        <v>257114.03275057502</v>
      </c>
      <c r="DJ131" s="11">
        <v>0</v>
      </c>
      <c r="DK131" s="11">
        <f t="shared" si="684"/>
        <v>0</v>
      </c>
      <c r="DL131" s="11">
        <v>0</v>
      </c>
      <c r="DM131" s="11">
        <f t="shared" si="685"/>
        <v>0</v>
      </c>
      <c r="DN131" s="11">
        <v>0</v>
      </c>
      <c r="DO131" s="11">
        <f t="shared" si="686"/>
        <v>0</v>
      </c>
      <c r="DP131" s="11">
        <v>0</v>
      </c>
      <c r="DQ131" s="11">
        <f t="shared" si="687"/>
        <v>0</v>
      </c>
      <c r="DR131" s="11">
        <v>0</v>
      </c>
      <c r="DS131" s="11">
        <f t="shared" si="688"/>
        <v>0</v>
      </c>
      <c r="DT131" s="11">
        <v>0</v>
      </c>
      <c r="DU131" s="11">
        <f t="shared" si="689"/>
        <v>0</v>
      </c>
      <c r="DV131" s="11">
        <v>0</v>
      </c>
      <c r="DW131" s="11">
        <f t="shared" si="690"/>
        <v>0</v>
      </c>
      <c r="DX131" s="11">
        <v>0</v>
      </c>
      <c r="DY131" s="11">
        <f t="shared" si="691"/>
        <v>0</v>
      </c>
      <c r="DZ131" s="11">
        <v>0</v>
      </c>
      <c r="EA131" s="11">
        <f t="shared" si="692"/>
        <v>0</v>
      </c>
      <c r="EB131" s="64">
        <f t="shared" si="693"/>
        <v>1715</v>
      </c>
      <c r="EC131" s="64">
        <f t="shared" si="693"/>
        <v>40059027.385452077</v>
      </c>
    </row>
    <row r="132" spans="1:133" ht="27" customHeight="1" x14ac:dyDescent="0.25">
      <c r="A132" s="45">
        <v>141</v>
      </c>
      <c r="B132" s="8" t="s">
        <v>199</v>
      </c>
      <c r="C132" s="5">
        <v>19007.45</v>
      </c>
      <c r="D132" s="5">
        <f t="shared" si="628"/>
        <v>16156.3325</v>
      </c>
      <c r="E132" s="9">
        <v>1.19</v>
      </c>
      <c r="F132" s="10">
        <v>1</v>
      </c>
      <c r="G132" s="10"/>
      <c r="H132" s="7">
        <v>0.59</v>
      </c>
      <c r="I132" s="7">
        <v>0.23</v>
      </c>
      <c r="J132" s="7">
        <v>0.03</v>
      </c>
      <c r="K132" s="7">
        <v>0.15</v>
      </c>
      <c r="L132" s="5">
        <v>1.4</v>
      </c>
      <c r="M132" s="5">
        <v>1.68</v>
      </c>
      <c r="N132" s="5">
        <v>2.23</v>
      </c>
      <c r="O132" s="5">
        <v>2.39</v>
      </c>
      <c r="P132" s="11"/>
      <c r="Q132" s="11">
        <f t="shared" si="636"/>
        <v>0</v>
      </c>
      <c r="R132" s="11">
        <v>0</v>
      </c>
      <c r="S132" s="11">
        <f t="shared" si="637"/>
        <v>0</v>
      </c>
      <c r="T132" s="11">
        <v>0</v>
      </c>
      <c r="U132" s="11">
        <f t="shared" si="638"/>
        <v>0</v>
      </c>
      <c r="V132" s="11">
        <v>0</v>
      </c>
      <c r="W132" s="11">
        <f t="shared" si="639"/>
        <v>0</v>
      </c>
      <c r="X132" s="11">
        <v>0</v>
      </c>
      <c r="Y132" s="11">
        <f t="shared" si="640"/>
        <v>0</v>
      </c>
      <c r="Z132" s="11">
        <v>0</v>
      </c>
      <c r="AA132" s="11">
        <f t="shared" si="641"/>
        <v>0</v>
      </c>
      <c r="AB132" s="11">
        <v>0</v>
      </c>
      <c r="AC132" s="11">
        <f t="shared" si="642"/>
        <v>0</v>
      </c>
      <c r="AD132" s="11">
        <v>0</v>
      </c>
      <c r="AE132" s="11">
        <f t="shared" si="643"/>
        <v>0</v>
      </c>
      <c r="AF132" s="11">
        <v>4178</v>
      </c>
      <c r="AG132" s="11">
        <f t="shared" si="644"/>
        <v>171992948.50738001</v>
      </c>
      <c r="AH132" s="11">
        <v>0</v>
      </c>
      <c r="AI132" s="11">
        <f t="shared" si="645"/>
        <v>0</v>
      </c>
      <c r="AJ132" s="11">
        <v>0</v>
      </c>
      <c r="AK132" s="11">
        <f t="shared" si="646"/>
        <v>0</v>
      </c>
      <c r="AL132" s="11">
        <v>0</v>
      </c>
      <c r="AM132" s="11">
        <f t="shared" si="647"/>
        <v>0</v>
      </c>
      <c r="AN132" s="11"/>
      <c r="AO132" s="11">
        <f t="shared" si="648"/>
        <v>0</v>
      </c>
      <c r="AP132" s="11">
        <v>0</v>
      </c>
      <c r="AQ132" s="11">
        <f t="shared" si="649"/>
        <v>0</v>
      </c>
      <c r="AR132" s="11">
        <v>0</v>
      </c>
      <c r="AS132" s="11">
        <f t="shared" si="650"/>
        <v>0</v>
      </c>
      <c r="AT132" s="11">
        <v>0</v>
      </c>
      <c r="AU132" s="11">
        <f t="shared" si="651"/>
        <v>0</v>
      </c>
      <c r="AV132" s="11">
        <v>0</v>
      </c>
      <c r="AW132" s="11">
        <f t="shared" si="652"/>
        <v>0</v>
      </c>
      <c r="AX132" s="11"/>
      <c r="AY132" s="11">
        <f t="shared" si="653"/>
        <v>0</v>
      </c>
      <c r="AZ132" s="11"/>
      <c r="BA132" s="11">
        <f t="shared" si="654"/>
        <v>0</v>
      </c>
      <c r="BB132" s="11">
        <v>0</v>
      </c>
      <c r="BC132" s="11">
        <f t="shared" si="655"/>
        <v>0</v>
      </c>
      <c r="BD132" s="11">
        <v>0</v>
      </c>
      <c r="BE132" s="11">
        <f t="shared" si="656"/>
        <v>0</v>
      </c>
      <c r="BF132" s="11">
        <f>57-1</f>
        <v>56</v>
      </c>
      <c r="BG132" s="11">
        <f t="shared" si="657"/>
        <v>1901884.686702</v>
      </c>
      <c r="BH132" s="11">
        <v>0</v>
      </c>
      <c r="BI132" s="11">
        <f t="shared" si="658"/>
        <v>0</v>
      </c>
      <c r="BJ132" s="11">
        <v>0</v>
      </c>
      <c r="BK132" s="11">
        <f t="shared" si="659"/>
        <v>0</v>
      </c>
      <c r="BL132" s="11">
        <v>0</v>
      </c>
      <c r="BM132" s="11">
        <f t="shared" si="660"/>
        <v>0</v>
      </c>
      <c r="BN132" s="11">
        <v>0</v>
      </c>
      <c r="BO132" s="11">
        <f t="shared" si="661"/>
        <v>0</v>
      </c>
      <c r="BP132" s="11">
        <v>0</v>
      </c>
      <c r="BQ132" s="11">
        <f t="shared" si="662"/>
        <v>0</v>
      </c>
      <c r="BR132" s="11">
        <v>0</v>
      </c>
      <c r="BS132" s="11">
        <f t="shared" si="663"/>
        <v>0</v>
      </c>
      <c r="BT132" s="11">
        <v>0</v>
      </c>
      <c r="BU132" s="11">
        <f t="shared" si="664"/>
        <v>0</v>
      </c>
      <c r="BV132" s="11">
        <v>4</v>
      </c>
      <c r="BW132" s="11">
        <f t="shared" si="665"/>
        <v>135848.90619299997</v>
      </c>
      <c r="BX132" s="11">
        <v>0</v>
      </c>
      <c r="BY132" s="11">
        <f t="shared" si="666"/>
        <v>0</v>
      </c>
      <c r="BZ132" s="11">
        <v>0</v>
      </c>
      <c r="CA132" s="11">
        <f t="shared" si="667"/>
        <v>0</v>
      </c>
      <c r="CB132" s="11">
        <v>0</v>
      </c>
      <c r="CC132" s="11">
        <f t="shared" si="668"/>
        <v>0</v>
      </c>
      <c r="CD132" s="11">
        <v>0</v>
      </c>
      <c r="CE132" s="11">
        <f t="shared" si="669"/>
        <v>0</v>
      </c>
      <c r="CF132" s="11">
        <v>0</v>
      </c>
      <c r="CG132" s="11">
        <f t="shared" si="670"/>
        <v>0</v>
      </c>
      <c r="CH132" s="11"/>
      <c r="CI132" s="11">
        <f t="shared" si="671"/>
        <v>0</v>
      </c>
      <c r="CJ132" s="11"/>
      <c r="CK132" s="11">
        <f t="shared" si="559"/>
        <v>0</v>
      </c>
      <c r="CL132" s="11">
        <v>0</v>
      </c>
      <c r="CM132" s="11">
        <f t="shared" si="672"/>
        <v>0</v>
      </c>
      <c r="CN132" s="11">
        <v>0</v>
      </c>
      <c r="CO132" s="11">
        <f t="shared" si="673"/>
        <v>0</v>
      </c>
      <c r="CP132" s="11">
        <v>0</v>
      </c>
      <c r="CQ132" s="11">
        <f t="shared" si="674"/>
        <v>0</v>
      </c>
      <c r="CR132" s="11">
        <v>0</v>
      </c>
      <c r="CS132" s="11">
        <f t="shared" si="675"/>
        <v>0</v>
      </c>
      <c r="CT132" s="11">
        <v>0</v>
      </c>
      <c r="CU132" s="11">
        <f t="shared" si="676"/>
        <v>0</v>
      </c>
      <c r="CV132" s="11"/>
      <c r="CW132" s="11">
        <f t="shared" si="677"/>
        <v>0</v>
      </c>
      <c r="CX132" s="11"/>
      <c r="CY132" s="11">
        <f t="shared" si="678"/>
        <v>0</v>
      </c>
      <c r="CZ132" s="11">
        <v>0</v>
      </c>
      <c r="DA132" s="11">
        <f t="shared" si="679"/>
        <v>0</v>
      </c>
      <c r="DB132" s="11">
        <v>0</v>
      </c>
      <c r="DC132" s="11">
        <f t="shared" si="680"/>
        <v>0</v>
      </c>
      <c r="DD132" s="11">
        <v>0</v>
      </c>
      <c r="DE132" s="11">
        <f t="shared" si="681"/>
        <v>0</v>
      </c>
      <c r="DF132" s="11">
        <v>0</v>
      </c>
      <c r="DG132" s="11">
        <f t="shared" si="682"/>
        <v>0</v>
      </c>
      <c r="DH132" s="11">
        <v>433</v>
      </c>
      <c r="DI132" s="11">
        <f t="shared" si="683"/>
        <v>17646772.914470702</v>
      </c>
      <c r="DJ132" s="11">
        <v>0</v>
      </c>
      <c r="DK132" s="11">
        <f t="shared" si="684"/>
        <v>0</v>
      </c>
      <c r="DL132" s="11">
        <v>0</v>
      </c>
      <c r="DM132" s="11">
        <f t="shared" si="685"/>
        <v>0</v>
      </c>
      <c r="DN132" s="11">
        <v>0</v>
      </c>
      <c r="DO132" s="11">
        <f t="shared" si="686"/>
        <v>0</v>
      </c>
      <c r="DP132" s="11">
        <v>0</v>
      </c>
      <c r="DQ132" s="11">
        <f t="shared" si="687"/>
        <v>0</v>
      </c>
      <c r="DR132" s="11">
        <v>0</v>
      </c>
      <c r="DS132" s="11">
        <f t="shared" si="688"/>
        <v>0</v>
      </c>
      <c r="DT132" s="11">
        <v>0</v>
      </c>
      <c r="DU132" s="11">
        <f t="shared" si="689"/>
        <v>0</v>
      </c>
      <c r="DV132" s="11">
        <v>0</v>
      </c>
      <c r="DW132" s="11">
        <f t="shared" si="690"/>
        <v>0</v>
      </c>
      <c r="DX132" s="11">
        <v>0</v>
      </c>
      <c r="DY132" s="11">
        <f t="shared" si="691"/>
        <v>0</v>
      </c>
      <c r="DZ132" s="11">
        <v>0</v>
      </c>
      <c r="EA132" s="11">
        <f t="shared" si="692"/>
        <v>0</v>
      </c>
      <c r="EB132" s="64">
        <f t="shared" si="693"/>
        <v>4671</v>
      </c>
      <c r="EC132" s="64">
        <f t="shared" si="693"/>
        <v>191677455.01474571</v>
      </c>
    </row>
    <row r="133" spans="1:133" ht="27" customHeight="1" x14ac:dyDescent="0.25">
      <c r="A133" s="45">
        <v>142</v>
      </c>
      <c r="B133" s="8" t="s">
        <v>200</v>
      </c>
      <c r="C133" s="5">
        <v>19007.45</v>
      </c>
      <c r="D133" s="5">
        <f t="shared" si="628"/>
        <v>16156.3325</v>
      </c>
      <c r="E133" s="9">
        <v>2.11</v>
      </c>
      <c r="F133" s="10">
        <v>1</v>
      </c>
      <c r="G133" s="10"/>
      <c r="H133" s="7">
        <v>0.59</v>
      </c>
      <c r="I133" s="7">
        <v>0.23</v>
      </c>
      <c r="J133" s="7">
        <v>0.03</v>
      </c>
      <c r="K133" s="7">
        <v>0.15</v>
      </c>
      <c r="L133" s="5">
        <v>1.4</v>
      </c>
      <c r="M133" s="5">
        <v>1.68</v>
      </c>
      <c r="N133" s="5">
        <v>2.23</v>
      </c>
      <c r="O133" s="5">
        <v>2.39</v>
      </c>
      <c r="P133" s="11"/>
      <c r="Q133" s="11">
        <f t="shared" si="636"/>
        <v>0</v>
      </c>
      <c r="R133" s="11">
        <v>0</v>
      </c>
      <c r="S133" s="11">
        <f t="shared" si="637"/>
        <v>0</v>
      </c>
      <c r="T133" s="11">
        <v>0</v>
      </c>
      <c r="U133" s="11">
        <f t="shared" si="638"/>
        <v>0</v>
      </c>
      <c r="V133" s="11">
        <v>0</v>
      </c>
      <c r="W133" s="11">
        <f t="shared" si="639"/>
        <v>0</v>
      </c>
      <c r="X133" s="11">
        <v>0</v>
      </c>
      <c r="Y133" s="11">
        <f t="shared" si="640"/>
        <v>0</v>
      </c>
      <c r="Z133" s="11">
        <v>0</v>
      </c>
      <c r="AA133" s="11">
        <f t="shared" si="641"/>
        <v>0</v>
      </c>
      <c r="AB133" s="11">
        <v>0</v>
      </c>
      <c r="AC133" s="11">
        <f t="shared" si="642"/>
        <v>0</v>
      </c>
      <c r="AD133" s="11">
        <v>0</v>
      </c>
      <c r="AE133" s="11">
        <f t="shared" si="643"/>
        <v>0</v>
      </c>
      <c r="AF133" s="11">
        <v>584</v>
      </c>
      <c r="AG133" s="11">
        <f t="shared" si="644"/>
        <v>42627567.142159998</v>
      </c>
      <c r="AH133" s="11">
        <v>0</v>
      </c>
      <c r="AI133" s="11">
        <f t="shared" si="645"/>
        <v>0</v>
      </c>
      <c r="AJ133" s="11">
        <v>0</v>
      </c>
      <c r="AK133" s="11">
        <f t="shared" si="646"/>
        <v>0</v>
      </c>
      <c r="AL133" s="11">
        <v>0</v>
      </c>
      <c r="AM133" s="11">
        <f t="shared" si="647"/>
        <v>0</v>
      </c>
      <c r="AN133" s="11"/>
      <c r="AO133" s="11">
        <f t="shared" si="648"/>
        <v>0</v>
      </c>
      <c r="AP133" s="11">
        <v>0</v>
      </c>
      <c r="AQ133" s="11">
        <f t="shared" si="649"/>
        <v>0</v>
      </c>
      <c r="AR133" s="11">
        <v>0</v>
      </c>
      <c r="AS133" s="11">
        <f t="shared" si="650"/>
        <v>0</v>
      </c>
      <c r="AT133" s="11">
        <v>0</v>
      </c>
      <c r="AU133" s="11">
        <f t="shared" si="651"/>
        <v>0</v>
      </c>
      <c r="AV133" s="11">
        <v>0</v>
      </c>
      <c r="AW133" s="11">
        <f t="shared" si="652"/>
        <v>0</v>
      </c>
      <c r="AX133" s="11"/>
      <c r="AY133" s="11">
        <f t="shared" si="653"/>
        <v>0</v>
      </c>
      <c r="AZ133" s="11"/>
      <c r="BA133" s="11">
        <f t="shared" si="654"/>
        <v>0</v>
      </c>
      <c r="BB133" s="11">
        <v>0</v>
      </c>
      <c r="BC133" s="11">
        <f t="shared" si="655"/>
        <v>0</v>
      </c>
      <c r="BD133" s="11">
        <v>0</v>
      </c>
      <c r="BE133" s="11">
        <f t="shared" si="656"/>
        <v>0</v>
      </c>
      <c r="BF133" s="11"/>
      <c r="BG133" s="11">
        <f t="shared" si="657"/>
        <v>0</v>
      </c>
      <c r="BH133" s="11">
        <v>0</v>
      </c>
      <c r="BI133" s="11">
        <f t="shared" si="658"/>
        <v>0</v>
      </c>
      <c r="BJ133" s="11">
        <v>0</v>
      </c>
      <c r="BK133" s="11">
        <f t="shared" si="659"/>
        <v>0</v>
      </c>
      <c r="BL133" s="11">
        <v>0</v>
      </c>
      <c r="BM133" s="11">
        <f t="shared" si="660"/>
        <v>0</v>
      </c>
      <c r="BN133" s="11">
        <v>0</v>
      </c>
      <c r="BO133" s="11">
        <f t="shared" si="661"/>
        <v>0</v>
      </c>
      <c r="BP133" s="11">
        <v>0</v>
      </c>
      <c r="BQ133" s="11">
        <f t="shared" si="662"/>
        <v>0</v>
      </c>
      <c r="BR133" s="11">
        <v>0</v>
      </c>
      <c r="BS133" s="11">
        <f t="shared" si="663"/>
        <v>0</v>
      </c>
      <c r="BT133" s="11">
        <v>0</v>
      </c>
      <c r="BU133" s="11">
        <f t="shared" si="664"/>
        <v>0</v>
      </c>
      <c r="BV133" s="11">
        <v>0</v>
      </c>
      <c r="BW133" s="11">
        <f t="shared" si="665"/>
        <v>0</v>
      </c>
      <c r="BX133" s="11">
        <v>0</v>
      </c>
      <c r="BY133" s="11">
        <f t="shared" si="666"/>
        <v>0</v>
      </c>
      <c r="BZ133" s="11">
        <v>0</v>
      </c>
      <c r="CA133" s="11">
        <f t="shared" si="667"/>
        <v>0</v>
      </c>
      <c r="CB133" s="11">
        <v>0</v>
      </c>
      <c r="CC133" s="11">
        <f t="shared" si="668"/>
        <v>0</v>
      </c>
      <c r="CD133" s="11">
        <v>0</v>
      </c>
      <c r="CE133" s="11">
        <f t="shared" si="669"/>
        <v>0</v>
      </c>
      <c r="CF133" s="11">
        <v>0</v>
      </c>
      <c r="CG133" s="11">
        <f t="shared" si="670"/>
        <v>0</v>
      </c>
      <c r="CH133" s="11"/>
      <c r="CI133" s="11">
        <f t="shared" si="671"/>
        <v>0</v>
      </c>
      <c r="CJ133" s="11"/>
      <c r="CK133" s="11">
        <f t="shared" si="559"/>
        <v>0</v>
      </c>
      <c r="CL133" s="11">
        <v>0</v>
      </c>
      <c r="CM133" s="11">
        <f t="shared" si="672"/>
        <v>0</v>
      </c>
      <c r="CN133" s="11">
        <v>0</v>
      </c>
      <c r="CO133" s="11">
        <f t="shared" si="673"/>
        <v>0</v>
      </c>
      <c r="CP133" s="11">
        <v>0</v>
      </c>
      <c r="CQ133" s="11">
        <f t="shared" si="674"/>
        <v>0</v>
      </c>
      <c r="CR133" s="11">
        <v>0</v>
      </c>
      <c r="CS133" s="11">
        <f t="shared" si="675"/>
        <v>0</v>
      </c>
      <c r="CT133" s="11">
        <v>0</v>
      </c>
      <c r="CU133" s="11">
        <f t="shared" si="676"/>
        <v>0</v>
      </c>
      <c r="CV133" s="11"/>
      <c r="CW133" s="11">
        <f t="shared" si="677"/>
        <v>0</v>
      </c>
      <c r="CX133" s="11"/>
      <c r="CY133" s="11">
        <f t="shared" si="678"/>
        <v>0</v>
      </c>
      <c r="CZ133" s="11">
        <v>0</v>
      </c>
      <c r="DA133" s="11">
        <f t="shared" si="679"/>
        <v>0</v>
      </c>
      <c r="DB133" s="11">
        <v>0</v>
      </c>
      <c r="DC133" s="11">
        <f t="shared" si="680"/>
        <v>0</v>
      </c>
      <c r="DD133" s="11">
        <v>0</v>
      </c>
      <c r="DE133" s="11">
        <f t="shared" si="681"/>
        <v>0</v>
      </c>
      <c r="DF133" s="11">
        <v>0</v>
      </c>
      <c r="DG133" s="11">
        <f t="shared" si="682"/>
        <v>0</v>
      </c>
      <c r="DH133" s="11">
        <v>0</v>
      </c>
      <c r="DI133" s="11">
        <f t="shared" si="683"/>
        <v>0</v>
      </c>
      <c r="DJ133" s="11">
        <v>0</v>
      </c>
      <c r="DK133" s="11">
        <f t="shared" si="684"/>
        <v>0</v>
      </c>
      <c r="DL133" s="11">
        <v>0</v>
      </c>
      <c r="DM133" s="11">
        <f t="shared" si="685"/>
        <v>0</v>
      </c>
      <c r="DN133" s="11">
        <v>0</v>
      </c>
      <c r="DO133" s="11">
        <f t="shared" si="686"/>
        <v>0</v>
      </c>
      <c r="DP133" s="11">
        <v>0</v>
      </c>
      <c r="DQ133" s="11">
        <f t="shared" si="687"/>
        <v>0</v>
      </c>
      <c r="DR133" s="11">
        <v>0</v>
      </c>
      <c r="DS133" s="11">
        <f t="shared" si="688"/>
        <v>0</v>
      </c>
      <c r="DT133" s="11">
        <v>0</v>
      </c>
      <c r="DU133" s="11">
        <f t="shared" si="689"/>
        <v>0</v>
      </c>
      <c r="DV133" s="11">
        <v>0</v>
      </c>
      <c r="DW133" s="11">
        <f t="shared" si="690"/>
        <v>0</v>
      </c>
      <c r="DX133" s="11">
        <v>0</v>
      </c>
      <c r="DY133" s="11">
        <f t="shared" si="691"/>
        <v>0</v>
      </c>
      <c r="DZ133" s="11">
        <v>0</v>
      </c>
      <c r="EA133" s="11">
        <f t="shared" si="692"/>
        <v>0</v>
      </c>
      <c r="EB133" s="64">
        <f t="shared" si="693"/>
        <v>584</v>
      </c>
      <c r="EC133" s="64">
        <f t="shared" si="693"/>
        <v>42627567.142159998</v>
      </c>
    </row>
    <row r="134" spans="1:133" x14ac:dyDescent="0.25">
      <c r="A134" s="45">
        <v>143</v>
      </c>
      <c r="B134" s="8" t="s">
        <v>201</v>
      </c>
      <c r="C134" s="5">
        <v>19007.45</v>
      </c>
      <c r="D134" s="5">
        <f t="shared" si="628"/>
        <v>14255.587500000001</v>
      </c>
      <c r="E134" s="9">
        <v>0.59</v>
      </c>
      <c r="F134" s="10">
        <v>1</v>
      </c>
      <c r="G134" s="10"/>
      <c r="H134" s="7">
        <v>0.54</v>
      </c>
      <c r="I134" s="7">
        <v>0.15</v>
      </c>
      <c r="J134" s="7">
        <v>0.06</v>
      </c>
      <c r="K134" s="7">
        <v>0.25</v>
      </c>
      <c r="L134" s="5">
        <v>1.4</v>
      </c>
      <c r="M134" s="5">
        <v>1.68</v>
      </c>
      <c r="N134" s="5">
        <v>2.23</v>
      </c>
      <c r="O134" s="5">
        <v>2.39</v>
      </c>
      <c r="P134" s="11"/>
      <c r="Q134" s="11">
        <f t="shared" si="636"/>
        <v>0</v>
      </c>
      <c r="R134" s="11">
        <v>0</v>
      </c>
      <c r="S134" s="11">
        <f t="shared" si="637"/>
        <v>0</v>
      </c>
      <c r="T134" s="11">
        <v>0</v>
      </c>
      <c r="U134" s="11">
        <f t="shared" si="638"/>
        <v>0</v>
      </c>
      <c r="V134" s="11">
        <v>0</v>
      </c>
      <c r="W134" s="11">
        <f t="shared" si="639"/>
        <v>0</v>
      </c>
      <c r="X134" s="11">
        <v>0</v>
      </c>
      <c r="Y134" s="11">
        <f t="shared" si="640"/>
        <v>0</v>
      </c>
      <c r="Z134" s="11"/>
      <c r="AA134" s="11">
        <f t="shared" si="641"/>
        <v>0</v>
      </c>
      <c r="AB134" s="11">
        <v>0</v>
      </c>
      <c r="AC134" s="11">
        <f t="shared" si="642"/>
        <v>0</v>
      </c>
      <c r="AD134" s="11">
        <v>0</v>
      </c>
      <c r="AE134" s="11">
        <f t="shared" si="643"/>
        <v>0</v>
      </c>
      <c r="AF134" s="11">
        <v>276</v>
      </c>
      <c r="AG134" s="11">
        <f t="shared" si="644"/>
        <v>5633215.1475599995</v>
      </c>
      <c r="AH134" s="11">
        <v>0</v>
      </c>
      <c r="AI134" s="11">
        <f t="shared" si="645"/>
        <v>0</v>
      </c>
      <c r="AJ134" s="11">
        <v>0</v>
      </c>
      <c r="AK134" s="11">
        <f t="shared" si="646"/>
        <v>0</v>
      </c>
      <c r="AL134" s="11">
        <v>0</v>
      </c>
      <c r="AM134" s="11">
        <f t="shared" si="647"/>
        <v>0</v>
      </c>
      <c r="AN134" s="11"/>
      <c r="AO134" s="11">
        <f t="shared" si="648"/>
        <v>0</v>
      </c>
      <c r="AP134" s="11">
        <v>0</v>
      </c>
      <c r="AQ134" s="11">
        <f t="shared" si="649"/>
        <v>0</v>
      </c>
      <c r="AR134" s="11">
        <v>0</v>
      </c>
      <c r="AS134" s="11">
        <f t="shared" si="650"/>
        <v>0</v>
      </c>
      <c r="AT134" s="11">
        <v>0</v>
      </c>
      <c r="AU134" s="11">
        <f t="shared" si="651"/>
        <v>0</v>
      </c>
      <c r="AV134" s="11">
        <v>0</v>
      </c>
      <c r="AW134" s="11">
        <f t="shared" si="652"/>
        <v>0</v>
      </c>
      <c r="AX134" s="11"/>
      <c r="AY134" s="11">
        <f t="shared" si="653"/>
        <v>0</v>
      </c>
      <c r="AZ134" s="11"/>
      <c r="BA134" s="11">
        <f t="shared" si="654"/>
        <v>0</v>
      </c>
      <c r="BB134" s="11">
        <v>0</v>
      </c>
      <c r="BC134" s="11">
        <f t="shared" si="655"/>
        <v>0</v>
      </c>
      <c r="BD134" s="11">
        <v>0</v>
      </c>
      <c r="BE134" s="11">
        <f t="shared" si="656"/>
        <v>0</v>
      </c>
      <c r="BF134" s="11">
        <v>1752</v>
      </c>
      <c r="BG134" s="11">
        <f t="shared" si="657"/>
        <v>29500902.805374</v>
      </c>
      <c r="BH134" s="11">
        <v>0</v>
      </c>
      <c r="BI134" s="11">
        <f t="shared" si="658"/>
        <v>0</v>
      </c>
      <c r="BJ134" s="11">
        <v>0</v>
      </c>
      <c r="BK134" s="11">
        <f t="shared" si="659"/>
        <v>0</v>
      </c>
      <c r="BL134" s="11">
        <v>0</v>
      </c>
      <c r="BM134" s="11">
        <f t="shared" si="660"/>
        <v>0</v>
      </c>
      <c r="BN134" s="11">
        <v>0</v>
      </c>
      <c r="BO134" s="11">
        <f t="shared" si="661"/>
        <v>0</v>
      </c>
      <c r="BP134" s="11">
        <v>0</v>
      </c>
      <c r="BQ134" s="11">
        <f t="shared" si="662"/>
        <v>0</v>
      </c>
      <c r="BR134" s="11">
        <v>0</v>
      </c>
      <c r="BS134" s="11">
        <f t="shared" si="663"/>
        <v>0</v>
      </c>
      <c r="BT134" s="11">
        <v>0</v>
      </c>
      <c r="BU134" s="11">
        <f t="shared" si="664"/>
        <v>0</v>
      </c>
      <c r="BV134" s="11">
        <v>0</v>
      </c>
      <c r="BW134" s="11">
        <f t="shared" si="665"/>
        <v>0</v>
      </c>
      <c r="BX134" s="11">
        <v>0</v>
      </c>
      <c r="BY134" s="11">
        <f t="shared" si="666"/>
        <v>0</v>
      </c>
      <c r="BZ134" s="11">
        <v>0</v>
      </c>
      <c r="CA134" s="11">
        <f t="shared" si="667"/>
        <v>0</v>
      </c>
      <c r="CB134" s="11">
        <v>2</v>
      </c>
      <c r="CC134" s="11">
        <f t="shared" si="668"/>
        <v>59346.580986000008</v>
      </c>
      <c r="CD134" s="11">
        <v>0</v>
      </c>
      <c r="CE134" s="11">
        <f t="shared" si="669"/>
        <v>0</v>
      </c>
      <c r="CF134" s="11">
        <v>2</v>
      </c>
      <c r="CG134" s="11">
        <f t="shared" si="670"/>
        <v>36361.555969200002</v>
      </c>
      <c r="CH134" s="11">
        <v>7</v>
      </c>
      <c r="CI134" s="11">
        <f t="shared" si="671"/>
        <v>129243.66525839997</v>
      </c>
      <c r="CJ134" s="11">
        <v>23</v>
      </c>
      <c r="CK134" s="11">
        <f t="shared" si="559"/>
        <v>584987.72686200007</v>
      </c>
      <c r="CL134" s="11">
        <v>4</v>
      </c>
      <c r="CM134" s="11">
        <f t="shared" si="672"/>
        <v>72723.111938400005</v>
      </c>
      <c r="CN134" s="11">
        <v>0</v>
      </c>
      <c r="CO134" s="11">
        <f t="shared" si="673"/>
        <v>0</v>
      </c>
      <c r="CP134" s="11">
        <v>0</v>
      </c>
      <c r="CQ134" s="11">
        <f t="shared" si="674"/>
        <v>0</v>
      </c>
      <c r="CR134" s="11">
        <v>0</v>
      </c>
      <c r="CS134" s="11">
        <f t="shared" si="675"/>
        <v>0</v>
      </c>
      <c r="CT134" s="11">
        <v>0</v>
      </c>
      <c r="CU134" s="11">
        <f t="shared" si="676"/>
        <v>0</v>
      </c>
      <c r="CV134" s="11"/>
      <c r="CW134" s="11">
        <f t="shared" si="677"/>
        <v>0</v>
      </c>
      <c r="CX134" s="11"/>
      <c r="CY134" s="11">
        <f t="shared" si="678"/>
        <v>0</v>
      </c>
      <c r="CZ134" s="11">
        <v>0</v>
      </c>
      <c r="DA134" s="11">
        <f t="shared" si="679"/>
        <v>0</v>
      </c>
      <c r="DB134" s="11">
        <v>0</v>
      </c>
      <c r="DC134" s="11">
        <f t="shared" si="680"/>
        <v>0</v>
      </c>
      <c r="DD134" s="11">
        <v>0</v>
      </c>
      <c r="DE134" s="11">
        <f t="shared" si="681"/>
        <v>0</v>
      </c>
      <c r="DF134" s="11">
        <v>0</v>
      </c>
      <c r="DG134" s="11">
        <f t="shared" si="682"/>
        <v>0</v>
      </c>
      <c r="DH134" s="11">
        <v>540</v>
      </c>
      <c r="DI134" s="11">
        <f t="shared" si="683"/>
        <v>10911292.818426002</v>
      </c>
      <c r="DJ134" s="11">
        <v>5</v>
      </c>
      <c r="DK134" s="11">
        <f t="shared" si="684"/>
        <v>101030.48905949999</v>
      </c>
      <c r="DL134" s="11">
        <v>0</v>
      </c>
      <c r="DM134" s="11">
        <f t="shared" si="685"/>
        <v>0</v>
      </c>
      <c r="DN134" s="11">
        <v>0</v>
      </c>
      <c r="DO134" s="11">
        <f t="shared" si="686"/>
        <v>0</v>
      </c>
      <c r="DP134" s="11">
        <v>0</v>
      </c>
      <c r="DQ134" s="11">
        <f t="shared" si="687"/>
        <v>0</v>
      </c>
      <c r="DR134" s="11">
        <v>0</v>
      </c>
      <c r="DS134" s="11">
        <f t="shared" si="688"/>
        <v>0</v>
      </c>
      <c r="DT134" s="11">
        <v>0</v>
      </c>
      <c r="DU134" s="11">
        <f t="shared" si="689"/>
        <v>0</v>
      </c>
      <c r="DV134" s="11">
        <v>0</v>
      </c>
      <c r="DW134" s="11">
        <f t="shared" si="690"/>
        <v>0</v>
      </c>
      <c r="DX134" s="11">
        <v>0</v>
      </c>
      <c r="DY134" s="11">
        <f t="shared" si="691"/>
        <v>0</v>
      </c>
      <c r="DZ134" s="11">
        <v>0</v>
      </c>
      <c r="EA134" s="11">
        <f t="shared" si="692"/>
        <v>0</v>
      </c>
      <c r="EB134" s="64">
        <f t="shared" si="693"/>
        <v>2611</v>
      </c>
      <c r="EC134" s="64">
        <f t="shared" si="693"/>
        <v>47029103.901433505</v>
      </c>
    </row>
    <row r="135" spans="1:133" x14ac:dyDescent="0.25">
      <c r="A135" s="45">
        <v>144</v>
      </c>
      <c r="B135" s="8" t="s">
        <v>202</v>
      </c>
      <c r="C135" s="5">
        <v>19007.45</v>
      </c>
      <c r="D135" s="5">
        <f t="shared" si="628"/>
        <v>14255.587500000001</v>
      </c>
      <c r="E135" s="9">
        <v>0.84</v>
      </c>
      <c r="F135" s="10">
        <v>1</v>
      </c>
      <c r="G135" s="10"/>
      <c r="H135" s="7">
        <v>0.54</v>
      </c>
      <c r="I135" s="7">
        <v>0.15</v>
      </c>
      <c r="J135" s="7">
        <v>0.06</v>
      </c>
      <c r="K135" s="7">
        <v>0.25</v>
      </c>
      <c r="L135" s="5">
        <v>1.4</v>
      </c>
      <c r="M135" s="5">
        <v>1.68</v>
      </c>
      <c r="N135" s="5">
        <v>2.23</v>
      </c>
      <c r="O135" s="5">
        <v>2.39</v>
      </c>
      <c r="P135" s="11"/>
      <c r="Q135" s="11">
        <f t="shared" si="636"/>
        <v>0</v>
      </c>
      <c r="R135" s="11"/>
      <c r="S135" s="11">
        <f t="shared" si="637"/>
        <v>0</v>
      </c>
      <c r="T135" s="11"/>
      <c r="U135" s="11">
        <f t="shared" si="638"/>
        <v>0</v>
      </c>
      <c r="V135" s="11"/>
      <c r="W135" s="11">
        <f t="shared" si="639"/>
        <v>0</v>
      </c>
      <c r="X135" s="11"/>
      <c r="Y135" s="11">
        <f t="shared" si="640"/>
        <v>0</v>
      </c>
      <c r="Z135" s="11"/>
      <c r="AA135" s="11">
        <f t="shared" si="641"/>
        <v>0</v>
      </c>
      <c r="AB135" s="11"/>
      <c r="AC135" s="11">
        <f t="shared" si="642"/>
        <v>0</v>
      </c>
      <c r="AD135" s="11"/>
      <c r="AE135" s="11">
        <f t="shared" si="643"/>
        <v>0</v>
      </c>
      <c r="AF135" s="11">
        <v>1</v>
      </c>
      <c r="AG135" s="11">
        <f t="shared" si="644"/>
        <v>29058.589559999997</v>
      </c>
      <c r="AH135" s="11"/>
      <c r="AI135" s="11">
        <f t="shared" si="645"/>
        <v>0</v>
      </c>
      <c r="AJ135" s="11"/>
      <c r="AK135" s="11">
        <f t="shared" si="646"/>
        <v>0</v>
      </c>
      <c r="AL135" s="11"/>
      <c r="AM135" s="11">
        <f t="shared" si="647"/>
        <v>0</v>
      </c>
      <c r="AN135" s="11"/>
      <c r="AO135" s="11">
        <f t="shared" si="648"/>
        <v>0</v>
      </c>
      <c r="AP135" s="11"/>
      <c r="AQ135" s="11">
        <f t="shared" si="649"/>
        <v>0</v>
      </c>
      <c r="AR135" s="11"/>
      <c r="AS135" s="11">
        <f t="shared" si="650"/>
        <v>0</v>
      </c>
      <c r="AT135" s="11"/>
      <c r="AU135" s="11">
        <f t="shared" si="651"/>
        <v>0</v>
      </c>
      <c r="AV135" s="11"/>
      <c r="AW135" s="11">
        <f t="shared" si="652"/>
        <v>0</v>
      </c>
      <c r="AX135" s="11"/>
      <c r="AY135" s="11">
        <f t="shared" si="653"/>
        <v>0</v>
      </c>
      <c r="AZ135" s="11"/>
      <c r="BA135" s="11">
        <f t="shared" si="654"/>
        <v>0</v>
      </c>
      <c r="BB135" s="11"/>
      <c r="BC135" s="11">
        <f t="shared" si="655"/>
        <v>0</v>
      </c>
      <c r="BD135" s="11"/>
      <c r="BE135" s="11">
        <f t="shared" si="656"/>
        <v>0</v>
      </c>
      <c r="BF135" s="11">
        <f>185</f>
        <v>185</v>
      </c>
      <c r="BG135" s="11">
        <f t="shared" si="657"/>
        <v>4435067.2315949993</v>
      </c>
      <c r="BH135" s="11"/>
      <c r="BI135" s="11">
        <f t="shared" si="658"/>
        <v>0</v>
      </c>
      <c r="BJ135" s="11"/>
      <c r="BK135" s="11">
        <f t="shared" si="659"/>
        <v>0</v>
      </c>
      <c r="BL135" s="11"/>
      <c r="BM135" s="11">
        <f t="shared" si="660"/>
        <v>0</v>
      </c>
      <c r="BN135" s="11"/>
      <c r="BO135" s="11">
        <f t="shared" si="661"/>
        <v>0</v>
      </c>
      <c r="BP135" s="11"/>
      <c r="BQ135" s="11">
        <f t="shared" si="662"/>
        <v>0</v>
      </c>
      <c r="BR135" s="11"/>
      <c r="BS135" s="11">
        <f t="shared" si="663"/>
        <v>0</v>
      </c>
      <c r="BT135" s="11"/>
      <c r="BU135" s="11">
        <f t="shared" si="664"/>
        <v>0</v>
      </c>
      <c r="BV135" s="11"/>
      <c r="BW135" s="11">
        <f t="shared" si="665"/>
        <v>0</v>
      </c>
      <c r="BX135" s="11"/>
      <c r="BY135" s="11">
        <f t="shared" si="666"/>
        <v>0</v>
      </c>
      <c r="BZ135" s="11"/>
      <c r="CA135" s="11">
        <f t="shared" si="667"/>
        <v>0</v>
      </c>
      <c r="CB135" s="11">
        <v>1</v>
      </c>
      <c r="CC135" s="11">
        <f t="shared" si="668"/>
        <v>42246.718668000001</v>
      </c>
      <c r="CD135" s="11"/>
      <c r="CE135" s="11">
        <f t="shared" si="669"/>
        <v>0</v>
      </c>
      <c r="CF135" s="11">
        <v>1</v>
      </c>
      <c r="CG135" s="11">
        <f t="shared" si="670"/>
        <v>25884.497469600003</v>
      </c>
      <c r="CH135" s="12"/>
      <c r="CI135" s="11">
        <f t="shared" si="671"/>
        <v>0</v>
      </c>
      <c r="CJ135" s="11">
        <v>2</v>
      </c>
      <c r="CK135" s="11">
        <f t="shared" si="559"/>
        <v>72422.946288000006</v>
      </c>
      <c r="CL135" s="11">
        <v>3</v>
      </c>
      <c r="CM135" s="11">
        <f t="shared" si="672"/>
        <v>77653.492408799997</v>
      </c>
      <c r="CN135" s="11"/>
      <c r="CO135" s="11">
        <f t="shared" si="673"/>
        <v>0</v>
      </c>
      <c r="CP135" s="11"/>
      <c r="CQ135" s="11">
        <f t="shared" si="674"/>
        <v>0</v>
      </c>
      <c r="CR135" s="11"/>
      <c r="CS135" s="11">
        <f t="shared" si="675"/>
        <v>0</v>
      </c>
      <c r="CT135" s="11"/>
      <c r="CU135" s="11">
        <f t="shared" si="676"/>
        <v>0</v>
      </c>
      <c r="CV135" s="11">
        <v>1</v>
      </c>
      <c r="CW135" s="11">
        <f t="shared" si="677"/>
        <v>26286.847171199999</v>
      </c>
      <c r="CX135" s="11"/>
      <c r="CY135" s="11">
        <f t="shared" si="678"/>
        <v>0</v>
      </c>
      <c r="CZ135" s="11"/>
      <c r="DA135" s="11">
        <f t="shared" si="679"/>
        <v>0</v>
      </c>
      <c r="DB135" s="11"/>
      <c r="DC135" s="11">
        <f t="shared" si="680"/>
        <v>0</v>
      </c>
      <c r="DD135" s="11"/>
      <c r="DE135" s="11">
        <f t="shared" si="681"/>
        <v>0</v>
      </c>
      <c r="DF135" s="11"/>
      <c r="DG135" s="11">
        <f t="shared" si="682"/>
        <v>0</v>
      </c>
      <c r="DH135" s="11">
        <v>110</v>
      </c>
      <c r="DI135" s="11">
        <f t="shared" si="683"/>
        <v>3164480.4030839996</v>
      </c>
      <c r="DJ135" s="11">
        <v>0</v>
      </c>
      <c r="DK135" s="11">
        <f t="shared" si="684"/>
        <v>0</v>
      </c>
      <c r="DL135" s="11"/>
      <c r="DM135" s="11">
        <f t="shared" si="685"/>
        <v>0</v>
      </c>
      <c r="DN135" s="11"/>
      <c r="DO135" s="11">
        <f t="shared" si="686"/>
        <v>0</v>
      </c>
      <c r="DP135" s="11"/>
      <c r="DQ135" s="11">
        <f t="shared" si="687"/>
        <v>0</v>
      </c>
      <c r="DR135" s="11"/>
      <c r="DS135" s="11">
        <f t="shared" si="688"/>
        <v>0</v>
      </c>
      <c r="DT135" s="11"/>
      <c r="DU135" s="11">
        <f t="shared" si="689"/>
        <v>0</v>
      </c>
      <c r="DV135" s="11"/>
      <c r="DW135" s="11">
        <f t="shared" si="690"/>
        <v>0</v>
      </c>
      <c r="DX135" s="11"/>
      <c r="DY135" s="11">
        <f t="shared" si="691"/>
        <v>0</v>
      </c>
      <c r="DZ135" s="11"/>
      <c r="EA135" s="11">
        <f t="shared" si="692"/>
        <v>0</v>
      </c>
      <c r="EB135" s="64">
        <f t="shared" si="693"/>
        <v>304</v>
      </c>
      <c r="EC135" s="64">
        <f t="shared" si="693"/>
        <v>7873100.7262445996</v>
      </c>
    </row>
    <row r="136" spans="1:133" s="66" customFormat="1" x14ac:dyDescent="0.2">
      <c r="A136" s="44">
        <v>23</v>
      </c>
      <c r="B136" s="26" t="s">
        <v>203</v>
      </c>
      <c r="C136" s="5">
        <v>19007.45</v>
      </c>
      <c r="D136" s="13">
        <f t="shared" si="628"/>
        <v>0</v>
      </c>
      <c r="E136" s="13">
        <v>1.31</v>
      </c>
      <c r="F136" s="14">
        <v>1</v>
      </c>
      <c r="G136" s="14"/>
      <c r="H136" s="15"/>
      <c r="I136" s="15"/>
      <c r="J136" s="15"/>
      <c r="K136" s="15"/>
      <c r="L136" s="5">
        <v>1.4</v>
      </c>
      <c r="M136" s="5">
        <v>1.68</v>
      </c>
      <c r="N136" s="5">
        <v>2.23</v>
      </c>
      <c r="O136" s="5">
        <v>2.39</v>
      </c>
      <c r="P136" s="12">
        <f t="shared" ref="P136:AJ136" si="694">SUM(P137:P142)</f>
        <v>200</v>
      </c>
      <c r="Q136" s="12">
        <f t="shared" si="694"/>
        <v>7611534.3028724995</v>
      </c>
      <c r="R136" s="12">
        <f t="shared" si="694"/>
        <v>257</v>
      </c>
      <c r="S136" s="12">
        <f t="shared" si="694"/>
        <v>9020270.5092500001</v>
      </c>
      <c r="T136" s="12">
        <f t="shared" si="694"/>
        <v>0</v>
      </c>
      <c r="U136" s="12">
        <f t="shared" si="694"/>
        <v>0</v>
      </c>
      <c r="V136" s="12">
        <f t="shared" si="694"/>
        <v>0</v>
      </c>
      <c r="W136" s="12">
        <f t="shared" si="694"/>
        <v>0</v>
      </c>
      <c r="X136" s="12">
        <f t="shared" si="694"/>
        <v>0</v>
      </c>
      <c r="Y136" s="12">
        <f t="shared" si="694"/>
        <v>0</v>
      </c>
      <c r="Z136" s="12">
        <f t="shared" si="694"/>
        <v>963</v>
      </c>
      <c r="AA136" s="12">
        <f t="shared" si="694"/>
        <v>32448013.249960005</v>
      </c>
      <c r="AB136" s="12">
        <f t="shared" si="694"/>
        <v>0</v>
      </c>
      <c r="AC136" s="12">
        <f t="shared" si="694"/>
        <v>0</v>
      </c>
      <c r="AD136" s="12">
        <f t="shared" si="694"/>
        <v>0</v>
      </c>
      <c r="AE136" s="12">
        <f t="shared" si="694"/>
        <v>0</v>
      </c>
      <c r="AF136" s="12">
        <f t="shared" si="694"/>
        <v>0</v>
      </c>
      <c r="AG136" s="12">
        <f t="shared" si="694"/>
        <v>0</v>
      </c>
      <c r="AH136" s="12">
        <f t="shared" si="694"/>
        <v>220</v>
      </c>
      <c r="AI136" s="12">
        <f t="shared" si="694"/>
        <v>5749542.6423050007</v>
      </c>
      <c r="AJ136" s="12">
        <f t="shared" si="694"/>
        <v>358</v>
      </c>
      <c r="AK136" s="12">
        <f t="shared" ref="AK136:BE136" si="695">SUM(AK137:AK142)</f>
        <v>10981193.09595</v>
      </c>
      <c r="AL136" s="12">
        <f t="shared" si="695"/>
        <v>407</v>
      </c>
      <c r="AM136" s="12">
        <f t="shared" si="695"/>
        <v>11054837.460974999</v>
      </c>
      <c r="AN136" s="12">
        <f t="shared" si="695"/>
        <v>0</v>
      </c>
      <c r="AO136" s="12">
        <f t="shared" si="695"/>
        <v>0</v>
      </c>
      <c r="AP136" s="12">
        <f t="shared" si="695"/>
        <v>350</v>
      </c>
      <c r="AQ136" s="12">
        <f t="shared" si="695"/>
        <v>10935173.018307999</v>
      </c>
      <c r="AR136" s="12">
        <f t="shared" si="695"/>
        <v>53</v>
      </c>
      <c r="AS136" s="12">
        <f t="shared" si="695"/>
        <v>1608279.8378185001</v>
      </c>
      <c r="AT136" s="12">
        <f t="shared" si="695"/>
        <v>0</v>
      </c>
      <c r="AU136" s="12">
        <f t="shared" si="695"/>
        <v>0</v>
      </c>
      <c r="AV136" s="12">
        <f t="shared" si="695"/>
        <v>0</v>
      </c>
      <c r="AW136" s="12">
        <f t="shared" si="695"/>
        <v>0</v>
      </c>
      <c r="AX136" s="12">
        <f t="shared" si="695"/>
        <v>0</v>
      </c>
      <c r="AY136" s="12">
        <f t="shared" si="695"/>
        <v>0</v>
      </c>
      <c r="AZ136" s="12">
        <f t="shared" si="695"/>
        <v>728</v>
      </c>
      <c r="BA136" s="12">
        <f t="shared" si="695"/>
        <v>20268293.039417498</v>
      </c>
      <c r="BB136" s="12">
        <f t="shared" si="695"/>
        <v>0</v>
      </c>
      <c r="BC136" s="12">
        <f t="shared" si="695"/>
        <v>0</v>
      </c>
      <c r="BD136" s="12">
        <f t="shared" si="695"/>
        <v>50</v>
      </c>
      <c r="BE136" s="12">
        <f t="shared" si="695"/>
        <v>1212936.6624375</v>
      </c>
      <c r="BF136" s="12">
        <f t="shared" ref="BF136:CA136" si="696">SUM(BF137:BF142)</f>
        <v>674</v>
      </c>
      <c r="BG136" s="12">
        <f t="shared" si="696"/>
        <v>21342262.718526751</v>
      </c>
      <c r="BH136" s="12">
        <f t="shared" si="696"/>
        <v>505</v>
      </c>
      <c r="BI136" s="12">
        <f t="shared" si="696"/>
        <v>17229979.337570999</v>
      </c>
      <c r="BJ136" s="12">
        <f t="shared" si="696"/>
        <v>0</v>
      </c>
      <c r="BK136" s="12">
        <f t="shared" si="696"/>
        <v>0</v>
      </c>
      <c r="BL136" s="12">
        <f t="shared" si="696"/>
        <v>0</v>
      </c>
      <c r="BM136" s="12">
        <f t="shared" si="696"/>
        <v>0</v>
      </c>
      <c r="BN136" s="12">
        <f t="shared" si="696"/>
        <v>0</v>
      </c>
      <c r="BO136" s="12">
        <f t="shared" si="696"/>
        <v>0</v>
      </c>
      <c r="BP136" s="12">
        <f t="shared" si="696"/>
        <v>1389</v>
      </c>
      <c r="BQ136" s="12">
        <f t="shared" si="696"/>
        <v>36922542.418723501</v>
      </c>
      <c r="BR136" s="12">
        <f t="shared" si="696"/>
        <v>1068</v>
      </c>
      <c r="BS136" s="12">
        <f t="shared" si="696"/>
        <v>28682485.725508995</v>
      </c>
      <c r="BT136" s="12">
        <f t="shared" si="696"/>
        <v>235</v>
      </c>
      <c r="BU136" s="12">
        <f t="shared" si="696"/>
        <v>8967315.7535500005</v>
      </c>
      <c r="BV136" s="12">
        <f t="shared" si="696"/>
        <v>16</v>
      </c>
      <c r="BW136" s="12">
        <f t="shared" si="696"/>
        <v>540541.65615450009</v>
      </c>
      <c r="BX136" s="12">
        <f t="shared" si="696"/>
        <v>11</v>
      </c>
      <c r="BY136" s="12">
        <f t="shared" si="696"/>
        <v>323323.37710750004</v>
      </c>
      <c r="BZ136" s="12">
        <f t="shared" si="696"/>
        <v>65</v>
      </c>
      <c r="CA136" s="12">
        <f t="shared" si="696"/>
        <v>2397860.5252140001</v>
      </c>
      <c r="CB136" s="12">
        <f t="shared" ref="CB136:CI136" si="697">SUM(CB137:CB142)</f>
        <v>68</v>
      </c>
      <c r="CC136" s="12">
        <f t="shared" si="697"/>
        <v>4034058.6956670005</v>
      </c>
      <c r="CD136" s="12">
        <f t="shared" si="697"/>
        <v>179</v>
      </c>
      <c r="CE136" s="12">
        <f t="shared" si="697"/>
        <v>6921588.3874829998</v>
      </c>
      <c r="CF136" s="12">
        <f t="shared" si="697"/>
        <v>377</v>
      </c>
      <c r="CG136" s="12">
        <f t="shared" si="697"/>
        <v>12178039.761887999</v>
      </c>
      <c r="CH136" s="12">
        <f t="shared" si="697"/>
        <v>41</v>
      </c>
      <c r="CI136" s="12">
        <f t="shared" si="697"/>
        <v>1217957.2522656</v>
      </c>
      <c r="CJ136" s="12">
        <f>SUM(CJ137:CJ142)</f>
        <v>129</v>
      </c>
      <c r="CK136" s="12">
        <f t="shared" ref="CK136:DE136" si="698">SUM(CK137:CK142)</f>
        <v>5207985.798246</v>
      </c>
      <c r="CL136" s="12">
        <f t="shared" si="698"/>
        <v>445</v>
      </c>
      <c r="CM136" s="12">
        <f t="shared" si="698"/>
        <v>14747076.135745799</v>
      </c>
      <c r="CN136" s="12">
        <f t="shared" si="698"/>
        <v>543</v>
      </c>
      <c r="CO136" s="12">
        <f t="shared" si="698"/>
        <v>18899762.531727001</v>
      </c>
      <c r="CP136" s="12">
        <f t="shared" si="698"/>
        <v>1014</v>
      </c>
      <c r="CQ136" s="12">
        <f t="shared" si="698"/>
        <v>34336710.339762598</v>
      </c>
      <c r="CR136" s="12">
        <f t="shared" si="698"/>
        <v>6</v>
      </c>
      <c r="CS136" s="12">
        <f t="shared" si="698"/>
        <v>202158.37229280002</v>
      </c>
      <c r="CT136" s="12">
        <f t="shared" si="698"/>
        <v>382</v>
      </c>
      <c r="CU136" s="12">
        <f t="shared" si="698"/>
        <v>13830084.443406001</v>
      </c>
      <c r="CV136" s="12">
        <f t="shared" si="698"/>
        <v>34</v>
      </c>
      <c r="CW136" s="12">
        <f t="shared" si="698"/>
        <v>1007975.4135528</v>
      </c>
      <c r="CX136" s="12">
        <f t="shared" si="698"/>
        <v>424</v>
      </c>
      <c r="CY136" s="12">
        <f t="shared" si="698"/>
        <v>12720042.064545203</v>
      </c>
      <c r="CZ136" s="12">
        <f t="shared" si="698"/>
        <v>10</v>
      </c>
      <c r="DA136" s="12">
        <f t="shared" si="698"/>
        <v>300108.17187119997</v>
      </c>
      <c r="DB136" s="12">
        <f t="shared" si="698"/>
        <v>7</v>
      </c>
      <c r="DC136" s="12">
        <f t="shared" si="698"/>
        <v>176223.5811105</v>
      </c>
      <c r="DD136" s="12">
        <f t="shared" si="698"/>
        <v>1198</v>
      </c>
      <c r="DE136" s="12">
        <f t="shared" si="698"/>
        <v>43857849.015080109</v>
      </c>
      <c r="DF136" s="12">
        <f t="shared" ref="DF136:EA136" si="699">SUM(DF137:DF142)</f>
        <v>193</v>
      </c>
      <c r="DG136" s="12">
        <f t="shared" si="699"/>
        <v>7480023.4289781004</v>
      </c>
      <c r="DH136" s="12">
        <f t="shared" si="699"/>
        <v>242</v>
      </c>
      <c r="DI136" s="12">
        <f t="shared" si="699"/>
        <v>9747558.5749542005</v>
      </c>
      <c r="DJ136" s="12">
        <f t="shared" si="699"/>
        <v>361</v>
      </c>
      <c r="DK136" s="12">
        <f t="shared" si="699"/>
        <v>14739834.639429901</v>
      </c>
      <c r="DL136" s="12">
        <f t="shared" si="699"/>
        <v>0</v>
      </c>
      <c r="DM136" s="12">
        <f t="shared" si="699"/>
        <v>0</v>
      </c>
      <c r="DN136" s="12">
        <f t="shared" si="699"/>
        <v>1</v>
      </c>
      <c r="DO136" s="12">
        <f t="shared" si="699"/>
        <v>29110.479898500002</v>
      </c>
      <c r="DP136" s="12">
        <f t="shared" si="699"/>
        <v>1235</v>
      </c>
      <c r="DQ136" s="12">
        <f t="shared" si="699"/>
        <v>53422556.415228002</v>
      </c>
      <c r="DR136" s="12">
        <f t="shared" si="699"/>
        <v>397</v>
      </c>
      <c r="DS136" s="12">
        <f t="shared" si="699"/>
        <v>13734666.892346401</v>
      </c>
      <c r="DT136" s="12">
        <f t="shared" si="699"/>
        <v>97</v>
      </c>
      <c r="DU136" s="12">
        <f t="shared" si="699"/>
        <v>3144480.2700002994</v>
      </c>
      <c r="DV136" s="12">
        <f t="shared" si="699"/>
        <v>22</v>
      </c>
      <c r="DW136" s="12">
        <f t="shared" si="699"/>
        <v>913517.43459900003</v>
      </c>
      <c r="DX136" s="12">
        <f t="shared" si="699"/>
        <v>80</v>
      </c>
      <c r="DY136" s="12">
        <f t="shared" si="699"/>
        <v>5996285.8586977506</v>
      </c>
      <c r="DZ136" s="12">
        <f t="shared" si="699"/>
        <v>199</v>
      </c>
      <c r="EA136" s="12">
        <f t="shared" si="699"/>
        <v>13612822.375946064</v>
      </c>
      <c r="EB136" s="12">
        <f t="shared" ref="EB136:EC136" si="700">SUM(EB137:EB142)</f>
        <v>15233</v>
      </c>
      <c r="EC136" s="12">
        <f t="shared" si="700"/>
        <v>519754861.66637206</v>
      </c>
    </row>
    <row r="137" spans="1:133" x14ac:dyDescent="0.25">
      <c r="A137" s="45">
        <v>150</v>
      </c>
      <c r="B137" s="8" t="s">
        <v>204</v>
      </c>
      <c r="C137" s="5">
        <v>19007.45</v>
      </c>
      <c r="D137" s="5">
        <f t="shared" si="628"/>
        <v>15776.183500000003</v>
      </c>
      <c r="E137" s="9">
        <v>1.02</v>
      </c>
      <c r="F137" s="10">
        <v>1</v>
      </c>
      <c r="G137" s="10"/>
      <c r="H137" s="7">
        <v>0.59</v>
      </c>
      <c r="I137" s="7">
        <v>0.2</v>
      </c>
      <c r="J137" s="7">
        <v>0.04</v>
      </c>
      <c r="K137" s="7">
        <v>0.17</v>
      </c>
      <c r="L137" s="5">
        <v>1.4</v>
      </c>
      <c r="M137" s="5">
        <v>1.68</v>
      </c>
      <c r="N137" s="5">
        <v>2.23</v>
      </c>
      <c r="O137" s="5">
        <v>2.39</v>
      </c>
      <c r="P137" s="11"/>
      <c r="Q137" s="11">
        <f t="shared" ref="Q137:Q142" si="701">P137/12*9*C137*E137*F137*L137*$Q$9+P137/12*3*C137*E137*F137*L137*$Q$8</f>
        <v>0</v>
      </c>
      <c r="R137" s="11">
        <v>100</v>
      </c>
      <c r="S137" s="11">
        <f t="shared" ref="S137:S142" si="702">R137*C137*E137*F137*L137*$S$9</f>
        <v>3528543.0180000002</v>
      </c>
      <c r="T137" s="11">
        <v>0</v>
      </c>
      <c r="U137" s="11">
        <f t="shared" ref="U137:U142" si="703">T137*C137*E137*F137*L137*$U$9</f>
        <v>0</v>
      </c>
      <c r="V137" s="11">
        <v>0</v>
      </c>
      <c r="W137" s="11">
        <f t="shared" ref="W137:W142" si="704">V137*C137*E137*F137*L137*$W$9</f>
        <v>0</v>
      </c>
      <c r="X137" s="11">
        <v>0</v>
      </c>
      <c r="Y137" s="11">
        <f t="shared" ref="Y137:Y142" si="705">X137*C137*E137*F137*L137*$Y$9</f>
        <v>0</v>
      </c>
      <c r="Z137" s="11">
        <v>94</v>
      </c>
      <c r="AA137" s="11">
        <f t="shared" ref="AA137:AA142" si="706">Z137*C137*E137*F137*L137*$AA$9</f>
        <v>2806548.8312400002</v>
      </c>
      <c r="AB137" s="11">
        <v>0</v>
      </c>
      <c r="AC137" s="11">
        <f t="shared" ref="AC137:AC142" si="707">AB137*C137*E137*F137*L137*$AC$9</f>
        <v>0</v>
      </c>
      <c r="AD137" s="11">
        <v>0</v>
      </c>
      <c r="AE137" s="11">
        <f t="shared" ref="AE137:AE142" si="708">AD137*C137*E137*F137*L137*$AE$9</f>
        <v>0</v>
      </c>
      <c r="AF137" s="11">
        <v>0</v>
      </c>
      <c r="AG137" s="11">
        <f t="shared" ref="AG137:AG142" si="709">AF137*C137*E137*F137*L137*$AG$9</f>
        <v>0</v>
      </c>
      <c r="AH137" s="11">
        <v>0</v>
      </c>
      <c r="AI137" s="11">
        <f t="shared" ref="AI137:AI142" si="710">AH137/12*9*C137*E137*F137*L137*$AI$9+AH137/12*3*C137*E137*F137*L137*$AI$8</f>
        <v>0</v>
      </c>
      <c r="AJ137" s="11">
        <v>2</v>
      </c>
      <c r="AK137" s="11">
        <f t="shared" ref="AK137:AK142" si="711">AJ137/12*9*C137*E137*F137*L137*$AK$9+AJ137/12*3*C137*E137*F137*L137*$AK$8</f>
        <v>55642.40913</v>
      </c>
      <c r="AL137" s="11">
        <v>20</v>
      </c>
      <c r="AM137" s="11">
        <f t="shared" ref="AM137:AM142" si="712">AL137/12*9*C137*E137*F137*L137*$AM$9+AL137/12*3*C137*E137*F137*L137*$AM$8</f>
        <v>523852.92497999989</v>
      </c>
      <c r="AN137" s="11"/>
      <c r="AO137" s="11">
        <f t="shared" ref="AO137:AO142" si="713">SUM($AO$9*AN137*C137*E137*F137*L137)</f>
        <v>0</v>
      </c>
      <c r="AP137" s="11">
        <v>18</v>
      </c>
      <c r="AQ137" s="11">
        <f t="shared" ref="AQ137:AQ142" si="714">AP137/12*3*C137*E137*F137*L137*$AQ$8+AP137/12*9*C137*E137*F137*L137*$AQ$9</f>
        <v>471467.63248199999</v>
      </c>
      <c r="AR137" s="11">
        <v>0</v>
      </c>
      <c r="AS137" s="11">
        <f t="shared" ref="AS137:AS142" si="715">AR137/12*9*C137*E137*F137*L137*$AS$9+AR137/12*3*C137*E137*F137*L137*$AS$8</f>
        <v>0</v>
      </c>
      <c r="AT137" s="11"/>
      <c r="AU137" s="11">
        <f t="shared" ref="AU137:AU142" si="716">AT137*C137*E137*F137*L137*$AU$9</f>
        <v>0</v>
      </c>
      <c r="AV137" s="11"/>
      <c r="AW137" s="11">
        <f t="shared" ref="AW137:AW142" si="717">AV137*C137*E137*F137*L137*$AW$9</f>
        <v>0</v>
      </c>
      <c r="AX137" s="11"/>
      <c r="AY137" s="11">
        <f t="shared" ref="AY137:AY142" si="718">SUM(AX137*$AY$9*C137*E137*F137*L137)</f>
        <v>0</v>
      </c>
      <c r="AZ137" s="11">
        <v>1</v>
      </c>
      <c r="BA137" s="11">
        <f t="shared" ref="BA137:BA142" si="719">(AZ137/12*3*C137*E137*F137*L137*$BA$8)+(AZ137/12*9*C137*E137*F137*L137*$BA$9)</f>
        <v>27821.204565</v>
      </c>
      <c r="BB137" s="11">
        <v>0</v>
      </c>
      <c r="BC137" s="11">
        <f t="shared" ref="BC137:BC142" si="720">BB137/12*9*C137*E137*F137*L137*$BC$9+BB137/12*3*C137*E137*F137*L137*$BC$8</f>
        <v>0</v>
      </c>
      <c r="BD137" s="11">
        <v>0</v>
      </c>
      <c r="BE137" s="11">
        <f t="shared" ref="BE137:BE142" si="721">BD137/12*9*C137*E137*F137*L137*$BE$9+BD137/12*3*C137*E137*F137*L137*$BE$8</f>
        <v>0</v>
      </c>
      <c r="BF137" s="11"/>
      <c r="BG137" s="11">
        <f t="shared" ref="BG137:BG142" si="722">BF137/12*9*C137*E137*F137*L137*$BG$9+BF137/12*3*C137*E137*F137*L137*$BG$8</f>
        <v>0</v>
      </c>
      <c r="BH137" s="11"/>
      <c r="BI137" s="11">
        <f t="shared" ref="BI137:BI142" si="723">BH137/12*9*C137*E137*F137*L137*$BI$9+BH137/12*3*C137*E137*F137*L137*$BI$8</f>
        <v>0</v>
      </c>
      <c r="BJ137" s="11">
        <v>0</v>
      </c>
      <c r="BK137" s="11">
        <f t="shared" ref="BK137:BK142" si="724">BJ137/12*9*C137*E137*F137*L137*$BK$9+BJ137/12*3*C137*E137*F137*L137*$BK$8</f>
        <v>0</v>
      </c>
      <c r="BL137" s="11">
        <v>0</v>
      </c>
      <c r="BM137" s="11">
        <f t="shared" ref="BM137:BM142" si="725">BL137/12*9*C137*E137*F137*L137*$BM$9+BL137/12*3*C137*E137*F137*L137*$BM$8</f>
        <v>0</v>
      </c>
      <c r="BN137" s="11">
        <v>0</v>
      </c>
      <c r="BO137" s="11">
        <f t="shared" ref="BO137:BO142" si="726">BN137/12*9*C137*E137*F137*L137*$BO$9+BN137/12*3*C137*E137*F137*L137*$BO$8</f>
        <v>0</v>
      </c>
      <c r="BP137" s="11">
        <v>6</v>
      </c>
      <c r="BQ137" s="11">
        <f t="shared" ref="BQ137:BQ142" si="727">BP137/12*9*C137*E137*F137*L137*$BQ$9+BP137/12*3*C137*E137*F137*L137*$BQ$8</f>
        <v>151048.78380900002</v>
      </c>
      <c r="BR137" s="11">
        <v>0</v>
      </c>
      <c r="BS137" s="11">
        <f t="shared" ref="BS137:BS142" si="728">BR137/12*9*C137*E137*F137*L137*$BS$9+BR137/12*3*C137*E137*F137*L137*$BS$8</f>
        <v>0</v>
      </c>
      <c r="BT137" s="11">
        <v>0</v>
      </c>
      <c r="BU137" s="11">
        <f t="shared" ref="BU137:BU142" si="729">BT137*C137*E137*F137*L137*$BU$9</f>
        <v>0</v>
      </c>
      <c r="BV137" s="11">
        <v>0</v>
      </c>
      <c r="BW137" s="11">
        <f t="shared" ref="BW137:BW142" si="730">BV137/12*9*C137*E137*F137*L137*$BW$9+BV137/12*3*C137*E137*F137*L137*$BW$8</f>
        <v>0</v>
      </c>
      <c r="BX137" s="11">
        <v>0</v>
      </c>
      <c r="BY137" s="11">
        <f t="shared" ref="BY137:BY142" si="731">BX137/12*9*C137*E137*F137*L137*$BY$9+BX137/12*3*C137*E137*F137*L137*$BY$8</f>
        <v>0</v>
      </c>
      <c r="BZ137" s="11">
        <v>0</v>
      </c>
      <c r="CA137" s="11">
        <f t="shared" ref="CA137:CA142" si="732">BZ137/12*9*C137*E137*F137*M137*$CA$9+BZ137/12*3*C137*E137*F137*M137*$CA$8</f>
        <v>0</v>
      </c>
      <c r="CB137" s="11">
        <v>0</v>
      </c>
      <c r="CC137" s="11">
        <f t="shared" ref="CC137:CC142" si="733">CB137/12*9*C137*E137*F137*M137*$CC$9+CB137/12*3*C137*E137*F137*M137*$CC$8</f>
        <v>0</v>
      </c>
      <c r="CD137" s="11">
        <v>2</v>
      </c>
      <c r="CE137" s="11">
        <f t="shared" ref="CE137:CE142" si="734">CD137/12*9*C137*E137*F137*M137*$CE$9+CD137/12*3*C137*E137*F137*M137*$CE$8</f>
        <v>66770.890956000003</v>
      </c>
      <c r="CF137" s="11">
        <v>2</v>
      </c>
      <c r="CG137" s="11">
        <f t="shared" ref="CG137:CG142" si="735">CF137/12*9*C137*E137*F137*M137*$CG$9+CF137/12*3*C137*E137*F137*M137*$CG$8</f>
        <v>62862.350997600006</v>
      </c>
      <c r="CH137" s="11">
        <v>1</v>
      </c>
      <c r="CI137" s="11">
        <f t="shared" ref="CI137:CI142" si="736">SUM(CH137*$CI$9*C137*E137*F137*M137)</f>
        <v>31919.742993600001</v>
      </c>
      <c r="CJ137" s="11">
        <v>8</v>
      </c>
      <c r="CK137" s="11">
        <f t="shared" si="559"/>
        <v>351768.59625600005</v>
      </c>
      <c r="CL137" s="11"/>
      <c r="CM137" s="11">
        <f t="shared" ref="CM137:CM142" si="737">CL137/12*9*C137*E137*F137*M137*$CM$9+CL137/12*3*C137*E137*F137*M137*$CM$8</f>
        <v>0</v>
      </c>
      <c r="CN137" s="11"/>
      <c r="CO137" s="11">
        <f t="shared" ref="CO137:CO142" si="738">CN137/12*9*C137*E137*F137*M137*$CO$9+CN137/12*3*C137*E137*F137*M137*$CO$8</f>
        <v>0</v>
      </c>
      <c r="CP137" s="11"/>
      <c r="CQ137" s="11">
        <f t="shared" ref="CQ137:CQ142" si="739">CP137/12*9*C137*E137*F137*M137*$CQ$9+CP137/12*3*C137*E137*F137*M137*$CQ$8</f>
        <v>0</v>
      </c>
      <c r="CR137" s="11"/>
      <c r="CS137" s="11">
        <f t="shared" ref="CS137:CS142" si="740">CR137*C137*E137*F137*M137*$CS$9</f>
        <v>0</v>
      </c>
      <c r="CT137" s="11">
        <v>2</v>
      </c>
      <c r="CU137" s="11">
        <f t="shared" ref="CU137:CU142" si="741">CT137/12*9*C137*E137*F137*M137*$CU$9+CT137/12*3*C137*E137*F137*M137*$CU$8</f>
        <v>66770.890956000003</v>
      </c>
      <c r="CV137" s="11"/>
      <c r="CW137" s="11">
        <f t="shared" ref="CW137:CW142" si="742">SUM(CV137*$CW$9*C137*E137*F137*M137)</f>
        <v>0</v>
      </c>
      <c r="CX137" s="11"/>
      <c r="CY137" s="11">
        <f t="shared" ref="CY137:CY142" si="743">(CX137/12*2*C137*E137*F137*M137*$CY$8)+(CX137/12*9*C137*E137*F137*M137*$CY$9)</f>
        <v>0</v>
      </c>
      <c r="CZ137" s="11">
        <v>1</v>
      </c>
      <c r="DA137" s="11">
        <f t="shared" ref="DA137:DA142" si="744">CZ137*C137*E137*F137*M137*$DA$9</f>
        <v>31919.742993600004</v>
      </c>
      <c r="DB137" s="11">
        <v>0</v>
      </c>
      <c r="DC137" s="11">
        <f t="shared" ref="DC137:DC142" si="745">DB137/12*9*C137*E137*F137*M137*$DC$9+DB137/12*3*C137*E137*F137*M137*$DC$8</f>
        <v>0</v>
      </c>
      <c r="DD137" s="11">
        <v>3</v>
      </c>
      <c r="DE137" s="11">
        <f t="shared" ref="DE137:DE142" si="746">DD137/12*9*C137*E137*F137*M137*$DE$9+DD137/12*3*C137*E137*F137*M137*$DE$8</f>
        <v>104797.72763460003</v>
      </c>
      <c r="DF137" s="11"/>
      <c r="DG137" s="11">
        <f t="shared" ref="DG137:DG142" si="747">DF137/12*9*C137*E137*F137*M137*$DG$9+DF137/12*3*C137*E137*F137*M137*$DG$8</f>
        <v>0</v>
      </c>
      <c r="DH137" s="11"/>
      <c r="DI137" s="11">
        <f t="shared" ref="DI137:DI142" si="748">DH137/12*9*C137*E137*F137*M137*$DI$9+DH137/12*3*C137*E137*F137*M137*$DI$8</f>
        <v>0</v>
      </c>
      <c r="DJ137" s="11">
        <v>3</v>
      </c>
      <c r="DK137" s="11">
        <f t="shared" ref="DK137:DK142" si="749">DJ137/12*9*C137*E137*F137*M137*$DK$9+DJ137/12*3*C137*E137*F137*M137*$DK$8</f>
        <v>104797.72763460003</v>
      </c>
      <c r="DL137" s="11">
        <v>0</v>
      </c>
      <c r="DM137" s="11">
        <f t="shared" ref="DM137:DM142" si="750">DL137/12*3*C137*E137*F137*M137*$DM$8+DL137/12*9*C137*E137*F137*M137*$DM$9</f>
        <v>0</v>
      </c>
      <c r="DN137" s="11">
        <v>0</v>
      </c>
      <c r="DO137" s="11">
        <f t="shared" ref="DO137:DO142" si="751">DN137/12*9*C137*E137*F137*M137*$DO$9+DN137/12*3*C137*E137*F137*M137*$DO$8</f>
        <v>0</v>
      </c>
      <c r="DP137" s="11"/>
      <c r="DQ137" s="11">
        <f t="shared" ref="DQ137:DQ142" si="752">DP137/12*9*C137*E137*F137*M137*$DQ$9+DP137/12*3*C137*E137*F137*M137*$DQ$8</f>
        <v>0</v>
      </c>
      <c r="DR137" s="11"/>
      <c r="DS137" s="11">
        <f t="shared" ref="DS137:DS142" si="753">DR137/12*9*C137*E137*F137*M137*$DS$9+DR137/12*3*C137*E137*F137*M137*$DS$8</f>
        <v>0</v>
      </c>
      <c r="DT137" s="11">
        <v>0</v>
      </c>
      <c r="DU137" s="11">
        <f t="shared" ref="DU137:DU142" si="754">DT137/12*9*C137*E137*F137*M137*$DU$9+DT137/12*3*C137*E137*F137*M137*$DU$8</f>
        <v>0</v>
      </c>
      <c r="DV137" s="11">
        <v>0</v>
      </c>
      <c r="DW137" s="11">
        <f t="shared" ref="DW137:DW142" si="755">DV137/12*9*C137*E137*F137*M137*$DW$9+DV137/12*3*C137*E137*F137*M137*$DW$8</f>
        <v>0</v>
      </c>
      <c r="DX137" s="11">
        <v>0</v>
      </c>
      <c r="DY137" s="11">
        <f t="shared" ref="DY137:DY142" si="756">DX137/12*9*C137*E137*F137*N137*$DY$9+DX137/12*3*C137*E137*F137*N137*$DY$8</f>
        <v>0</v>
      </c>
      <c r="DZ137" s="11">
        <v>12</v>
      </c>
      <c r="EA137" s="11">
        <f t="shared" ref="EA137:EA142" si="757">DZ137/12*9*C137*E137*F137*O137*$EA$9+DZ137/12*3*C137*E137*F137*O137*$EA$8</f>
        <v>771500.42080650013</v>
      </c>
      <c r="EB137" s="64">
        <f t="shared" ref="EB137:EC142" si="758">SUM(P137,R137,T137,V137,X137,Z137,AB137,AD137,AF137,AH137,AJ137,AL137,AP137,AR137,AT137,AV137,AX137,AZ137,BB137,BD137,BF137,BH137,BJ137,BL137,BN137,BP137,BR137,BT137,BV137,BX137,BZ137,CB137,CD137,CF137,CH137,CJ137,CL137,CN137,CP137,CR137,CT137,CV137,CX137,CZ137,DB137,DD137,DF137,DH137,DJ137,DL137,DN137,DP137,DR137,DT137,DV137,DX137,DZ137,AN137)</f>
        <v>275</v>
      </c>
      <c r="EC137" s="64">
        <f t="shared" si="758"/>
        <v>9158032.8954344988</v>
      </c>
    </row>
    <row r="138" spans="1:133" ht="45" x14ac:dyDescent="0.25">
      <c r="A138" s="45">
        <v>151</v>
      </c>
      <c r="B138" s="8" t="s">
        <v>205</v>
      </c>
      <c r="C138" s="5">
        <v>19007.45</v>
      </c>
      <c r="D138" s="5">
        <f t="shared" si="628"/>
        <v>15966.258000000002</v>
      </c>
      <c r="E138" s="9">
        <v>0.85</v>
      </c>
      <c r="F138" s="10">
        <v>1</v>
      </c>
      <c r="G138" s="10"/>
      <c r="H138" s="7">
        <v>0.61</v>
      </c>
      <c r="I138" s="7">
        <v>0.2</v>
      </c>
      <c r="J138" s="7">
        <v>0.03</v>
      </c>
      <c r="K138" s="7">
        <v>0.16</v>
      </c>
      <c r="L138" s="5">
        <v>1.4</v>
      </c>
      <c r="M138" s="5">
        <v>1.68</v>
      </c>
      <c r="N138" s="5">
        <v>2.23</v>
      </c>
      <c r="O138" s="5">
        <v>2.39</v>
      </c>
      <c r="P138" s="11"/>
      <c r="Q138" s="11">
        <f t="shared" si="701"/>
        <v>0</v>
      </c>
      <c r="R138" s="11">
        <v>30</v>
      </c>
      <c r="S138" s="11">
        <f t="shared" si="702"/>
        <v>882135.75450000004</v>
      </c>
      <c r="T138" s="11">
        <v>0</v>
      </c>
      <c r="U138" s="11">
        <f t="shared" si="703"/>
        <v>0</v>
      </c>
      <c r="V138" s="11">
        <v>0</v>
      </c>
      <c r="W138" s="11">
        <f t="shared" si="704"/>
        <v>0</v>
      </c>
      <c r="X138" s="11"/>
      <c r="Y138" s="11">
        <f t="shared" si="705"/>
        <v>0</v>
      </c>
      <c r="Z138" s="11">
        <v>37</v>
      </c>
      <c r="AA138" s="11">
        <f t="shared" si="706"/>
        <v>920587.82584999991</v>
      </c>
      <c r="AB138" s="11">
        <v>0</v>
      </c>
      <c r="AC138" s="11">
        <f t="shared" si="707"/>
        <v>0</v>
      </c>
      <c r="AD138" s="11">
        <v>0</v>
      </c>
      <c r="AE138" s="11">
        <f t="shared" si="708"/>
        <v>0</v>
      </c>
      <c r="AF138" s="11">
        <v>0</v>
      </c>
      <c r="AG138" s="11">
        <f t="shared" si="709"/>
        <v>0</v>
      </c>
      <c r="AH138" s="11">
        <v>0</v>
      </c>
      <c r="AI138" s="11">
        <f t="shared" si="710"/>
        <v>0</v>
      </c>
      <c r="AJ138" s="11">
        <v>0</v>
      </c>
      <c r="AK138" s="11">
        <f t="shared" si="711"/>
        <v>0</v>
      </c>
      <c r="AL138" s="11">
        <v>12</v>
      </c>
      <c r="AM138" s="11">
        <f t="shared" si="712"/>
        <v>261926.46249000001</v>
      </c>
      <c r="AN138" s="11"/>
      <c r="AO138" s="11">
        <f t="shared" si="713"/>
        <v>0</v>
      </c>
      <c r="AP138" s="11"/>
      <c r="AQ138" s="11">
        <f t="shared" si="714"/>
        <v>0</v>
      </c>
      <c r="AR138" s="11">
        <v>0</v>
      </c>
      <c r="AS138" s="11">
        <f t="shared" si="715"/>
        <v>0</v>
      </c>
      <c r="AT138" s="11"/>
      <c r="AU138" s="11">
        <f t="shared" si="716"/>
        <v>0</v>
      </c>
      <c r="AV138" s="11"/>
      <c r="AW138" s="11">
        <f t="shared" si="717"/>
        <v>0</v>
      </c>
      <c r="AX138" s="11"/>
      <c r="AY138" s="11">
        <f t="shared" si="718"/>
        <v>0</v>
      </c>
      <c r="AZ138" s="11"/>
      <c r="BA138" s="11">
        <f t="shared" si="719"/>
        <v>0</v>
      </c>
      <c r="BB138" s="11">
        <v>0</v>
      </c>
      <c r="BC138" s="11">
        <f t="shared" si="720"/>
        <v>0</v>
      </c>
      <c r="BD138" s="11">
        <v>50</v>
      </c>
      <c r="BE138" s="11">
        <f t="shared" si="721"/>
        <v>1212936.6624375</v>
      </c>
      <c r="BF138" s="11">
        <v>3</v>
      </c>
      <c r="BG138" s="11">
        <f t="shared" si="722"/>
        <v>72776.19974625</v>
      </c>
      <c r="BH138" s="11">
        <v>19</v>
      </c>
      <c r="BI138" s="11">
        <f t="shared" si="723"/>
        <v>460915.9317262501</v>
      </c>
      <c r="BJ138" s="11">
        <v>0</v>
      </c>
      <c r="BK138" s="11">
        <f t="shared" si="724"/>
        <v>0</v>
      </c>
      <c r="BL138" s="11">
        <v>0</v>
      </c>
      <c r="BM138" s="11">
        <f t="shared" si="725"/>
        <v>0</v>
      </c>
      <c r="BN138" s="11">
        <v>0</v>
      </c>
      <c r="BO138" s="11">
        <f t="shared" si="726"/>
        <v>0</v>
      </c>
      <c r="BP138" s="11"/>
      <c r="BQ138" s="11">
        <f t="shared" si="727"/>
        <v>0</v>
      </c>
      <c r="BR138" s="11">
        <v>0</v>
      </c>
      <c r="BS138" s="11">
        <f t="shared" si="728"/>
        <v>0</v>
      </c>
      <c r="BT138" s="11">
        <v>0</v>
      </c>
      <c r="BU138" s="11">
        <f t="shared" si="729"/>
        <v>0</v>
      </c>
      <c r="BV138" s="11">
        <v>0</v>
      </c>
      <c r="BW138" s="11">
        <f t="shared" si="730"/>
        <v>0</v>
      </c>
      <c r="BX138" s="11">
        <v>0</v>
      </c>
      <c r="BY138" s="11">
        <f t="shared" si="731"/>
        <v>0</v>
      </c>
      <c r="BZ138" s="11">
        <v>0</v>
      </c>
      <c r="CA138" s="11">
        <f t="shared" si="732"/>
        <v>0</v>
      </c>
      <c r="CB138" s="11">
        <v>0</v>
      </c>
      <c r="CC138" s="11">
        <f t="shared" si="733"/>
        <v>0</v>
      </c>
      <c r="CD138" s="11">
        <v>2</v>
      </c>
      <c r="CE138" s="11">
        <f t="shared" si="734"/>
        <v>55642.40913</v>
      </c>
      <c r="CF138" s="11"/>
      <c r="CG138" s="11">
        <f t="shared" si="735"/>
        <v>0</v>
      </c>
      <c r="CH138" s="11"/>
      <c r="CI138" s="11">
        <f t="shared" si="736"/>
        <v>0</v>
      </c>
      <c r="CJ138" s="11"/>
      <c r="CK138" s="11">
        <f t="shared" si="559"/>
        <v>0</v>
      </c>
      <c r="CL138" s="11">
        <v>2</v>
      </c>
      <c r="CM138" s="11">
        <f t="shared" si="737"/>
        <v>52385.292497999995</v>
      </c>
      <c r="CN138" s="11"/>
      <c r="CO138" s="11">
        <f t="shared" si="738"/>
        <v>0</v>
      </c>
      <c r="CP138" s="11"/>
      <c r="CQ138" s="11">
        <f t="shared" si="739"/>
        <v>0</v>
      </c>
      <c r="CR138" s="11"/>
      <c r="CS138" s="11">
        <f t="shared" si="740"/>
        <v>0</v>
      </c>
      <c r="CT138" s="11"/>
      <c r="CU138" s="11">
        <f t="shared" si="741"/>
        <v>0</v>
      </c>
      <c r="CV138" s="11"/>
      <c r="CW138" s="11">
        <f t="shared" si="742"/>
        <v>0</v>
      </c>
      <c r="CX138" s="11"/>
      <c r="CY138" s="11">
        <f t="shared" si="743"/>
        <v>0</v>
      </c>
      <c r="CZ138" s="11">
        <v>0</v>
      </c>
      <c r="DA138" s="11">
        <f t="shared" si="744"/>
        <v>0</v>
      </c>
      <c r="DB138" s="11">
        <v>0</v>
      </c>
      <c r="DC138" s="11">
        <f t="shared" si="745"/>
        <v>0</v>
      </c>
      <c r="DD138" s="11"/>
      <c r="DE138" s="11">
        <f t="shared" si="746"/>
        <v>0</v>
      </c>
      <c r="DF138" s="11">
        <v>0</v>
      </c>
      <c r="DG138" s="11">
        <f t="shared" si="747"/>
        <v>0</v>
      </c>
      <c r="DH138" s="11"/>
      <c r="DI138" s="11">
        <f t="shared" si="748"/>
        <v>0</v>
      </c>
      <c r="DJ138" s="11">
        <v>2</v>
      </c>
      <c r="DK138" s="11">
        <f t="shared" si="749"/>
        <v>58220.959797000003</v>
      </c>
      <c r="DL138" s="11">
        <v>0</v>
      </c>
      <c r="DM138" s="11">
        <f t="shared" si="750"/>
        <v>0</v>
      </c>
      <c r="DN138" s="11">
        <v>1</v>
      </c>
      <c r="DO138" s="11">
        <f t="shared" si="751"/>
        <v>29110.479898500002</v>
      </c>
      <c r="DP138" s="11">
        <v>0</v>
      </c>
      <c r="DQ138" s="11">
        <f t="shared" si="752"/>
        <v>0</v>
      </c>
      <c r="DR138" s="11">
        <v>0</v>
      </c>
      <c r="DS138" s="11">
        <f t="shared" si="753"/>
        <v>0</v>
      </c>
      <c r="DT138" s="11">
        <v>0</v>
      </c>
      <c r="DU138" s="11">
        <f t="shared" si="754"/>
        <v>0</v>
      </c>
      <c r="DV138" s="11">
        <v>0</v>
      </c>
      <c r="DW138" s="11">
        <f t="shared" si="755"/>
        <v>0</v>
      </c>
      <c r="DX138" s="11">
        <v>0</v>
      </c>
      <c r="DY138" s="11">
        <f t="shared" si="756"/>
        <v>0</v>
      </c>
      <c r="DZ138" s="11"/>
      <c r="EA138" s="11">
        <f t="shared" si="757"/>
        <v>0</v>
      </c>
      <c r="EB138" s="64">
        <f t="shared" si="758"/>
        <v>158</v>
      </c>
      <c r="EC138" s="64">
        <f t="shared" si="758"/>
        <v>4006637.9780734996</v>
      </c>
    </row>
    <row r="139" spans="1:133" x14ac:dyDescent="0.25">
      <c r="A139" s="45">
        <v>152</v>
      </c>
      <c r="B139" s="8" t="s">
        <v>206</v>
      </c>
      <c r="C139" s="5">
        <v>19007.45</v>
      </c>
      <c r="D139" s="5">
        <f t="shared" si="628"/>
        <v>15015.885500000002</v>
      </c>
      <c r="E139" s="9">
        <v>1.36</v>
      </c>
      <c r="F139" s="10">
        <v>1</v>
      </c>
      <c r="G139" s="10"/>
      <c r="H139" s="7">
        <v>0.54</v>
      </c>
      <c r="I139" s="7">
        <v>0.2</v>
      </c>
      <c r="J139" s="7">
        <v>0.05</v>
      </c>
      <c r="K139" s="7">
        <v>0.21</v>
      </c>
      <c r="L139" s="5">
        <v>1.4</v>
      </c>
      <c r="M139" s="5">
        <v>1.68</v>
      </c>
      <c r="N139" s="5">
        <v>2.23</v>
      </c>
      <c r="O139" s="5">
        <v>2.39</v>
      </c>
      <c r="P139" s="11">
        <v>180</v>
      </c>
      <c r="Q139" s="11">
        <f t="shared" si="701"/>
        <v>6986515.17564</v>
      </c>
      <c r="R139" s="11">
        <v>20</v>
      </c>
      <c r="S139" s="11">
        <f t="shared" si="702"/>
        <v>940944.80480000004</v>
      </c>
      <c r="T139" s="11">
        <v>0</v>
      </c>
      <c r="U139" s="11">
        <f t="shared" si="703"/>
        <v>0</v>
      </c>
      <c r="V139" s="11">
        <v>0</v>
      </c>
      <c r="W139" s="11">
        <f t="shared" si="704"/>
        <v>0</v>
      </c>
      <c r="X139" s="11">
        <v>0</v>
      </c>
      <c r="Y139" s="11">
        <f t="shared" si="705"/>
        <v>0</v>
      </c>
      <c r="Z139" s="11">
        <v>217</v>
      </c>
      <c r="AA139" s="11">
        <f t="shared" si="706"/>
        <v>8638597.1117600016</v>
      </c>
      <c r="AB139" s="11">
        <v>0</v>
      </c>
      <c r="AC139" s="11">
        <f t="shared" si="707"/>
        <v>0</v>
      </c>
      <c r="AD139" s="11">
        <v>0</v>
      </c>
      <c r="AE139" s="11">
        <f t="shared" si="708"/>
        <v>0</v>
      </c>
      <c r="AF139" s="11">
        <v>0</v>
      </c>
      <c r="AG139" s="11">
        <f t="shared" si="709"/>
        <v>0</v>
      </c>
      <c r="AH139" s="11">
        <v>70</v>
      </c>
      <c r="AI139" s="11">
        <f t="shared" si="710"/>
        <v>2444646.98324</v>
      </c>
      <c r="AJ139" s="11">
        <v>200</v>
      </c>
      <c r="AK139" s="11">
        <f t="shared" si="711"/>
        <v>7418987.8840000005</v>
      </c>
      <c r="AL139" s="11">
        <v>163</v>
      </c>
      <c r="AM139" s="11">
        <f t="shared" si="712"/>
        <v>5692535.1181160007</v>
      </c>
      <c r="AN139" s="11"/>
      <c r="AO139" s="11">
        <f t="shared" si="713"/>
        <v>0</v>
      </c>
      <c r="AP139" s="11">
        <v>248</v>
      </c>
      <c r="AQ139" s="11">
        <f t="shared" si="714"/>
        <v>8661035.0263359994</v>
      </c>
      <c r="AR139" s="11">
        <v>30</v>
      </c>
      <c r="AS139" s="11">
        <f t="shared" si="715"/>
        <v>1047705.84996</v>
      </c>
      <c r="AT139" s="11"/>
      <c r="AU139" s="11">
        <f t="shared" si="716"/>
        <v>0</v>
      </c>
      <c r="AV139" s="11"/>
      <c r="AW139" s="11">
        <f t="shared" si="717"/>
        <v>0</v>
      </c>
      <c r="AX139" s="12"/>
      <c r="AY139" s="11">
        <f t="shared" si="718"/>
        <v>0</v>
      </c>
      <c r="AZ139" s="11">
        <v>270</v>
      </c>
      <c r="BA139" s="11">
        <f t="shared" si="719"/>
        <v>10015633.6434</v>
      </c>
      <c r="BB139" s="11">
        <v>0</v>
      </c>
      <c r="BC139" s="11">
        <f t="shared" si="720"/>
        <v>0</v>
      </c>
      <c r="BD139" s="11">
        <v>0</v>
      </c>
      <c r="BE139" s="11">
        <f t="shared" si="721"/>
        <v>0</v>
      </c>
      <c r="BF139" s="11">
        <f>227-4</f>
        <v>223</v>
      </c>
      <c r="BG139" s="11">
        <f t="shared" si="722"/>
        <v>8655516.0231540017</v>
      </c>
      <c r="BH139" s="11">
        <v>325</v>
      </c>
      <c r="BI139" s="11">
        <f t="shared" si="723"/>
        <v>12614541.289349999</v>
      </c>
      <c r="BJ139" s="11">
        <v>0</v>
      </c>
      <c r="BK139" s="11">
        <f t="shared" si="724"/>
        <v>0</v>
      </c>
      <c r="BL139" s="11">
        <v>0</v>
      </c>
      <c r="BM139" s="11">
        <f t="shared" si="725"/>
        <v>0</v>
      </c>
      <c r="BN139" s="11">
        <v>0</v>
      </c>
      <c r="BO139" s="11">
        <f t="shared" si="726"/>
        <v>0</v>
      </c>
      <c r="BP139" s="11">
        <v>553</v>
      </c>
      <c r="BQ139" s="11">
        <f t="shared" si="727"/>
        <v>18562217.210306</v>
      </c>
      <c r="BR139" s="11">
        <v>500</v>
      </c>
      <c r="BS139" s="11">
        <f t="shared" si="728"/>
        <v>16783198.200999998</v>
      </c>
      <c r="BT139" s="11">
        <v>200</v>
      </c>
      <c r="BU139" s="11">
        <f t="shared" si="729"/>
        <v>7961840.6560000004</v>
      </c>
      <c r="BV139" s="11">
        <v>10</v>
      </c>
      <c r="BW139" s="11">
        <f t="shared" si="730"/>
        <v>388139.73198000004</v>
      </c>
      <c r="BX139" s="11">
        <v>5</v>
      </c>
      <c r="BY139" s="11">
        <f t="shared" si="731"/>
        <v>167831.98201000001</v>
      </c>
      <c r="BZ139" s="11">
        <v>5</v>
      </c>
      <c r="CA139" s="11">
        <f t="shared" si="732"/>
        <v>301283.28846000001</v>
      </c>
      <c r="CB139" s="11">
        <v>37</v>
      </c>
      <c r="CC139" s="11">
        <f t="shared" si="733"/>
        <v>2530779.6230640002</v>
      </c>
      <c r="CD139" s="11">
        <v>100</v>
      </c>
      <c r="CE139" s="11">
        <f t="shared" si="734"/>
        <v>4451392.7304000007</v>
      </c>
      <c r="CF139" s="11">
        <v>137</v>
      </c>
      <c r="CG139" s="11">
        <f t="shared" si="735"/>
        <v>5741428.0577808004</v>
      </c>
      <c r="CH139" s="11">
        <v>10</v>
      </c>
      <c r="CI139" s="11">
        <f t="shared" si="736"/>
        <v>425596.57324800006</v>
      </c>
      <c r="CJ139" s="11">
        <v>20</v>
      </c>
      <c r="CK139" s="11">
        <f t="shared" si="559"/>
        <v>1172561.98752</v>
      </c>
      <c r="CL139" s="11">
        <f>180+20</f>
        <v>200</v>
      </c>
      <c r="CM139" s="11">
        <f t="shared" si="737"/>
        <v>8381646.7996800002</v>
      </c>
      <c r="CN139" s="11">
        <v>240</v>
      </c>
      <c r="CO139" s="11">
        <f t="shared" si="738"/>
        <v>10683342.552960001</v>
      </c>
      <c r="CP139" s="11">
        <v>469</v>
      </c>
      <c r="CQ139" s="11">
        <f t="shared" si="739"/>
        <v>19654961.745249603</v>
      </c>
      <c r="CR139" s="11">
        <v>2</v>
      </c>
      <c r="CS139" s="11">
        <f t="shared" si="740"/>
        <v>85119.314649599997</v>
      </c>
      <c r="CT139" s="11">
        <v>206</v>
      </c>
      <c r="CU139" s="11">
        <f t="shared" si="741"/>
        <v>9169869.0246240012</v>
      </c>
      <c r="CV139" s="11">
        <v>11</v>
      </c>
      <c r="CW139" s="11">
        <f t="shared" si="742"/>
        <v>468156.23057279998</v>
      </c>
      <c r="CX139" s="11">
        <v>147</v>
      </c>
      <c r="CY139" s="11">
        <f t="shared" si="743"/>
        <v>6022191.5114592006</v>
      </c>
      <c r="CZ139" s="11">
        <v>2</v>
      </c>
      <c r="DA139" s="11">
        <f t="shared" si="744"/>
        <v>85119.314649599997</v>
      </c>
      <c r="DB139" s="11"/>
      <c r="DC139" s="11">
        <f t="shared" si="745"/>
        <v>0</v>
      </c>
      <c r="DD139" s="11">
        <v>500</v>
      </c>
      <c r="DE139" s="11">
        <f t="shared" si="746"/>
        <v>23288383.918800004</v>
      </c>
      <c r="DF139" s="11">
        <v>100</v>
      </c>
      <c r="DG139" s="11">
        <f t="shared" si="747"/>
        <v>4657676.78376</v>
      </c>
      <c r="DH139" s="11">
        <v>144</v>
      </c>
      <c r="DI139" s="11">
        <f t="shared" si="748"/>
        <v>6707054.5686144019</v>
      </c>
      <c r="DJ139" s="11">
        <v>227</v>
      </c>
      <c r="DK139" s="11">
        <f t="shared" si="749"/>
        <v>10572926.299135201</v>
      </c>
      <c r="DL139" s="11">
        <v>0</v>
      </c>
      <c r="DM139" s="11">
        <f t="shared" si="750"/>
        <v>0</v>
      </c>
      <c r="DN139" s="11">
        <v>0</v>
      </c>
      <c r="DO139" s="11">
        <f t="shared" si="751"/>
        <v>0</v>
      </c>
      <c r="DP139" s="11">
        <v>797</v>
      </c>
      <c r="DQ139" s="11">
        <f t="shared" si="752"/>
        <v>40496382.508982405</v>
      </c>
      <c r="DR139" s="11">
        <v>107</v>
      </c>
      <c r="DS139" s="11">
        <f t="shared" si="753"/>
        <v>5436779.0821344005</v>
      </c>
      <c r="DT139" s="11">
        <v>40</v>
      </c>
      <c r="DU139" s="11">
        <f t="shared" si="754"/>
        <v>1611187.0272959999</v>
      </c>
      <c r="DV139" s="11">
        <v>15</v>
      </c>
      <c r="DW139" s="11">
        <f t="shared" si="755"/>
        <v>667708.90956000006</v>
      </c>
      <c r="DX139" s="11">
        <v>40</v>
      </c>
      <c r="DY139" s="11">
        <f t="shared" si="756"/>
        <v>3631685.0446800003</v>
      </c>
      <c r="DZ139" s="11">
        <v>90</v>
      </c>
      <c r="EA139" s="11">
        <f t="shared" si="757"/>
        <v>7715004.2080650013</v>
      </c>
      <c r="EB139" s="64">
        <f t="shared" si="758"/>
        <v>6860</v>
      </c>
      <c r="EC139" s="64">
        <f t="shared" si="758"/>
        <v>290938123.79639703</v>
      </c>
    </row>
    <row r="140" spans="1:133" ht="30" x14ac:dyDescent="0.25">
      <c r="A140" s="45">
        <v>174</v>
      </c>
      <c r="B140" s="8" t="s">
        <v>207</v>
      </c>
      <c r="C140" s="5">
        <v>19007.45</v>
      </c>
      <c r="D140" s="5">
        <f t="shared" si="628"/>
        <v>15015.885500000002</v>
      </c>
      <c r="E140" s="9">
        <v>0.75</v>
      </c>
      <c r="F140" s="10">
        <v>1</v>
      </c>
      <c r="G140" s="10"/>
      <c r="H140" s="7">
        <v>0.6</v>
      </c>
      <c r="I140" s="7">
        <v>0.14000000000000001</v>
      </c>
      <c r="J140" s="7">
        <v>0.05</v>
      </c>
      <c r="K140" s="7">
        <v>0.21</v>
      </c>
      <c r="L140" s="5">
        <v>1.4</v>
      </c>
      <c r="M140" s="5">
        <v>1.68</v>
      </c>
      <c r="N140" s="5">
        <v>2.23</v>
      </c>
      <c r="O140" s="5">
        <v>2.39</v>
      </c>
      <c r="P140" s="11">
        <v>5</v>
      </c>
      <c r="Q140" s="11">
        <f t="shared" si="701"/>
        <v>107023.82315625</v>
      </c>
      <c r="R140" s="11">
        <v>37</v>
      </c>
      <c r="S140" s="11">
        <f t="shared" si="702"/>
        <v>959971.26225000003</v>
      </c>
      <c r="T140" s="11">
        <v>0</v>
      </c>
      <c r="U140" s="11">
        <f t="shared" si="703"/>
        <v>0</v>
      </c>
      <c r="V140" s="11">
        <v>0</v>
      </c>
      <c r="W140" s="11">
        <f t="shared" si="704"/>
        <v>0</v>
      </c>
      <c r="X140" s="11">
        <v>0</v>
      </c>
      <c r="Y140" s="11">
        <f t="shared" si="705"/>
        <v>0</v>
      </c>
      <c r="Z140" s="11">
        <v>8</v>
      </c>
      <c r="AA140" s="11">
        <f t="shared" si="706"/>
        <v>175628.83800000002</v>
      </c>
      <c r="AB140" s="11">
        <v>0</v>
      </c>
      <c r="AC140" s="11">
        <f t="shared" si="707"/>
        <v>0</v>
      </c>
      <c r="AD140" s="11">
        <v>0</v>
      </c>
      <c r="AE140" s="11">
        <f t="shared" si="708"/>
        <v>0</v>
      </c>
      <c r="AF140" s="11">
        <v>0</v>
      </c>
      <c r="AG140" s="11">
        <f t="shared" si="709"/>
        <v>0</v>
      </c>
      <c r="AH140" s="11">
        <v>80</v>
      </c>
      <c r="AI140" s="11">
        <f t="shared" si="710"/>
        <v>1540743.8969999999</v>
      </c>
      <c r="AJ140" s="11">
        <v>110</v>
      </c>
      <c r="AK140" s="11">
        <f t="shared" si="711"/>
        <v>2250244.4868749999</v>
      </c>
      <c r="AL140" s="11">
        <v>125</v>
      </c>
      <c r="AM140" s="11">
        <f t="shared" si="712"/>
        <v>2407412.3390624998</v>
      </c>
      <c r="AN140" s="11"/>
      <c r="AO140" s="11">
        <f t="shared" si="713"/>
        <v>0</v>
      </c>
      <c r="AP140" s="11">
        <v>60</v>
      </c>
      <c r="AQ140" s="11">
        <f t="shared" si="714"/>
        <v>1155557.9227499999</v>
      </c>
      <c r="AR140" s="11">
        <v>4</v>
      </c>
      <c r="AS140" s="11">
        <f t="shared" si="715"/>
        <v>77037.19485</v>
      </c>
      <c r="AT140" s="11"/>
      <c r="AU140" s="11">
        <f t="shared" si="716"/>
        <v>0</v>
      </c>
      <c r="AV140" s="11"/>
      <c r="AW140" s="11">
        <f t="shared" si="717"/>
        <v>0</v>
      </c>
      <c r="AX140" s="11"/>
      <c r="AY140" s="11">
        <f t="shared" si="718"/>
        <v>0</v>
      </c>
      <c r="AZ140" s="11">
        <v>287</v>
      </c>
      <c r="BA140" s="11">
        <f t="shared" si="719"/>
        <v>5871092.4339374993</v>
      </c>
      <c r="BB140" s="11">
        <v>0</v>
      </c>
      <c r="BC140" s="11">
        <f t="shared" si="720"/>
        <v>0</v>
      </c>
      <c r="BD140" s="11">
        <v>0</v>
      </c>
      <c r="BE140" s="11">
        <f t="shared" si="721"/>
        <v>0</v>
      </c>
      <c r="BF140" s="11">
        <v>27</v>
      </c>
      <c r="BG140" s="11">
        <f t="shared" si="722"/>
        <v>577928.64504375006</v>
      </c>
      <c r="BH140" s="11">
        <v>34</v>
      </c>
      <c r="BI140" s="11">
        <f t="shared" si="723"/>
        <v>727761.99746250012</v>
      </c>
      <c r="BJ140" s="11">
        <v>0</v>
      </c>
      <c r="BK140" s="11">
        <f t="shared" si="724"/>
        <v>0</v>
      </c>
      <c r="BL140" s="11">
        <v>0</v>
      </c>
      <c r="BM140" s="11">
        <f t="shared" si="725"/>
        <v>0</v>
      </c>
      <c r="BN140" s="11">
        <v>0</v>
      </c>
      <c r="BO140" s="11">
        <f t="shared" si="726"/>
        <v>0</v>
      </c>
      <c r="BP140" s="11">
        <v>578</v>
      </c>
      <c r="BQ140" s="11">
        <f t="shared" si="727"/>
        <v>10699288.853137501</v>
      </c>
      <c r="BR140" s="11">
        <v>446</v>
      </c>
      <c r="BS140" s="11">
        <f t="shared" si="728"/>
        <v>8255852.6444625007</v>
      </c>
      <c r="BT140" s="11"/>
      <c r="BU140" s="11">
        <f t="shared" si="729"/>
        <v>0</v>
      </c>
      <c r="BV140" s="11">
        <v>0</v>
      </c>
      <c r="BW140" s="11">
        <f t="shared" si="730"/>
        <v>0</v>
      </c>
      <c r="BX140" s="11"/>
      <c r="BY140" s="11">
        <f t="shared" si="731"/>
        <v>0</v>
      </c>
      <c r="BZ140" s="11">
        <v>48</v>
      </c>
      <c r="CA140" s="11">
        <f t="shared" si="732"/>
        <v>1595029.1742000002</v>
      </c>
      <c r="CB140" s="11">
        <v>11</v>
      </c>
      <c r="CC140" s="11">
        <f t="shared" si="733"/>
        <v>414923.12977500004</v>
      </c>
      <c r="CD140" s="11">
        <v>33</v>
      </c>
      <c r="CE140" s="11">
        <f t="shared" si="734"/>
        <v>810088.01527500001</v>
      </c>
      <c r="CF140" s="11">
        <v>143</v>
      </c>
      <c r="CG140" s="11">
        <f t="shared" si="735"/>
        <v>3304895.6590649998</v>
      </c>
      <c r="CH140" s="11">
        <v>24</v>
      </c>
      <c r="CI140" s="11">
        <f t="shared" si="736"/>
        <v>563289.58224000002</v>
      </c>
      <c r="CJ140" s="11">
        <v>66</v>
      </c>
      <c r="CK140" s="11">
        <f t="shared" si="559"/>
        <v>2133890.3816999998</v>
      </c>
      <c r="CL140" s="11">
        <v>150</v>
      </c>
      <c r="CM140" s="11">
        <f t="shared" si="737"/>
        <v>3466673.7682500002</v>
      </c>
      <c r="CN140" s="11">
        <v>220</v>
      </c>
      <c r="CO140" s="11">
        <f t="shared" si="738"/>
        <v>5400586.7685000002</v>
      </c>
      <c r="CP140" s="11">
        <v>290</v>
      </c>
      <c r="CQ140" s="11">
        <f t="shared" si="739"/>
        <v>6702235.9519499987</v>
      </c>
      <c r="CR140" s="11">
        <v>1</v>
      </c>
      <c r="CS140" s="11">
        <f t="shared" si="740"/>
        <v>23470.399260000002</v>
      </c>
      <c r="CT140" s="11">
        <v>138</v>
      </c>
      <c r="CU140" s="11">
        <f t="shared" si="741"/>
        <v>3387640.7911500004</v>
      </c>
      <c r="CV140" s="11">
        <v>23</v>
      </c>
      <c r="CW140" s="11">
        <f t="shared" si="742"/>
        <v>539819.18298000004</v>
      </c>
      <c r="CX140" s="11">
        <v>223</v>
      </c>
      <c r="CY140" s="11">
        <f t="shared" si="743"/>
        <v>5038072.8806100003</v>
      </c>
      <c r="CZ140" s="11">
        <v>5</v>
      </c>
      <c r="DA140" s="11">
        <f t="shared" si="744"/>
        <v>117351.9963</v>
      </c>
      <c r="DB140" s="11">
        <v>2</v>
      </c>
      <c r="DC140" s="11">
        <f t="shared" si="745"/>
        <v>44426.112885000002</v>
      </c>
      <c r="DD140" s="11">
        <v>438</v>
      </c>
      <c r="DE140" s="11">
        <f t="shared" si="746"/>
        <v>11250344.290185001</v>
      </c>
      <c r="DF140" s="11">
        <v>14</v>
      </c>
      <c r="DG140" s="11">
        <f t="shared" si="747"/>
        <v>359600.04580500006</v>
      </c>
      <c r="DH140" s="11">
        <v>30</v>
      </c>
      <c r="DI140" s="11">
        <f t="shared" si="748"/>
        <v>770571.526725</v>
      </c>
      <c r="DJ140" s="11">
        <v>17</v>
      </c>
      <c r="DK140" s="11">
        <f t="shared" si="749"/>
        <v>436657.1984775</v>
      </c>
      <c r="DL140" s="11">
        <v>0</v>
      </c>
      <c r="DM140" s="11">
        <f t="shared" si="750"/>
        <v>0</v>
      </c>
      <c r="DN140" s="11">
        <v>0</v>
      </c>
      <c r="DO140" s="11">
        <f t="shared" si="751"/>
        <v>0</v>
      </c>
      <c r="DP140" s="11">
        <v>400</v>
      </c>
      <c r="DQ140" s="11">
        <f t="shared" si="752"/>
        <v>11208313.115999999</v>
      </c>
      <c r="DR140" s="11">
        <v>280</v>
      </c>
      <c r="DS140" s="11">
        <f t="shared" si="753"/>
        <v>7845819.1811999995</v>
      </c>
      <c r="DT140" s="11">
        <v>4</v>
      </c>
      <c r="DU140" s="11">
        <f t="shared" si="754"/>
        <v>88852.225770000005</v>
      </c>
      <c r="DV140" s="11">
        <v>0</v>
      </c>
      <c r="DW140" s="11">
        <f t="shared" si="755"/>
        <v>0</v>
      </c>
      <c r="DX140" s="11">
        <v>15</v>
      </c>
      <c r="DY140" s="11">
        <f t="shared" si="756"/>
        <v>751037.8079531251</v>
      </c>
      <c r="DZ140" s="11">
        <v>70</v>
      </c>
      <c r="EA140" s="11">
        <f t="shared" si="757"/>
        <v>3309131.7068906254</v>
      </c>
      <c r="EB140" s="64">
        <f t="shared" si="758"/>
        <v>4446</v>
      </c>
      <c r="EC140" s="64">
        <f t="shared" si="758"/>
        <v>104368265.23113376</v>
      </c>
    </row>
    <row r="141" spans="1:133" ht="30" x14ac:dyDescent="0.25">
      <c r="A141" s="45">
        <v>175</v>
      </c>
      <c r="B141" s="8" t="s">
        <v>208</v>
      </c>
      <c r="C141" s="5">
        <v>19007.45</v>
      </c>
      <c r="D141" s="5">
        <f t="shared" si="628"/>
        <v>15586.109000000002</v>
      </c>
      <c r="E141" s="9">
        <v>0.89</v>
      </c>
      <c r="F141" s="10">
        <v>1</v>
      </c>
      <c r="G141" s="10"/>
      <c r="H141" s="7">
        <v>0.59</v>
      </c>
      <c r="I141" s="7">
        <v>0.19</v>
      </c>
      <c r="J141" s="7">
        <v>0.04</v>
      </c>
      <c r="K141" s="7">
        <v>0.18</v>
      </c>
      <c r="L141" s="5">
        <v>1.4</v>
      </c>
      <c r="M141" s="5">
        <v>1.68</v>
      </c>
      <c r="N141" s="5">
        <v>2.23</v>
      </c>
      <c r="O141" s="5">
        <v>2.39</v>
      </c>
      <c r="P141" s="11"/>
      <c r="Q141" s="11">
        <f t="shared" si="701"/>
        <v>0</v>
      </c>
      <c r="R141" s="11">
        <v>20</v>
      </c>
      <c r="S141" s="11">
        <f t="shared" si="702"/>
        <v>615765.35019999987</v>
      </c>
      <c r="T141" s="11">
        <v>0</v>
      </c>
      <c r="U141" s="11">
        <f t="shared" si="703"/>
        <v>0</v>
      </c>
      <c r="V141" s="11">
        <v>0</v>
      </c>
      <c r="W141" s="11">
        <f t="shared" si="704"/>
        <v>0</v>
      </c>
      <c r="X141" s="11">
        <v>0</v>
      </c>
      <c r="Y141" s="11">
        <f t="shared" si="705"/>
        <v>0</v>
      </c>
      <c r="Z141" s="11">
        <v>170</v>
      </c>
      <c r="AA141" s="11">
        <f t="shared" si="706"/>
        <v>4428773.8649000004</v>
      </c>
      <c r="AB141" s="11">
        <v>0</v>
      </c>
      <c r="AC141" s="11">
        <f t="shared" si="707"/>
        <v>0</v>
      </c>
      <c r="AD141" s="11">
        <v>0</v>
      </c>
      <c r="AE141" s="11">
        <f t="shared" si="708"/>
        <v>0</v>
      </c>
      <c r="AF141" s="11">
        <v>0</v>
      </c>
      <c r="AG141" s="11">
        <f t="shared" si="709"/>
        <v>0</v>
      </c>
      <c r="AH141" s="11">
        <v>50</v>
      </c>
      <c r="AI141" s="11">
        <f t="shared" si="710"/>
        <v>1142718.3902750001</v>
      </c>
      <c r="AJ141" s="11">
        <v>30</v>
      </c>
      <c r="AK141" s="11">
        <f t="shared" si="711"/>
        <v>728260.94302500004</v>
      </c>
      <c r="AL141" s="11">
        <v>65</v>
      </c>
      <c r="AM141" s="11">
        <f t="shared" si="712"/>
        <v>1485533.9073574999</v>
      </c>
      <c r="AN141" s="11"/>
      <c r="AO141" s="11">
        <f t="shared" si="713"/>
        <v>0</v>
      </c>
      <c r="AP141" s="11">
        <v>12</v>
      </c>
      <c r="AQ141" s="11">
        <f t="shared" si="714"/>
        <v>274252.41366600001</v>
      </c>
      <c r="AR141" s="11">
        <v>13</v>
      </c>
      <c r="AS141" s="11">
        <f t="shared" si="715"/>
        <v>297106.78147149994</v>
      </c>
      <c r="AT141" s="11"/>
      <c r="AU141" s="11">
        <f t="shared" si="716"/>
        <v>0</v>
      </c>
      <c r="AV141" s="11"/>
      <c r="AW141" s="11">
        <f t="shared" si="717"/>
        <v>0</v>
      </c>
      <c r="AX141" s="11"/>
      <c r="AY141" s="11">
        <f t="shared" si="718"/>
        <v>0</v>
      </c>
      <c r="AZ141" s="11">
        <v>144</v>
      </c>
      <c r="BA141" s="11">
        <f t="shared" si="719"/>
        <v>3495652.5265199998</v>
      </c>
      <c r="BB141" s="11">
        <v>0</v>
      </c>
      <c r="BC141" s="11">
        <f t="shared" si="720"/>
        <v>0</v>
      </c>
      <c r="BD141" s="11">
        <v>0</v>
      </c>
      <c r="BE141" s="11">
        <f t="shared" si="721"/>
        <v>0</v>
      </c>
      <c r="BF141" s="11">
        <f>287-13</f>
        <v>274</v>
      </c>
      <c r="BG141" s="11">
        <f t="shared" si="722"/>
        <v>6959687.8706355011</v>
      </c>
      <c r="BH141" s="11">
        <v>105</v>
      </c>
      <c r="BI141" s="11">
        <f t="shared" si="723"/>
        <v>2667033.6730537498</v>
      </c>
      <c r="BJ141" s="11">
        <v>0</v>
      </c>
      <c r="BK141" s="11">
        <f t="shared" si="724"/>
        <v>0</v>
      </c>
      <c r="BL141" s="11">
        <v>0</v>
      </c>
      <c r="BM141" s="11">
        <f t="shared" si="725"/>
        <v>0</v>
      </c>
      <c r="BN141" s="11">
        <v>0</v>
      </c>
      <c r="BO141" s="11">
        <f t="shared" si="726"/>
        <v>0</v>
      </c>
      <c r="BP141" s="11">
        <v>2</v>
      </c>
      <c r="BQ141" s="11">
        <f t="shared" si="727"/>
        <v>43932.489408499998</v>
      </c>
      <c r="BR141" s="11"/>
      <c r="BS141" s="11">
        <f t="shared" si="728"/>
        <v>0</v>
      </c>
      <c r="BT141" s="11">
        <v>25</v>
      </c>
      <c r="BU141" s="11">
        <f t="shared" si="729"/>
        <v>651290.27425000002</v>
      </c>
      <c r="BV141" s="11">
        <v>6</v>
      </c>
      <c r="BW141" s="11">
        <f t="shared" si="730"/>
        <v>152401.92417450002</v>
      </c>
      <c r="BX141" s="11">
        <v>3</v>
      </c>
      <c r="BY141" s="11">
        <f t="shared" si="731"/>
        <v>65898.734112750011</v>
      </c>
      <c r="BZ141" s="11">
        <v>10</v>
      </c>
      <c r="CA141" s="11">
        <f t="shared" si="732"/>
        <v>394326.65695499995</v>
      </c>
      <c r="CB141" s="11">
        <f>2+6</f>
        <v>8</v>
      </c>
      <c r="CC141" s="11">
        <f t="shared" si="733"/>
        <v>358091.23442400002</v>
      </c>
      <c r="CD141" s="11">
        <v>12</v>
      </c>
      <c r="CE141" s="11">
        <f t="shared" si="734"/>
        <v>349565.25265200005</v>
      </c>
      <c r="CF141" s="11">
        <v>48</v>
      </c>
      <c r="CG141" s="11">
        <f t="shared" si="735"/>
        <v>1316411.5855968001</v>
      </c>
      <c r="CH141" s="11">
        <v>3</v>
      </c>
      <c r="CI141" s="11">
        <f t="shared" si="736"/>
        <v>83554.621365599989</v>
      </c>
      <c r="CJ141" s="11">
        <v>20</v>
      </c>
      <c r="CK141" s="11">
        <f t="shared" si="559"/>
        <v>767338.35947999987</v>
      </c>
      <c r="CL141" s="11">
        <v>63</v>
      </c>
      <c r="CM141" s="11">
        <f t="shared" si="737"/>
        <v>1727790.2060958</v>
      </c>
      <c r="CN141" s="11">
        <v>45</v>
      </c>
      <c r="CO141" s="11">
        <f t="shared" si="738"/>
        <v>1310869.6974450001</v>
      </c>
      <c r="CP141" s="11">
        <v>155</v>
      </c>
      <c r="CQ141" s="11">
        <f t="shared" si="739"/>
        <v>4250912.4118229998</v>
      </c>
      <c r="CR141" s="11">
        <v>2</v>
      </c>
      <c r="CS141" s="11">
        <f t="shared" si="740"/>
        <v>55703.080910399993</v>
      </c>
      <c r="CT141" s="11">
        <v>21</v>
      </c>
      <c r="CU141" s="11">
        <f t="shared" si="741"/>
        <v>611739.19214099995</v>
      </c>
      <c r="CV141" s="11"/>
      <c r="CW141" s="11">
        <f t="shared" si="742"/>
        <v>0</v>
      </c>
      <c r="CX141" s="11">
        <v>32</v>
      </c>
      <c r="CY141" s="11">
        <f t="shared" si="743"/>
        <v>857903.23252480011</v>
      </c>
      <c r="CZ141" s="11">
        <v>1</v>
      </c>
      <c r="DA141" s="11">
        <f t="shared" si="744"/>
        <v>27851.540455199996</v>
      </c>
      <c r="DB141" s="11">
        <v>5</v>
      </c>
      <c r="DC141" s="11">
        <f t="shared" si="745"/>
        <v>131797.46822549999</v>
      </c>
      <c r="DD141" s="11">
        <v>131</v>
      </c>
      <c r="DE141" s="11">
        <f t="shared" si="746"/>
        <v>3992930.4133719001</v>
      </c>
      <c r="DF141" s="11">
        <v>74</v>
      </c>
      <c r="DG141" s="11">
        <f t="shared" si="747"/>
        <v>2255548.4777826006</v>
      </c>
      <c r="DH141" s="11">
        <v>50</v>
      </c>
      <c r="DI141" s="11">
        <f t="shared" si="748"/>
        <v>1524019.241745</v>
      </c>
      <c r="DJ141" s="11">
        <v>98</v>
      </c>
      <c r="DK141" s="11">
        <f t="shared" si="749"/>
        <v>2987077.7138201999</v>
      </c>
      <c r="DL141" s="11">
        <v>0</v>
      </c>
      <c r="DM141" s="11">
        <f t="shared" si="750"/>
        <v>0</v>
      </c>
      <c r="DN141" s="11">
        <v>0</v>
      </c>
      <c r="DO141" s="11">
        <f t="shared" si="751"/>
        <v>0</v>
      </c>
      <c r="DP141" s="11">
        <v>0</v>
      </c>
      <c r="DQ141" s="11">
        <f t="shared" si="752"/>
        <v>0</v>
      </c>
      <c r="DR141" s="11"/>
      <c r="DS141" s="11">
        <f t="shared" si="753"/>
        <v>0</v>
      </c>
      <c r="DT141" s="11">
        <v>48</v>
      </c>
      <c r="DU141" s="11">
        <f t="shared" si="754"/>
        <v>1265255.6949648</v>
      </c>
      <c r="DV141" s="11">
        <v>3</v>
      </c>
      <c r="DW141" s="11">
        <f t="shared" si="755"/>
        <v>87391.313163000013</v>
      </c>
      <c r="DX141" s="11">
        <v>19</v>
      </c>
      <c r="DY141" s="11">
        <f t="shared" si="756"/>
        <v>1128893.2739988752</v>
      </c>
      <c r="DZ141" s="11">
        <v>12</v>
      </c>
      <c r="EA141" s="11">
        <f t="shared" si="757"/>
        <v>673171.93580175017</v>
      </c>
      <c r="EB141" s="64">
        <f t="shared" si="758"/>
        <v>1779</v>
      </c>
      <c r="EC141" s="64">
        <f t="shared" si="758"/>
        <v>49166451.747792222</v>
      </c>
    </row>
    <row r="142" spans="1:133" x14ac:dyDescent="0.25">
      <c r="A142" s="45">
        <v>153</v>
      </c>
      <c r="B142" s="8" t="s">
        <v>209</v>
      </c>
      <c r="C142" s="5">
        <v>19007.45</v>
      </c>
      <c r="D142" s="5">
        <f t="shared" si="628"/>
        <v>15205.960000000001</v>
      </c>
      <c r="E142" s="9">
        <v>1.21</v>
      </c>
      <c r="F142" s="10">
        <v>1</v>
      </c>
      <c r="G142" s="10"/>
      <c r="H142" s="7">
        <v>0.56000000000000005</v>
      </c>
      <c r="I142" s="7">
        <v>0.2</v>
      </c>
      <c r="J142" s="7">
        <v>0.04</v>
      </c>
      <c r="K142" s="7">
        <v>0.2</v>
      </c>
      <c r="L142" s="5">
        <v>1.4</v>
      </c>
      <c r="M142" s="5">
        <v>1.68</v>
      </c>
      <c r="N142" s="5">
        <v>2.23</v>
      </c>
      <c r="O142" s="5">
        <v>2.39</v>
      </c>
      <c r="P142" s="11">
        <v>15</v>
      </c>
      <c r="Q142" s="11">
        <f t="shared" si="701"/>
        <v>517995.30407624994</v>
      </c>
      <c r="R142" s="11">
        <v>50</v>
      </c>
      <c r="S142" s="11">
        <f t="shared" si="702"/>
        <v>2092910.3194999998</v>
      </c>
      <c r="T142" s="11">
        <v>0</v>
      </c>
      <c r="U142" s="11">
        <f t="shared" si="703"/>
        <v>0</v>
      </c>
      <c r="V142" s="11">
        <v>0</v>
      </c>
      <c r="W142" s="11">
        <f t="shared" si="704"/>
        <v>0</v>
      </c>
      <c r="X142" s="11">
        <v>0</v>
      </c>
      <c r="Y142" s="11">
        <f t="shared" si="705"/>
        <v>0</v>
      </c>
      <c r="Z142" s="11">
        <v>437</v>
      </c>
      <c r="AA142" s="11">
        <f t="shared" si="706"/>
        <v>15477876.778210001</v>
      </c>
      <c r="AB142" s="11">
        <v>0</v>
      </c>
      <c r="AC142" s="11">
        <f t="shared" si="707"/>
        <v>0</v>
      </c>
      <c r="AD142" s="11">
        <v>0</v>
      </c>
      <c r="AE142" s="11">
        <f t="shared" si="708"/>
        <v>0</v>
      </c>
      <c r="AF142" s="11">
        <v>0</v>
      </c>
      <c r="AG142" s="11">
        <f t="shared" si="709"/>
        <v>0</v>
      </c>
      <c r="AH142" s="11">
        <v>20</v>
      </c>
      <c r="AI142" s="11">
        <f t="shared" si="710"/>
        <v>621433.37178999989</v>
      </c>
      <c r="AJ142" s="11">
        <v>16</v>
      </c>
      <c r="AK142" s="11">
        <f t="shared" si="711"/>
        <v>528057.37291999999</v>
      </c>
      <c r="AL142" s="11">
        <v>22</v>
      </c>
      <c r="AM142" s="11">
        <f t="shared" si="712"/>
        <v>683576.70896899991</v>
      </c>
      <c r="AN142" s="11"/>
      <c r="AO142" s="11">
        <f t="shared" si="713"/>
        <v>0</v>
      </c>
      <c r="AP142" s="11">
        <v>12</v>
      </c>
      <c r="AQ142" s="11">
        <f t="shared" si="714"/>
        <v>372860.02307400003</v>
      </c>
      <c r="AR142" s="11">
        <v>6</v>
      </c>
      <c r="AS142" s="11">
        <f t="shared" si="715"/>
        <v>186430.01153700001</v>
      </c>
      <c r="AT142" s="11"/>
      <c r="AU142" s="11">
        <f t="shared" si="716"/>
        <v>0</v>
      </c>
      <c r="AV142" s="11"/>
      <c r="AW142" s="11">
        <f t="shared" si="717"/>
        <v>0</v>
      </c>
      <c r="AX142" s="11"/>
      <c r="AY142" s="11">
        <f t="shared" si="718"/>
        <v>0</v>
      </c>
      <c r="AZ142" s="11">
        <v>26</v>
      </c>
      <c r="BA142" s="11">
        <f t="shared" si="719"/>
        <v>858093.23099499987</v>
      </c>
      <c r="BB142" s="11">
        <v>0</v>
      </c>
      <c r="BC142" s="11">
        <f t="shared" si="720"/>
        <v>0</v>
      </c>
      <c r="BD142" s="11">
        <v>0</v>
      </c>
      <c r="BE142" s="11">
        <f t="shared" si="721"/>
        <v>0</v>
      </c>
      <c r="BF142" s="11">
        <v>147</v>
      </c>
      <c r="BG142" s="11">
        <f t="shared" si="722"/>
        <v>5076353.9799472503</v>
      </c>
      <c r="BH142" s="11">
        <v>22</v>
      </c>
      <c r="BI142" s="11">
        <f t="shared" si="723"/>
        <v>759726.44597849995</v>
      </c>
      <c r="BJ142" s="11">
        <v>0</v>
      </c>
      <c r="BK142" s="11">
        <f t="shared" si="724"/>
        <v>0</v>
      </c>
      <c r="BL142" s="11">
        <v>0</v>
      </c>
      <c r="BM142" s="11">
        <f t="shared" si="725"/>
        <v>0</v>
      </c>
      <c r="BN142" s="11">
        <v>0</v>
      </c>
      <c r="BO142" s="11">
        <f t="shared" si="726"/>
        <v>0</v>
      </c>
      <c r="BP142" s="11">
        <v>250</v>
      </c>
      <c r="BQ142" s="11">
        <f t="shared" si="727"/>
        <v>7466055.0820624996</v>
      </c>
      <c r="BR142" s="11">
        <v>122</v>
      </c>
      <c r="BS142" s="11">
        <f t="shared" si="728"/>
        <v>3643434.8800464999</v>
      </c>
      <c r="BT142" s="11">
        <v>10</v>
      </c>
      <c r="BU142" s="11">
        <f t="shared" si="729"/>
        <v>354184.82329999999</v>
      </c>
      <c r="BV142" s="11"/>
      <c r="BW142" s="11">
        <f t="shared" si="730"/>
        <v>0</v>
      </c>
      <c r="BX142" s="11">
        <v>3</v>
      </c>
      <c r="BY142" s="11">
        <f t="shared" si="731"/>
        <v>89592.660984750008</v>
      </c>
      <c r="BZ142" s="11">
        <v>2</v>
      </c>
      <c r="CA142" s="11">
        <f t="shared" si="732"/>
        <v>107221.40559900001</v>
      </c>
      <c r="CB142" s="11">
        <v>12</v>
      </c>
      <c r="CC142" s="11">
        <f t="shared" si="733"/>
        <v>730264.70840400015</v>
      </c>
      <c r="CD142" s="11">
        <v>30</v>
      </c>
      <c r="CE142" s="11">
        <f t="shared" si="734"/>
        <v>1188129.08907</v>
      </c>
      <c r="CF142" s="11">
        <v>47</v>
      </c>
      <c r="CG142" s="11">
        <f t="shared" si="735"/>
        <v>1752442.1084477999</v>
      </c>
      <c r="CH142" s="11">
        <v>3</v>
      </c>
      <c r="CI142" s="11">
        <f t="shared" si="736"/>
        <v>113596.73241839999</v>
      </c>
      <c r="CJ142" s="11">
        <v>15</v>
      </c>
      <c r="CK142" s="11">
        <f t="shared" si="559"/>
        <v>782426.47328999999</v>
      </c>
      <c r="CL142" s="11">
        <v>30</v>
      </c>
      <c r="CM142" s="11">
        <f t="shared" si="737"/>
        <v>1118580.069222</v>
      </c>
      <c r="CN142" s="11">
        <v>38</v>
      </c>
      <c r="CO142" s="11">
        <f t="shared" si="738"/>
        <v>1504963.5128220001</v>
      </c>
      <c r="CP142" s="11">
        <v>100</v>
      </c>
      <c r="CQ142" s="11">
        <f t="shared" si="739"/>
        <v>3728600.2307399996</v>
      </c>
      <c r="CR142" s="11">
        <v>1</v>
      </c>
      <c r="CS142" s="11">
        <f t="shared" si="740"/>
        <v>37865.577472800003</v>
      </c>
      <c r="CT142" s="11">
        <v>15</v>
      </c>
      <c r="CU142" s="11">
        <f t="shared" si="741"/>
        <v>594064.54453499999</v>
      </c>
      <c r="CV142" s="11"/>
      <c r="CW142" s="11">
        <f t="shared" si="742"/>
        <v>0</v>
      </c>
      <c r="CX142" s="11">
        <v>22</v>
      </c>
      <c r="CY142" s="11">
        <f t="shared" si="743"/>
        <v>801874.43995119992</v>
      </c>
      <c r="CZ142" s="11">
        <v>1</v>
      </c>
      <c r="DA142" s="11">
        <f t="shared" si="744"/>
        <v>37865.577472800003</v>
      </c>
      <c r="DB142" s="11">
        <v>0</v>
      </c>
      <c r="DC142" s="11">
        <f t="shared" si="745"/>
        <v>0</v>
      </c>
      <c r="DD142" s="11">
        <v>126</v>
      </c>
      <c r="DE142" s="11">
        <f t="shared" si="746"/>
        <v>5221392.6650886005</v>
      </c>
      <c r="DF142" s="11">
        <v>5</v>
      </c>
      <c r="DG142" s="11">
        <f t="shared" si="747"/>
        <v>207198.12163049998</v>
      </c>
      <c r="DH142" s="11">
        <v>18</v>
      </c>
      <c r="DI142" s="11">
        <f t="shared" si="748"/>
        <v>745913.23786980007</v>
      </c>
      <c r="DJ142" s="11">
        <v>14</v>
      </c>
      <c r="DK142" s="11">
        <f t="shared" si="749"/>
        <v>580154.74056539999</v>
      </c>
      <c r="DL142" s="11">
        <v>0</v>
      </c>
      <c r="DM142" s="11">
        <f t="shared" si="750"/>
        <v>0</v>
      </c>
      <c r="DN142" s="11">
        <v>0</v>
      </c>
      <c r="DO142" s="11">
        <f t="shared" si="751"/>
        <v>0</v>
      </c>
      <c r="DP142" s="11">
        <v>38</v>
      </c>
      <c r="DQ142" s="11">
        <f t="shared" si="752"/>
        <v>1717860.7902456</v>
      </c>
      <c r="DR142" s="11">
        <v>10</v>
      </c>
      <c r="DS142" s="11">
        <f t="shared" si="753"/>
        <v>452068.62901199993</v>
      </c>
      <c r="DT142" s="11">
        <v>5</v>
      </c>
      <c r="DU142" s="11">
        <f t="shared" si="754"/>
        <v>179185.32196949999</v>
      </c>
      <c r="DV142" s="11">
        <v>4</v>
      </c>
      <c r="DW142" s="11">
        <f t="shared" si="755"/>
        <v>158417.21187599999</v>
      </c>
      <c r="DX142" s="11">
        <v>6</v>
      </c>
      <c r="DY142" s="11">
        <f t="shared" si="756"/>
        <v>484669.73206575011</v>
      </c>
      <c r="DZ142" s="11">
        <v>15</v>
      </c>
      <c r="EA142" s="11">
        <f t="shared" si="757"/>
        <v>1144014.1043821876</v>
      </c>
      <c r="EB142" s="64">
        <f t="shared" si="758"/>
        <v>1715</v>
      </c>
      <c r="EC142" s="64">
        <f t="shared" si="758"/>
        <v>62117350.017541073</v>
      </c>
    </row>
    <row r="143" spans="1:133" s="66" customFormat="1" x14ac:dyDescent="0.2">
      <c r="A143" s="44">
        <v>24</v>
      </c>
      <c r="B143" s="26" t="s">
        <v>210</v>
      </c>
      <c r="C143" s="5">
        <v>19007.45</v>
      </c>
      <c r="D143" s="13">
        <f t="shared" si="628"/>
        <v>0</v>
      </c>
      <c r="E143" s="13">
        <v>1.44</v>
      </c>
      <c r="F143" s="14">
        <v>1</v>
      </c>
      <c r="G143" s="14"/>
      <c r="H143" s="15"/>
      <c r="I143" s="15"/>
      <c r="J143" s="15"/>
      <c r="K143" s="15"/>
      <c r="L143" s="5">
        <v>1.4</v>
      </c>
      <c r="M143" s="5">
        <v>1.68</v>
      </c>
      <c r="N143" s="5">
        <v>2.23</v>
      </c>
      <c r="O143" s="5">
        <v>2.39</v>
      </c>
      <c r="P143" s="12">
        <f t="shared" ref="P143:AJ143" si="759">SUM(P144:P147)</f>
        <v>0</v>
      </c>
      <c r="Q143" s="12">
        <f t="shared" si="759"/>
        <v>0</v>
      </c>
      <c r="R143" s="12">
        <f t="shared" si="759"/>
        <v>235</v>
      </c>
      <c r="S143" s="12">
        <f t="shared" si="759"/>
        <v>11702655.074109999</v>
      </c>
      <c r="T143" s="12">
        <f t="shared" si="759"/>
        <v>0</v>
      </c>
      <c r="U143" s="12">
        <f t="shared" si="759"/>
        <v>0</v>
      </c>
      <c r="V143" s="12">
        <f t="shared" si="759"/>
        <v>0</v>
      </c>
      <c r="W143" s="12">
        <f t="shared" si="759"/>
        <v>0</v>
      </c>
      <c r="X143" s="12">
        <f t="shared" si="759"/>
        <v>0</v>
      </c>
      <c r="Y143" s="12">
        <f t="shared" si="759"/>
        <v>0</v>
      </c>
      <c r="Z143" s="12">
        <f t="shared" si="759"/>
        <v>917</v>
      </c>
      <c r="AA143" s="12">
        <f t="shared" si="759"/>
        <v>35609039.619229995</v>
      </c>
      <c r="AB143" s="12">
        <f t="shared" si="759"/>
        <v>0</v>
      </c>
      <c r="AC143" s="12">
        <f t="shared" si="759"/>
        <v>0</v>
      </c>
      <c r="AD143" s="12">
        <f t="shared" si="759"/>
        <v>0</v>
      </c>
      <c r="AE143" s="12">
        <f t="shared" si="759"/>
        <v>0</v>
      </c>
      <c r="AF143" s="12">
        <f t="shared" si="759"/>
        <v>0</v>
      </c>
      <c r="AG143" s="12">
        <f t="shared" si="759"/>
        <v>0</v>
      </c>
      <c r="AH143" s="12">
        <f t="shared" si="759"/>
        <v>9</v>
      </c>
      <c r="AI143" s="12">
        <f t="shared" si="759"/>
        <v>348978.49267049995</v>
      </c>
      <c r="AJ143" s="12">
        <f t="shared" si="759"/>
        <v>15</v>
      </c>
      <c r="AK143" s="12">
        <f t="shared" ref="AK143:BE143" si="760">SUM(AK144:AK147)</f>
        <v>366858.04058749997</v>
      </c>
      <c r="AL143" s="12">
        <f t="shared" si="760"/>
        <v>41</v>
      </c>
      <c r="AM143" s="12">
        <f t="shared" si="760"/>
        <v>1351489.1883184998</v>
      </c>
      <c r="AN143" s="12">
        <f t="shared" si="760"/>
        <v>0</v>
      </c>
      <c r="AO143" s="12">
        <f t="shared" si="760"/>
        <v>0</v>
      </c>
      <c r="AP143" s="12">
        <f t="shared" si="760"/>
        <v>5</v>
      </c>
      <c r="AQ143" s="12">
        <f t="shared" si="760"/>
        <v>214420.19233249995</v>
      </c>
      <c r="AR143" s="12">
        <f t="shared" si="760"/>
        <v>3</v>
      </c>
      <c r="AS143" s="12">
        <f t="shared" si="760"/>
        <v>71131.009911500005</v>
      </c>
      <c r="AT143" s="12">
        <f t="shared" si="760"/>
        <v>0</v>
      </c>
      <c r="AU143" s="12">
        <f t="shared" si="760"/>
        <v>0</v>
      </c>
      <c r="AV143" s="12">
        <f t="shared" si="760"/>
        <v>0</v>
      </c>
      <c r="AW143" s="12">
        <f t="shared" si="760"/>
        <v>0</v>
      </c>
      <c r="AX143" s="12">
        <f t="shared" si="760"/>
        <v>0</v>
      </c>
      <c r="AY143" s="12">
        <f t="shared" si="760"/>
        <v>0</v>
      </c>
      <c r="AZ143" s="12">
        <f t="shared" si="760"/>
        <v>14</v>
      </c>
      <c r="BA143" s="12">
        <f t="shared" si="760"/>
        <v>495872.05783499999</v>
      </c>
      <c r="BB143" s="12">
        <f t="shared" si="760"/>
        <v>0</v>
      </c>
      <c r="BC143" s="12">
        <f t="shared" si="760"/>
        <v>0</v>
      </c>
      <c r="BD143" s="12">
        <f t="shared" si="760"/>
        <v>0</v>
      </c>
      <c r="BE143" s="12">
        <f t="shared" si="760"/>
        <v>0</v>
      </c>
      <c r="BF143" s="12">
        <f t="shared" ref="BF143:CA143" si="761">SUM(BF144:BF147)</f>
        <v>15</v>
      </c>
      <c r="BG143" s="12">
        <f t="shared" si="761"/>
        <v>482035.29949575005</v>
      </c>
      <c r="BH143" s="12">
        <f t="shared" si="761"/>
        <v>28</v>
      </c>
      <c r="BI143" s="12">
        <f t="shared" si="761"/>
        <v>695226.75522300007</v>
      </c>
      <c r="BJ143" s="12">
        <f t="shared" si="761"/>
        <v>0</v>
      </c>
      <c r="BK143" s="12">
        <f t="shared" si="761"/>
        <v>0</v>
      </c>
      <c r="BL143" s="12">
        <f t="shared" si="761"/>
        <v>0</v>
      </c>
      <c r="BM143" s="12">
        <f t="shared" si="761"/>
        <v>0</v>
      </c>
      <c r="BN143" s="12">
        <f t="shared" si="761"/>
        <v>0</v>
      </c>
      <c r="BO143" s="12">
        <f t="shared" si="761"/>
        <v>0</v>
      </c>
      <c r="BP143" s="12">
        <f t="shared" si="761"/>
        <v>0</v>
      </c>
      <c r="BQ143" s="12">
        <f t="shared" si="761"/>
        <v>0</v>
      </c>
      <c r="BR143" s="12">
        <f t="shared" si="761"/>
        <v>7</v>
      </c>
      <c r="BS143" s="12">
        <f t="shared" si="761"/>
        <v>164129.80593624999</v>
      </c>
      <c r="BT143" s="12">
        <f t="shared" si="761"/>
        <v>20</v>
      </c>
      <c r="BU143" s="12">
        <f t="shared" si="761"/>
        <v>977667.19819999987</v>
      </c>
      <c r="BV143" s="12">
        <f t="shared" si="761"/>
        <v>2</v>
      </c>
      <c r="BW143" s="12">
        <f t="shared" si="761"/>
        <v>74773.977778500004</v>
      </c>
      <c r="BX143" s="12">
        <f t="shared" si="761"/>
        <v>14</v>
      </c>
      <c r="BY143" s="12">
        <f t="shared" si="761"/>
        <v>470423.17310449999</v>
      </c>
      <c r="BZ143" s="12">
        <f t="shared" si="761"/>
        <v>10</v>
      </c>
      <c r="CA143" s="12">
        <f t="shared" si="761"/>
        <v>580413.3939449999</v>
      </c>
      <c r="CB143" s="12">
        <f t="shared" ref="CB143:CI143" si="762">SUM(CB144:CB147)</f>
        <v>0</v>
      </c>
      <c r="CC143" s="12">
        <f t="shared" si="762"/>
        <v>0</v>
      </c>
      <c r="CD143" s="12">
        <f t="shared" si="762"/>
        <v>15</v>
      </c>
      <c r="CE143" s="12">
        <f t="shared" si="762"/>
        <v>649706.95366499992</v>
      </c>
      <c r="CF143" s="12">
        <f t="shared" si="762"/>
        <v>14</v>
      </c>
      <c r="CG143" s="12">
        <f t="shared" si="762"/>
        <v>471467.63248199999</v>
      </c>
      <c r="CH143" s="12">
        <f t="shared" si="762"/>
        <v>2</v>
      </c>
      <c r="CI143" s="12">
        <f t="shared" si="762"/>
        <v>81989.928081599995</v>
      </c>
      <c r="CJ143" s="12">
        <f>SUM(CJ144:CJ147)</f>
        <v>13</v>
      </c>
      <c r="CK143" s="12">
        <f t="shared" ref="CK143:DE143" si="763">SUM(CK144:CK147)</f>
        <v>842778.92853000003</v>
      </c>
      <c r="CL143" s="12">
        <f t="shared" si="763"/>
        <v>17</v>
      </c>
      <c r="CM143" s="12">
        <f t="shared" si="763"/>
        <v>608593.83931499999</v>
      </c>
      <c r="CN143" s="12">
        <f t="shared" si="763"/>
        <v>17</v>
      </c>
      <c r="CO143" s="12">
        <f t="shared" si="763"/>
        <v>620249.20765500003</v>
      </c>
      <c r="CP143" s="12">
        <f t="shared" si="763"/>
        <v>64</v>
      </c>
      <c r="CQ143" s="12">
        <f t="shared" si="763"/>
        <v>2423282.0012015998</v>
      </c>
      <c r="CR143" s="12">
        <f t="shared" si="763"/>
        <v>0</v>
      </c>
      <c r="CS143" s="12">
        <f t="shared" si="763"/>
        <v>0</v>
      </c>
      <c r="CT143" s="12">
        <f t="shared" si="763"/>
        <v>7</v>
      </c>
      <c r="CU143" s="12">
        <f t="shared" si="763"/>
        <v>382623.38984100003</v>
      </c>
      <c r="CV143" s="12">
        <f t="shared" si="763"/>
        <v>0</v>
      </c>
      <c r="CW143" s="12">
        <f t="shared" si="763"/>
        <v>0</v>
      </c>
      <c r="CX143" s="12">
        <f t="shared" si="763"/>
        <v>7</v>
      </c>
      <c r="CY143" s="12">
        <f t="shared" si="763"/>
        <v>238875.44360679999</v>
      </c>
      <c r="CZ143" s="12">
        <f t="shared" si="763"/>
        <v>1</v>
      </c>
      <c r="DA143" s="12">
        <f t="shared" si="763"/>
        <v>52260.755685599994</v>
      </c>
      <c r="DB143" s="12">
        <f t="shared" si="763"/>
        <v>2</v>
      </c>
      <c r="DC143" s="12">
        <f t="shared" si="763"/>
        <v>56273.076321000008</v>
      </c>
      <c r="DD143" s="12">
        <f t="shared" si="763"/>
        <v>13</v>
      </c>
      <c r="DE143" s="12">
        <f t="shared" si="763"/>
        <v>496933.0156791</v>
      </c>
      <c r="DF143" s="12">
        <f t="shared" ref="DF143:EA143" si="764">SUM(DF144:DF147)</f>
        <v>12</v>
      </c>
      <c r="DG143" s="12">
        <f t="shared" si="764"/>
        <v>508234.73140440002</v>
      </c>
      <c r="DH143" s="12">
        <f t="shared" si="764"/>
        <v>365</v>
      </c>
      <c r="DI143" s="12">
        <f t="shared" si="764"/>
        <v>19796153.759682301</v>
      </c>
      <c r="DJ143" s="12">
        <f t="shared" si="764"/>
        <v>41</v>
      </c>
      <c r="DK143" s="12">
        <f t="shared" si="764"/>
        <v>1281888.5442363</v>
      </c>
      <c r="DL143" s="12">
        <f t="shared" si="764"/>
        <v>0</v>
      </c>
      <c r="DM143" s="12">
        <f t="shared" si="764"/>
        <v>0</v>
      </c>
      <c r="DN143" s="12">
        <f t="shared" si="764"/>
        <v>0</v>
      </c>
      <c r="DO143" s="12">
        <f t="shared" si="764"/>
        <v>0</v>
      </c>
      <c r="DP143" s="12">
        <f t="shared" si="764"/>
        <v>9</v>
      </c>
      <c r="DQ143" s="12">
        <f t="shared" si="764"/>
        <v>319436.92380599998</v>
      </c>
      <c r="DR143" s="12">
        <f t="shared" si="764"/>
        <v>0</v>
      </c>
      <c r="DS143" s="12">
        <f t="shared" si="764"/>
        <v>0</v>
      </c>
      <c r="DT143" s="12">
        <f t="shared" si="764"/>
        <v>16</v>
      </c>
      <c r="DU143" s="12">
        <f t="shared" si="764"/>
        <v>606564.52792320005</v>
      </c>
      <c r="DV143" s="12">
        <f t="shared" si="764"/>
        <v>6</v>
      </c>
      <c r="DW143" s="12">
        <f t="shared" si="764"/>
        <v>275593.57933799998</v>
      </c>
      <c r="DX143" s="12">
        <f t="shared" si="764"/>
        <v>3</v>
      </c>
      <c r="DY143" s="12">
        <f t="shared" si="764"/>
        <v>190262.91134812502</v>
      </c>
      <c r="DZ143" s="12">
        <f t="shared" si="764"/>
        <v>5</v>
      </c>
      <c r="EA143" s="12">
        <f t="shared" si="764"/>
        <v>274185.1985709375</v>
      </c>
      <c r="EB143" s="12">
        <f t="shared" ref="EB143:EC143" si="765">SUM(EB144:EB147)</f>
        <v>1964</v>
      </c>
      <c r="EC143" s="12">
        <f t="shared" si="765"/>
        <v>83782467.627051443</v>
      </c>
    </row>
    <row r="144" spans="1:133" ht="30.75" customHeight="1" x14ac:dyDescent="0.25">
      <c r="A144" s="45">
        <v>154</v>
      </c>
      <c r="B144" s="8" t="s">
        <v>211</v>
      </c>
      <c r="C144" s="5">
        <v>19007.45</v>
      </c>
      <c r="D144" s="5">
        <f t="shared" si="628"/>
        <v>16346.407000000001</v>
      </c>
      <c r="E144" s="9">
        <v>1.67</v>
      </c>
      <c r="F144" s="10">
        <v>1</v>
      </c>
      <c r="G144" s="10"/>
      <c r="H144" s="7">
        <v>0.6</v>
      </c>
      <c r="I144" s="7">
        <v>0.23</v>
      </c>
      <c r="J144" s="7">
        <v>0.03</v>
      </c>
      <c r="K144" s="7">
        <v>0.14000000000000001</v>
      </c>
      <c r="L144" s="5">
        <v>1.4</v>
      </c>
      <c r="M144" s="5">
        <v>1.68</v>
      </c>
      <c r="N144" s="5">
        <v>2.23</v>
      </c>
      <c r="O144" s="5">
        <v>2.39</v>
      </c>
      <c r="P144" s="11"/>
      <c r="Q144" s="11">
        <f>P144/12*9*C144*E144*F144*L144*$Q$9+P144/12*3*C144*E144*F144*L144*$Q$8</f>
        <v>0</v>
      </c>
      <c r="R144" s="11">
        <v>10</v>
      </c>
      <c r="S144" s="11">
        <f>R144*C144*E144*F144*L144*$S$9</f>
        <v>577712.4352999999</v>
      </c>
      <c r="T144" s="11">
        <v>0</v>
      </c>
      <c r="U144" s="11">
        <f>T144*C144*E144*F144*L144*$U$9</f>
        <v>0</v>
      </c>
      <c r="V144" s="11">
        <v>0</v>
      </c>
      <c r="W144" s="11">
        <f>V144*C144*E144*F144*L144*$W$9</f>
        <v>0</v>
      </c>
      <c r="X144" s="11">
        <v>0</v>
      </c>
      <c r="Y144" s="11">
        <f>X144*C144*E144*F144*L144*$Y$9</f>
        <v>0</v>
      </c>
      <c r="Z144" s="11">
        <v>493</v>
      </c>
      <c r="AA144" s="11">
        <f>Z144*C144*E144*F144*L144*$AA$9</f>
        <v>24099496.435629997</v>
      </c>
      <c r="AB144" s="11">
        <v>0</v>
      </c>
      <c r="AC144" s="11">
        <f>AB144*C144*E144*F144*L144*$AC$9</f>
        <v>0</v>
      </c>
      <c r="AD144" s="11">
        <v>0</v>
      </c>
      <c r="AE144" s="11">
        <f>AD144*C144*E144*F144*L144*$AE$9</f>
        <v>0</v>
      </c>
      <c r="AF144" s="11">
        <v>0</v>
      </c>
      <c r="AG144" s="11">
        <f>AF144*C144*E144*F144*L144*$AG$9</f>
        <v>0</v>
      </c>
      <c r="AH144" s="11">
        <v>7</v>
      </c>
      <c r="AI144" s="11">
        <f>AH144/12*9*C144*E144*F144*L144*$AI$9+AH144/12*3*C144*E144*F144*L144*$AI$8</f>
        <v>300188.26926549996</v>
      </c>
      <c r="AJ144" s="11">
        <v>0</v>
      </c>
      <c r="AK144" s="11">
        <f>AJ144/12*9*C144*E144*F144*L144*$AK$9+AJ144/12*3*C144*E144*F144*L144*$AK$8</f>
        <v>0</v>
      </c>
      <c r="AL144" s="11">
        <v>19</v>
      </c>
      <c r="AM144" s="11">
        <f>AL144/12*9*C144*E144*F144*L144*$AM$9+AL144/12*3*C144*E144*F144*L144*$AM$8</f>
        <v>814796.73086349992</v>
      </c>
      <c r="AN144" s="11"/>
      <c r="AO144" s="11">
        <f>SUM($AO$9*AN144*C144*E144*F144*L144)</f>
        <v>0</v>
      </c>
      <c r="AP144" s="11">
        <v>5</v>
      </c>
      <c r="AQ144" s="11">
        <f>AP144/12*3*C144*E144*F144*L144*$AQ$8+AP144/12*9*C144*E144*F144*L144*$AQ$9</f>
        <v>214420.19233249995</v>
      </c>
      <c r="AR144" s="11">
        <v>0</v>
      </c>
      <c r="AS144" s="11">
        <f>AR144/12*9*C144*E144*F144*L144*$AS$9+AR144/12*3*C144*E144*F144*L144*$AS$8</f>
        <v>0</v>
      </c>
      <c r="AT144" s="11">
        <v>0</v>
      </c>
      <c r="AU144" s="11">
        <f>AT144*C144*E144*F144*L144*$AU$9</f>
        <v>0</v>
      </c>
      <c r="AV144" s="11">
        <v>0</v>
      </c>
      <c r="AW144" s="11">
        <f>AV144*C144*E144*F144*L144*$AW$9</f>
        <v>0</v>
      </c>
      <c r="AX144" s="11"/>
      <c r="AY144" s="11">
        <f>SUM(AX144*$AY$9*C144*E144*F144*L144)</f>
        <v>0</v>
      </c>
      <c r="AZ144" s="11">
        <v>7</v>
      </c>
      <c r="BA144" s="11">
        <f>(AZ144/12*3*C144*E144*F144*L144*$BA$8)+(AZ144/12*9*C144*E144*F144*L144*$BA$9)</f>
        <v>318852.82486749999</v>
      </c>
      <c r="BB144" s="11">
        <v>0</v>
      </c>
      <c r="BC144" s="11">
        <f>BB144/12*9*C144*E144*F144*L144*$BC$9+BB144/12*3*C144*E144*F144*L144*$BC$8</f>
        <v>0</v>
      </c>
      <c r="BD144" s="11">
        <v>0</v>
      </c>
      <c r="BE144" s="11">
        <f>BD144/12*9*C144*E144*F144*L144*$BE$9+BD144/12*3*C144*E144*F144*L144*$BE$8</f>
        <v>0</v>
      </c>
      <c r="BF144" s="11">
        <v>4</v>
      </c>
      <c r="BG144" s="11">
        <f>BF144/12*9*C144*E144*F144*L144*$BG$9+BF144/12*3*C144*E144*F144*L144*$BG$8</f>
        <v>190645.10364900003</v>
      </c>
      <c r="BH144" s="11">
        <v>0</v>
      </c>
      <c r="BI144" s="11">
        <f>BH144/12*9*C144*E144*F144*L144*$BI$9+BH144/12*3*C144*E144*F144*L144*$BI$8</f>
        <v>0</v>
      </c>
      <c r="BJ144" s="11">
        <v>0</v>
      </c>
      <c r="BK144" s="11">
        <f>BJ144/12*9*C144*E144*F144*L144*$BK$9+BJ144/12*3*C144*E144*F144*L144*$BK$8</f>
        <v>0</v>
      </c>
      <c r="BL144" s="11">
        <v>0</v>
      </c>
      <c r="BM144" s="11">
        <f>BL144/12*9*C144*E144*F144*L144*$BM$9+BL144/12*3*C144*E144*F144*L144*$BM$8</f>
        <v>0</v>
      </c>
      <c r="BN144" s="11">
        <v>0</v>
      </c>
      <c r="BO144" s="11">
        <f>BN144/12*9*C144*E144*F144*L144*$BO$9+BN144/12*3*C144*E144*F144*L144*$BO$8</f>
        <v>0</v>
      </c>
      <c r="BP144" s="11">
        <v>0</v>
      </c>
      <c r="BQ144" s="11">
        <f>BP144/12*9*C144*E144*F144*L144*$BQ$9+BP144/12*3*C144*E144*F144*L144*$BQ$8</f>
        <v>0</v>
      </c>
      <c r="BR144" s="11">
        <v>0</v>
      </c>
      <c r="BS144" s="11">
        <f>BR144/12*9*C144*E144*F144*L144*$BS$9+BR144/12*3*C144*E144*F144*L144*$BS$8</f>
        <v>0</v>
      </c>
      <c r="BT144" s="11">
        <v>20</v>
      </c>
      <c r="BU144" s="11">
        <f>BT144*C144*E144*F144*L144*$BU$9</f>
        <v>977667.19819999987</v>
      </c>
      <c r="BV144" s="11">
        <v>1</v>
      </c>
      <c r="BW144" s="11">
        <f>BV144/12*9*C144*E144*F144*L144*$BW$9+BV144/12*3*C144*E144*F144*L144*$BW$8</f>
        <v>47661.275912250007</v>
      </c>
      <c r="BX144" s="11">
        <v>8</v>
      </c>
      <c r="BY144" s="11">
        <f>BX144/12*9*C144*E144*F144*L144*$BY$9+BX144/12*3*C144*E144*F144*L144*$BY$8</f>
        <v>329740.48230199999</v>
      </c>
      <c r="BZ144" s="11">
        <v>5</v>
      </c>
      <c r="CA144" s="11">
        <f>BZ144/12*9*C144*E144*F144*M144*$CA$9+BZ144/12*3*C144*E144*F144*M144*$CA$8</f>
        <v>369958.15568249999</v>
      </c>
      <c r="CB144" s="11"/>
      <c r="CC144" s="11">
        <f>CB144/12*9*C144*E144*F144*M144*$CC$9+CB144/12*3*C144*E144*F144*M144*$CC$8</f>
        <v>0</v>
      </c>
      <c r="CD144" s="11">
        <v>8</v>
      </c>
      <c r="CE144" s="11">
        <f>CD144/12*9*C144*E144*F144*M144*$CE$9+CD144/12*3*C144*E144*F144*M144*$CE$8</f>
        <v>437283.87410399999</v>
      </c>
      <c r="CF144" s="11">
        <v>3</v>
      </c>
      <c r="CG144" s="11">
        <f>CF144/12*9*C144*E144*F144*M144*$CG$9+CF144/12*3*C144*E144*F144*M144*$CG$8</f>
        <v>154382.53847939998</v>
      </c>
      <c r="CH144" s="11">
        <v>1</v>
      </c>
      <c r="CI144" s="11">
        <f>SUM(CH144*$CI$9*C144*E144*F144*M144)</f>
        <v>52260.755685599994</v>
      </c>
      <c r="CJ144" s="11">
        <v>10</v>
      </c>
      <c r="CK144" s="11">
        <f t="shared" si="559"/>
        <v>719918.57322000002</v>
      </c>
      <c r="CL144" s="11">
        <v>5</v>
      </c>
      <c r="CM144" s="11">
        <f>CL144/12*9*C144*E144*F144*M144*$CM$9+CL144/12*3*C144*E144*F144*M144*$CM$8</f>
        <v>257304.23079899995</v>
      </c>
      <c r="CN144" s="11">
        <v>5</v>
      </c>
      <c r="CO144" s="11">
        <f>CN144/12*9*C144*E144*F144*M144*$CO$9+CN144/12*3*C144*E144*F144*M144*$CO$8</f>
        <v>273302.42131499999</v>
      </c>
      <c r="CP144" s="11">
        <v>25</v>
      </c>
      <c r="CQ144" s="11">
        <f>CP144/12*9*C144*E144*F144*M144*$CQ$9+CP144/12*3*C144*E144*F144*M144*$CQ$8</f>
        <v>1286521.1539949998</v>
      </c>
      <c r="CR144" s="11">
        <v>0</v>
      </c>
      <c r="CS144" s="11">
        <f>CR144*C144*E144*F144*M144*$CS$9</f>
        <v>0</v>
      </c>
      <c r="CT144" s="11">
        <v>7</v>
      </c>
      <c r="CU144" s="11">
        <f>CT144/12*9*C144*E144*F144*M144*$CU$9+CT144/12*3*C144*E144*F144*M144*$CU$8</f>
        <v>382623.38984100003</v>
      </c>
      <c r="CV144" s="11"/>
      <c r="CW144" s="11">
        <f>SUM(CV144*$CW$9*C144*E144*F144*M144)</f>
        <v>0</v>
      </c>
      <c r="CX144" s="11">
        <v>2</v>
      </c>
      <c r="CY144" s="11">
        <f>(CX144/12*2*C144*E144*F144*M144*$CY$8)+(CX144/12*9*C144*E144*F144*M144*$CY$9)</f>
        <v>100610.8425784</v>
      </c>
      <c r="CZ144" s="11">
        <v>1</v>
      </c>
      <c r="DA144" s="11">
        <f>CZ144*C144*E144*F144*M144*$DA$9</f>
        <v>52260.755685599994</v>
      </c>
      <c r="DB144" s="11">
        <v>0</v>
      </c>
      <c r="DC144" s="11">
        <f>DB144/12*9*C144*E144*F144*M144*$DC$9+DB144/12*3*C144*E144*F144*M144*$DC$8</f>
        <v>0</v>
      </c>
      <c r="DD144" s="11">
        <v>3</v>
      </c>
      <c r="DE144" s="11">
        <f>DD144/12*9*C144*E144*F144*M144*$DE$9+DD144/12*3*C144*E144*F144*M144*$DE$8</f>
        <v>171580.5932841</v>
      </c>
      <c r="DF144" s="11">
        <v>5</v>
      </c>
      <c r="DG144" s="11">
        <f>DF144/12*9*C144*E144*F144*M144*$DG$9+DF144/12*3*C144*E144*F144*M144*$DG$8</f>
        <v>285967.65547350002</v>
      </c>
      <c r="DH144" s="11">
        <v>322</v>
      </c>
      <c r="DI144" s="11">
        <f>DH144/12*9*C144*E144*F144*M144*$DI$9+DH144/12*3*C144*E144*F144*M144*$DI$8</f>
        <v>18416317.012493402</v>
      </c>
      <c r="DJ144" s="11">
        <v>0</v>
      </c>
      <c r="DK144" s="11">
        <f>DJ144/12*9*C144*E144*F144*M144*$DK$9+DJ144/12*3*C144*E144*F144*M144*$DK$8</f>
        <v>0</v>
      </c>
      <c r="DL144" s="11">
        <v>0</v>
      </c>
      <c r="DM144" s="11">
        <f>DL144/12*3*C144*E144*F144*M144*$DM$8+DL144/12*9*C144*E144*F144*M144*$DM$9</f>
        <v>0</v>
      </c>
      <c r="DN144" s="11">
        <v>0</v>
      </c>
      <c r="DO144" s="11">
        <f>DN144/12*9*C144*E144*F144*M144*$DO$9+DN144/12*3*C144*E144*F144*M144*$DO$8</f>
        <v>0</v>
      </c>
      <c r="DP144" s="11">
        <v>0</v>
      </c>
      <c r="DQ144" s="11">
        <f>DP144/12*9*C144*E144*F144*M144*$DQ$9+DP144/12*3*C144*E144*F144*M144*$DQ$8</f>
        <v>0</v>
      </c>
      <c r="DR144" s="11"/>
      <c r="DS144" s="11">
        <f>DR144/12*9*C144*E144*F144*M144*$DS$9+DR144/12*3*C144*E144*F144*M144*$DS$8</f>
        <v>0</v>
      </c>
      <c r="DT144" s="11">
        <v>8</v>
      </c>
      <c r="DU144" s="11">
        <f>DT144/12*9*C144*E144*F144*M144*$DU$9+DT144/12*3*C144*E144*F144*M144*$DU$8</f>
        <v>395688.57876239996</v>
      </c>
      <c r="DV144" s="11">
        <v>4</v>
      </c>
      <c r="DW144" s="11">
        <f>DV144/12*9*C144*E144*F144*M144*$DW$9+DV144/12*3*C144*E144*F144*M144*$DW$8</f>
        <v>218641.93705199999</v>
      </c>
      <c r="DX144" s="11">
        <v>0</v>
      </c>
      <c r="DY144" s="11">
        <f>DX144/12*9*C144*E144*F144*N144*$DY$9+DX144/12*3*C144*E144*F144*N144*$DY$8</f>
        <v>0</v>
      </c>
      <c r="DZ144" s="11">
        <v>0</v>
      </c>
      <c r="EA144" s="11">
        <f>DZ144/12*9*C144*E144*F144*O144*$EA$9+DZ144/12*3*C144*E144*F144*O144*$EA$8</f>
        <v>0</v>
      </c>
      <c r="EB144" s="64">
        <f t="shared" ref="EB144:EC147" si="766">SUM(P144,R144,T144,V144,X144,Z144,AB144,AD144,AF144,AH144,AJ144,AL144,AP144,AR144,AT144,AV144,AX144,AZ144,BB144,BD144,BF144,BH144,BJ144,BL144,BN144,BP144,BR144,BT144,BV144,BX144,BZ144,CB144,CD144,CF144,CH144,CJ144,CL144,CN144,CP144,CR144,CT144,CV144,CX144,CZ144,DB144,DD144,DF144,DH144,DJ144,DL144,DN144,DP144,DR144,DT144,DV144,DX144,DZ144,AN144)</f>
        <v>988</v>
      </c>
      <c r="EC144" s="64">
        <f t="shared" si="766"/>
        <v>51445803.41677314</v>
      </c>
    </row>
    <row r="145" spans="1:133" ht="30.75" customHeight="1" x14ac:dyDescent="0.25">
      <c r="A145" s="45">
        <v>147</v>
      </c>
      <c r="B145" s="8" t="s">
        <v>212</v>
      </c>
      <c r="C145" s="5">
        <v>19007.45</v>
      </c>
      <c r="D145" s="5"/>
      <c r="E145" s="9">
        <v>1.85</v>
      </c>
      <c r="F145" s="10">
        <v>1</v>
      </c>
      <c r="G145" s="10"/>
      <c r="H145" s="7">
        <v>0.6</v>
      </c>
      <c r="I145" s="7">
        <v>0.23</v>
      </c>
      <c r="J145" s="7">
        <v>0.03</v>
      </c>
      <c r="K145" s="7">
        <v>0.14000000000000001</v>
      </c>
      <c r="L145" s="5">
        <v>1.4</v>
      </c>
      <c r="M145" s="5">
        <v>1.68</v>
      </c>
      <c r="N145" s="5">
        <v>2.23</v>
      </c>
      <c r="O145" s="5">
        <v>2.39</v>
      </c>
      <c r="P145" s="11"/>
      <c r="Q145" s="11">
        <f>P145/12*9*C145*E145*F145*L145*$Q$9+P145/12*3*C145*E145*F145*L145*$Q$8</f>
        <v>0</v>
      </c>
      <c r="R145" s="11">
        <v>120</v>
      </c>
      <c r="S145" s="11">
        <f>R145*C145*E145*F145*L145*$S$9</f>
        <v>7679770.0980000002</v>
      </c>
      <c r="T145" s="11"/>
      <c r="U145" s="11">
        <f>T145*C145*E145*F145*L145*$U$9</f>
        <v>0</v>
      </c>
      <c r="V145" s="11"/>
      <c r="W145" s="11">
        <f>V145*C145*E145*F145*L145*$W$9</f>
        <v>0</v>
      </c>
      <c r="X145" s="11"/>
      <c r="Y145" s="11">
        <f>X145*C145*E145*F145*L145*$Y$9</f>
        <v>0</v>
      </c>
      <c r="Z145" s="11"/>
      <c r="AA145" s="11">
        <f>Z145*C145*E145*F145*L145*$AA$9</f>
        <v>0</v>
      </c>
      <c r="AB145" s="11"/>
      <c r="AC145" s="11">
        <f>AB145*C145*E145*F145*L145*$AC$9</f>
        <v>0</v>
      </c>
      <c r="AD145" s="11"/>
      <c r="AE145" s="11">
        <f>AD145*C145*E145*F145*L145*$AE$9</f>
        <v>0</v>
      </c>
      <c r="AF145" s="11"/>
      <c r="AG145" s="11">
        <f>AF145*C145*E145*F145*L145*$AG$9</f>
        <v>0</v>
      </c>
      <c r="AH145" s="11"/>
      <c r="AI145" s="11">
        <f>AH145/12*9*C145*E145*F145*L145*$AI$9+AH145/12*3*C145*E145*F145*L145*$AI$8</f>
        <v>0</v>
      </c>
      <c r="AJ145" s="11"/>
      <c r="AK145" s="11">
        <f>AJ145/12*9*C145*E145*F145*L145*$AK$9+AJ145/12*3*C145*E145*F145*L145*$AK$8</f>
        <v>0</v>
      </c>
      <c r="AL145" s="11"/>
      <c r="AM145" s="11">
        <f>AL145/12*9*C145*E145*F145*L145*$AM$9+AL145/12*3*C145*E145*F145*L145*$AM$8</f>
        <v>0</v>
      </c>
      <c r="AN145" s="11"/>
      <c r="AO145" s="11">
        <f>SUM($AO$9*AN145*C145*E145*F145*L145)</f>
        <v>0</v>
      </c>
      <c r="AP145" s="11"/>
      <c r="AQ145" s="11">
        <f>AP145/12*3*C145*E145*F145*L145*$AQ$8+AP145/12*9*C145*E145*F145*L145*$AQ$9</f>
        <v>0</v>
      </c>
      <c r="AR145" s="11"/>
      <c r="AS145" s="11">
        <f>AR145/12*9*C145*E145*F145*L145*$AS$9+AR145/12*3*C145*E145*F145*L145*$AS$8</f>
        <v>0</v>
      </c>
      <c r="AT145" s="11"/>
      <c r="AU145" s="11">
        <f>AT145*C145*E145*F145*L145*$AU$9</f>
        <v>0</v>
      </c>
      <c r="AV145" s="11"/>
      <c r="AW145" s="11">
        <f>AV145*C145*E145*F145*L145*$AW$9</f>
        <v>0</v>
      </c>
      <c r="AX145" s="11"/>
      <c r="AY145" s="11">
        <f>SUM(AX145*$AY$9*C145*E145*F145*L145)</f>
        <v>0</v>
      </c>
      <c r="AZ145" s="11"/>
      <c r="BA145" s="11">
        <f>(AZ145/12*3*C145*E145*F145*L145*$BA$8)+(AZ145/12*9*C145*E145*F145*L145*$BA$9)</f>
        <v>0</v>
      </c>
      <c r="BB145" s="11"/>
      <c r="BC145" s="11">
        <f>BB145/12*9*C145*E145*F145*L145*$BC$9+BB145/12*3*C145*E145*F145*L145*$BC$8</f>
        <v>0</v>
      </c>
      <c r="BD145" s="11"/>
      <c r="BE145" s="11">
        <f>BD145/12*9*C145*E145*F145*L145*$BE$9+BD145/12*3*C145*E145*F145*L145*$BE$8</f>
        <v>0</v>
      </c>
      <c r="BF145" s="11"/>
      <c r="BG145" s="11">
        <f>BF145/12*9*C145*E145*F145*L145*$BG$9+BF145/12*3*C145*E145*F145*L145*$BG$8</f>
        <v>0</v>
      </c>
      <c r="BH145" s="11"/>
      <c r="BI145" s="11">
        <f>BH145/12*9*C145*E145*F145*L145*$BI$9+BH145/12*3*C145*E145*F145*L145*$BI$8</f>
        <v>0</v>
      </c>
      <c r="BJ145" s="11"/>
      <c r="BK145" s="11">
        <f>BJ145/12*9*C145*E145*F145*L145*$BK$9+BJ145/12*3*C145*E145*F145*L145*$BK$8</f>
        <v>0</v>
      </c>
      <c r="BL145" s="11"/>
      <c r="BM145" s="11">
        <f>BL145/12*9*C145*E145*F145*L145*$BM$9+BL145/12*3*C145*E145*F145*L145*$BM$8</f>
        <v>0</v>
      </c>
      <c r="BN145" s="11"/>
      <c r="BO145" s="11">
        <f>BN145/12*9*C145*E145*F145*L145*$BO$9+BN145/12*3*C145*E145*F145*L145*$BO$8</f>
        <v>0</v>
      </c>
      <c r="BP145" s="11"/>
      <c r="BQ145" s="11">
        <f>BP145/12*9*C145*E145*F145*L145*$BQ$9+BP145/12*3*C145*E145*F145*L145*$BQ$8</f>
        <v>0</v>
      </c>
      <c r="BR145" s="11"/>
      <c r="BS145" s="11">
        <f>BR145/12*9*C145*E145*F145*L145*$BS$9+BR145/12*3*C145*E145*F145*L145*$BS$8</f>
        <v>0</v>
      </c>
      <c r="BT145" s="11"/>
      <c r="BU145" s="11">
        <f>BT145*C145*E145*F145*L145*$BU$9</f>
        <v>0</v>
      </c>
      <c r="BV145" s="11"/>
      <c r="BW145" s="11">
        <f>BV145/12*9*C145*E145*F145*L145*$BW$9+BV145/12*3*C145*E145*F145*L145*$BW$8</f>
        <v>0</v>
      </c>
      <c r="BX145" s="11"/>
      <c r="BY145" s="11">
        <f>BX145/12*9*C145*E145*F145*L145*$BY$9+BX145/12*3*C145*E145*F145*L145*$BY$8</f>
        <v>0</v>
      </c>
      <c r="BZ145" s="11"/>
      <c r="CA145" s="11">
        <f>BZ145/12*9*C145*E145*F145*M145*$CA$9+BZ145/12*3*C145*E145*F145*M145*$CA$8</f>
        <v>0</v>
      </c>
      <c r="CB145" s="11"/>
      <c r="CC145" s="11">
        <f>CB145/12*9*C145*E145*F145*M145*$CC$9+CB145/12*3*C145*E145*F145*M145*$CC$8</f>
        <v>0</v>
      </c>
      <c r="CD145" s="11"/>
      <c r="CE145" s="11">
        <f>CD145/12*9*C145*E145*F145*M145*$CE$9+CD145/12*3*C145*E145*F145*M145*$CE$8</f>
        <v>0</v>
      </c>
      <c r="CF145" s="11"/>
      <c r="CG145" s="11">
        <f>CF145/12*9*C145*E145*F145*M145*$CG$9+CF145/12*3*C145*E145*F145*M145*$CG$8</f>
        <v>0</v>
      </c>
      <c r="CH145" s="11"/>
      <c r="CI145" s="11">
        <f>SUM(CH145*$CI$9*C145*E145*F145*M145)</f>
        <v>0</v>
      </c>
      <c r="CJ145" s="11"/>
      <c r="CK145" s="11">
        <f t="shared" si="559"/>
        <v>0</v>
      </c>
      <c r="CL145" s="11"/>
      <c r="CM145" s="11">
        <f>CL145/12*9*C145*E145*F145*M145*$CM$9+CL145/12*3*C145*E145*F145*M145*$CM$8</f>
        <v>0</v>
      </c>
      <c r="CN145" s="11"/>
      <c r="CO145" s="11">
        <f>CN145/12*9*C145*E145*F145*M145*$CO$9+CN145/12*3*C145*E145*F145*M145*$CO$8</f>
        <v>0</v>
      </c>
      <c r="CP145" s="11">
        <v>0</v>
      </c>
      <c r="CQ145" s="11">
        <f>CP145/12*9*C145*E145*F145*M145*$CQ$9+CP145/12*3*C145*E145*F145*M145*$CQ$8</f>
        <v>0</v>
      </c>
      <c r="CR145" s="11"/>
      <c r="CS145" s="11">
        <f>CR145*C145*E145*F145*M145*$CS$9</f>
        <v>0</v>
      </c>
      <c r="CT145" s="11"/>
      <c r="CU145" s="11">
        <f>CT145/12*9*C145*E145*F145*M145*$CU$9+CT145/12*3*C145*E145*F145*M145*$CU$8</f>
        <v>0</v>
      </c>
      <c r="CV145" s="11"/>
      <c r="CW145" s="11">
        <f>SUM(CV145*$CW$9*C145*E145*F145*M145)</f>
        <v>0</v>
      </c>
      <c r="CX145" s="11"/>
      <c r="CY145" s="11">
        <f>(CX145/12*2*C145*E145*F145*M145*$CY$8)+(CX145/12*9*C145*E145*F145*M145*$CY$9)</f>
        <v>0</v>
      </c>
      <c r="CZ145" s="11"/>
      <c r="DA145" s="11">
        <f>CZ145*C145*E145*F145*M145*$DA$9</f>
        <v>0</v>
      </c>
      <c r="DB145" s="11"/>
      <c r="DC145" s="11">
        <f>DB145/12*9*C145*E145*F145*M145*$DC$9+DB145/12*3*C145*E145*F145*M145*$DC$8</f>
        <v>0</v>
      </c>
      <c r="DD145" s="11"/>
      <c r="DE145" s="11">
        <f>DD145/12*9*C145*E145*F145*M145*$DE$9+DD145/12*3*C145*E145*F145*M145*$DE$8</f>
        <v>0</v>
      </c>
      <c r="DF145" s="11"/>
      <c r="DG145" s="11">
        <f>DF145/12*9*C145*E145*F145*M145*$DG$9+DF145/12*3*C145*E145*F145*M145*$DG$8</f>
        <v>0</v>
      </c>
      <c r="DH145" s="11"/>
      <c r="DI145" s="11">
        <f>DH145/12*9*C145*E145*F145*M145*$DI$9+DH145/12*3*C145*E145*F145*M145*$DI$8</f>
        <v>0</v>
      </c>
      <c r="DJ145" s="11"/>
      <c r="DK145" s="11">
        <f>DJ145/12*9*C145*E145*F145*M145*$DK$9+DJ145/12*3*C145*E145*F145*M145*$DK$8</f>
        <v>0</v>
      </c>
      <c r="DL145" s="11"/>
      <c r="DM145" s="11">
        <f>DL145/12*3*C145*E145*F145*M145*$DM$8+DL145/12*9*C145*E145*F145*M145*$DM$9</f>
        <v>0</v>
      </c>
      <c r="DN145" s="11"/>
      <c r="DO145" s="11">
        <f>DN145/12*9*C145*E145*F145*M145*$DO$9+DN145/12*3*C145*E145*F145*M145*$DO$8</f>
        <v>0</v>
      </c>
      <c r="DP145" s="11"/>
      <c r="DQ145" s="11">
        <f>DP145/12*9*C145*E145*F145*M145*$DQ$9+DP145/12*3*C145*E145*F145*M145*$DQ$8</f>
        <v>0</v>
      </c>
      <c r="DR145" s="11"/>
      <c r="DS145" s="11">
        <f>DR145/12*9*C145*E145*F145*M145*$DS$9+DR145/12*3*C145*E145*F145*M145*$DS$8</f>
        <v>0</v>
      </c>
      <c r="DT145" s="11"/>
      <c r="DU145" s="11">
        <f>DT145/12*9*C145*E145*F145*M145*$DU$9+DT145/12*3*C145*E145*F145*M145*$DU$8</f>
        <v>0</v>
      </c>
      <c r="DV145" s="11"/>
      <c r="DW145" s="11">
        <f>DV145/12*9*C145*E145*F145*M145*$DW$9+DV145/12*3*C145*E145*F145*M145*$DW$8</f>
        <v>0</v>
      </c>
      <c r="DX145" s="11"/>
      <c r="DY145" s="11">
        <f>DX145/12*9*C145*E145*F145*N145*$DY$9+DX145/12*3*C145*E145*F145*N145*$DY$8</f>
        <v>0</v>
      </c>
      <c r="DZ145" s="11"/>
      <c r="EA145" s="11">
        <f>DZ145/12*9*C145*E145*F145*O145*$EA$9+DZ145/12*3*C145*E145*F145*O145*$EA$8</f>
        <v>0</v>
      </c>
      <c r="EB145" s="64">
        <f t="shared" si="766"/>
        <v>120</v>
      </c>
      <c r="EC145" s="64">
        <f t="shared" si="766"/>
        <v>7679770.0980000002</v>
      </c>
    </row>
    <row r="146" spans="1:133" ht="33" customHeight="1" x14ac:dyDescent="0.25">
      <c r="A146" s="45">
        <v>176</v>
      </c>
      <c r="B146" s="8" t="s">
        <v>213</v>
      </c>
      <c r="C146" s="5">
        <v>19007.45</v>
      </c>
      <c r="D146" s="5">
        <f t="shared" ref="D146:D159" si="767">C146*(H146+I146+J146)</f>
        <v>14825.811000000002</v>
      </c>
      <c r="E146" s="9">
        <v>0.95</v>
      </c>
      <c r="F146" s="10">
        <v>1</v>
      </c>
      <c r="G146" s="10"/>
      <c r="H146" s="7">
        <v>0.53</v>
      </c>
      <c r="I146" s="7">
        <v>0.2</v>
      </c>
      <c r="J146" s="7">
        <v>0.05</v>
      </c>
      <c r="K146" s="7">
        <v>0.22</v>
      </c>
      <c r="L146" s="5">
        <v>1.4</v>
      </c>
      <c r="M146" s="5">
        <v>1.68</v>
      </c>
      <c r="N146" s="5">
        <v>2.23</v>
      </c>
      <c r="O146" s="5">
        <v>2.39</v>
      </c>
      <c r="P146" s="11"/>
      <c r="Q146" s="11">
        <f>P146/12*9*C146*E146*F146*L146*$Q$9+P146/12*3*C146*E146*F146*L146*$Q$8</f>
        <v>0</v>
      </c>
      <c r="R146" s="11">
        <v>103</v>
      </c>
      <c r="S146" s="11">
        <f>R146*C146*E146*F146*L146*$S$9</f>
        <v>3384979.7481499999</v>
      </c>
      <c r="T146" s="11">
        <v>0</v>
      </c>
      <c r="U146" s="11">
        <f>T146*C146*E146*F146*L146*$U$9</f>
        <v>0</v>
      </c>
      <c r="V146" s="11">
        <v>0</v>
      </c>
      <c r="W146" s="11">
        <f>V146*C146*E146*F146*L146*$W$9</f>
        <v>0</v>
      </c>
      <c r="X146" s="11">
        <v>0</v>
      </c>
      <c r="Y146" s="11">
        <f>X146*C146*E146*F146*L146*$Y$9</f>
        <v>0</v>
      </c>
      <c r="Z146" s="11">
        <v>304</v>
      </c>
      <c r="AA146" s="11">
        <f>Z146*C146*E146*F146*L146*$AA$9</f>
        <v>8453601.4023999982</v>
      </c>
      <c r="AB146" s="11">
        <v>0</v>
      </c>
      <c r="AC146" s="11">
        <f>AB146*C146*E146*F146*L146*$AC$9</f>
        <v>0</v>
      </c>
      <c r="AD146" s="11">
        <v>0</v>
      </c>
      <c r="AE146" s="11">
        <f>AD146*C146*E146*F146*L146*$AE$9</f>
        <v>0</v>
      </c>
      <c r="AF146" s="11">
        <v>0</v>
      </c>
      <c r="AG146" s="11">
        <f>AF146*C146*E146*F146*L146*$AG$9</f>
        <v>0</v>
      </c>
      <c r="AH146" s="11">
        <v>2</v>
      </c>
      <c r="AI146" s="11">
        <f>AH146/12*9*C146*E146*F146*L146*$AI$9+AH146/12*3*C146*E146*F146*L146*$AI$8</f>
        <v>48790.223404999997</v>
      </c>
      <c r="AJ146" s="11">
        <v>5</v>
      </c>
      <c r="AK146" s="11">
        <f>AJ146/12*9*C146*E146*F146*L146*$AK$9+AJ146/12*3*C146*E146*F146*L146*$AK$8</f>
        <v>129559.53106249998</v>
      </c>
      <c r="AL146" s="11">
        <v>22</v>
      </c>
      <c r="AM146" s="11">
        <f>AL146/12*9*C146*E146*F146*L146*$AM$9+AL146/12*3*C146*E146*F146*L146*$AM$8</f>
        <v>536692.45745499991</v>
      </c>
      <c r="AN146" s="11"/>
      <c r="AO146" s="11">
        <f>SUM($AO$9*AN146*C146*E146*F146*L146)</f>
        <v>0</v>
      </c>
      <c r="AP146" s="11"/>
      <c r="AQ146" s="11">
        <f>AP146/12*3*C146*E146*F146*L146*$AQ$8+AP146/12*9*C146*E146*F146*L146*$AQ$9</f>
        <v>0</v>
      </c>
      <c r="AR146" s="11">
        <v>2</v>
      </c>
      <c r="AS146" s="11">
        <f>AR146/12*9*C146*E146*F146*L146*$AS$9+AR146/12*3*C146*E146*F146*L146*$AS$8</f>
        <v>48790.223404999997</v>
      </c>
      <c r="AT146" s="11">
        <v>0</v>
      </c>
      <c r="AU146" s="11">
        <f>AT146*C146*E146*F146*L146*$AU$9</f>
        <v>0</v>
      </c>
      <c r="AV146" s="11">
        <v>0</v>
      </c>
      <c r="AW146" s="11">
        <f>AV146*C146*E146*F146*L146*$AW$9</f>
        <v>0</v>
      </c>
      <c r="AX146" s="11"/>
      <c r="AY146" s="11">
        <f>SUM(AX146*$AY$9*C146*E146*F146*L146)</f>
        <v>0</v>
      </c>
      <c r="AZ146" s="11">
        <v>5</v>
      </c>
      <c r="BA146" s="11">
        <f>(AZ146/12*3*C146*E146*F146*L146*$BA$8)+(AZ146/12*9*C146*E146*F146*L146*$BA$9)</f>
        <v>129559.53106249998</v>
      </c>
      <c r="BB146" s="11">
        <v>0</v>
      </c>
      <c r="BC146" s="11">
        <f>BB146/12*9*C146*E146*F146*L146*$BC$9+BB146/12*3*C146*E146*F146*L146*$BC$8</f>
        <v>0</v>
      </c>
      <c r="BD146" s="11">
        <v>0</v>
      </c>
      <c r="BE146" s="11">
        <f>BD146/12*9*C146*E146*F146*L146*$BE$9+BD146/12*3*C146*E146*F146*L146*$BE$8</f>
        <v>0</v>
      </c>
      <c r="BF146" s="11">
        <v>8</v>
      </c>
      <c r="BG146" s="11">
        <f>BF146/12*9*C146*E146*F146*L146*$BG$9+BF146/12*3*C146*E146*F146*L146*$BG$8</f>
        <v>216901.61493000001</v>
      </c>
      <c r="BH146" s="11">
        <v>0</v>
      </c>
      <c r="BI146" s="11">
        <f>BH146/12*9*C146*E146*F146*L146*$BI$9+BH146/12*3*C146*E146*F146*L146*$BI$8</f>
        <v>0</v>
      </c>
      <c r="BJ146" s="11">
        <v>0</v>
      </c>
      <c r="BK146" s="11">
        <f>BJ146/12*9*C146*E146*F146*L146*$BK$9+BJ146/12*3*C146*E146*F146*L146*$BK$8</f>
        <v>0</v>
      </c>
      <c r="BL146" s="11">
        <v>0</v>
      </c>
      <c r="BM146" s="11">
        <f>BL146/12*9*C146*E146*F146*L146*$BM$9+BL146/12*3*C146*E146*F146*L146*$BM$8</f>
        <v>0</v>
      </c>
      <c r="BN146" s="11">
        <v>0</v>
      </c>
      <c r="BO146" s="11">
        <f>BN146/12*9*C146*E146*F146*L146*$BO$9+BN146/12*3*C146*E146*F146*L146*$BO$8</f>
        <v>0</v>
      </c>
      <c r="BP146" s="11">
        <v>0</v>
      </c>
      <c r="BQ146" s="11">
        <f>BP146/12*9*C146*E146*F146*L146*$BQ$9+BP146/12*3*C146*E146*F146*L146*$BQ$8</f>
        <v>0</v>
      </c>
      <c r="BR146" s="11">
        <v>7</v>
      </c>
      <c r="BS146" s="11">
        <f>BR146/12*9*C146*E146*F146*L146*$BS$9+BR146/12*3*C146*E146*F146*L146*$BS$8</f>
        <v>164129.80593624999</v>
      </c>
      <c r="BT146" s="11"/>
      <c r="BU146" s="11">
        <f>BT146*C146*E146*F146*L146*$BU$9</f>
        <v>0</v>
      </c>
      <c r="BV146" s="11">
        <v>1</v>
      </c>
      <c r="BW146" s="11">
        <f>BV146/12*9*C146*E146*F146*L146*$BW$9+BV146/12*3*C146*E146*F146*L146*$BW$8</f>
        <v>27112.701866250001</v>
      </c>
      <c r="BX146" s="11">
        <v>6</v>
      </c>
      <c r="BY146" s="11">
        <f>BX146/12*9*C146*E146*F146*L146*$BY$9+BX146/12*3*C146*E146*F146*L146*$BY$8</f>
        <v>140682.6908025</v>
      </c>
      <c r="BZ146" s="11">
        <v>5</v>
      </c>
      <c r="CA146" s="11">
        <f>BZ146/12*9*C146*E146*F146*M146*$CA$9+BZ146/12*3*C146*E146*F146*M146*$CA$8</f>
        <v>210455.23826249997</v>
      </c>
      <c r="CB146" s="11"/>
      <c r="CC146" s="11">
        <f>CB146/12*9*C146*E146*F146*M146*$CC$9+CB146/12*3*C146*E146*F146*M146*$CC$8</f>
        <v>0</v>
      </c>
      <c r="CD146" s="11">
        <v>5</v>
      </c>
      <c r="CE146" s="11">
        <f>CD146/12*9*C146*E146*F146*M146*$CE$9+CD146/12*3*C146*E146*F146*M146*$CE$8</f>
        <v>155471.43727499997</v>
      </c>
      <c r="CF146" s="11">
        <v>9</v>
      </c>
      <c r="CG146" s="11">
        <f>CF146/12*9*C146*E146*F146*M146*$CG$9+CF146/12*3*C146*E146*F146*M146*$CG$8</f>
        <v>263467.20638699998</v>
      </c>
      <c r="CH146" s="11">
        <v>1</v>
      </c>
      <c r="CI146" s="11">
        <f>SUM(CH146*$CI$9*C146*E146*F146*M146)</f>
        <v>29729.172395999998</v>
      </c>
      <c r="CJ146" s="11">
        <v>3</v>
      </c>
      <c r="CK146" s="11">
        <f t="shared" si="559"/>
        <v>122860.35531000003</v>
      </c>
      <c r="CL146" s="11">
        <v>12</v>
      </c>
      <c r="CM146" s="11">
        <f>CL146/12*9*C146*E146*F146*M146*$CM$9+CL146/12*3*C146*E146*F146*M146*$CM$8</f>
        <v>351289.60851599998</v>
      </c>
      <c r="CN146" s="11">
        <v>2</v>
      </c>
      <c r="CO146" s="11">
        <f>CN146/12*9*C146*E146*F146*M146*$CO$9+CN146/12*3*C146*E146*F146*M146*$CO$8</f>
        <v>62188.574910000003</v>
      </c>
      <c r="CP146" s="11">
        <v>37</v>
      </c>
      <c r="CQ146" s="11">
        <f>CP146/12*9*C146*E146*F146*M146*$CQ$9+CP146/12*3*C146*E146*F146*M146*$CQ$8</f>
        <v>1083142.9595909999</v>
      </c>
      <c r="CR146" s="11">
        <v>0</v>
      </c>
      <c r="CS146" s="11">
        <f>CR146*C146*E146*F146*M146*$CS$9</f>
        <v>0</v>
      </c>
      <c r="CT146" s="11">
        <v>0</v>
      </c>
      <c r="CU146" s="11">
        <f>CT146/12*9*C146*E146*F146*M146*$CU$9+CT146/12*3*C146*E146*F146*M146*$CU$8</f>
        <v>0</v>
      </c>
      <c r="CV146" s="11"/>
      <c r="CW146" s="11">
        <f>SUM(CV146*$CW$9*C146*E146*F146*M146)</f>
        <v>0</v>
      </c>
      <c r="CX146" s="11">
        <v>3</v>
      </c>
      <c r="CY146" s="11">
        <f>(CX146/12*2*C146*E146*F146*M146*$CY$8)+(CX146/12*9*C146*E146*F146*M146*$CY$9)</f>
        <v>85850.569266000006</v>
      </c>
      <c r="CZ146" s="11"/>
      <c r="DA146" s="11">
        <f>CZ146*C146*E146*F146*M146*$DA$9</f>
        <v>0</v>
      </c>
      <c r="DB146" s="11">
        <v>2</v>
      </c>
      <c r="DC146" s="11">
        <f>DB146/12*9*C146*E146*F146*M146*$DC$9+DB146/12*3*C146*E146*F146*M146*$DC$8</f>
        <v>56273.076321000008</v>
      </c>
      <c r="DD146" s="11">
        <v>10</v>
      </c>
      <c r="DE146" s="11">
        <f>DD146/12*9*C146*E146*F146*M146*$DE$9+DD146/12*3*C146*E146*F146*M146*$DE$8</f>
        <v>325352.422395</v>
      </c>
      <c r="DF146" s="11">
        <v>5</v>
      </c>
      <c r="DG146" s="11">
        <f>DF146/12*9*C146*E146*F146*M146*$DG$9+DF146/12*3*C146*E146*F146*M146*$DG$8</f>
        <v>162676.2111975</v>
      </c>
      <c r="DH146" s="11">
        <v>36</v>
      </c>
      <c r="DI146" s="11">
        <f>DH146/12*9*C146*E146*F146*M146*$DI$9+DH146/12*3*C146*E146*F146*M146*$DI$8</f>
        <v>1171268.7206220001</v>
      </c>
      <c r="DJ146" s="11">
        <v>22</v>
      </c>
      <c r="DK146" s="11">
        <f>DJ146/12*9*C146*E146*F146*M146*$DK$9+DJ146/12*3*C146*E146*F146*M146*$DK$8</f>
        <v>715775.3292690001</v>
      </c>
      <c r="DL146" s="11">
        <v>0</v>
      </c>
      <c r="DM146" s="11">
        <f>DL146/12*3*C146*E146*F146*M146*$DM$8+DL146/12*9*C146*E146*F146*M146*$DM$9</f>
        <v>0</v>
      </c>
      <c r="DN146" s="11">
        <v>0</v>
      </c>
      <c r="DO146" s="11">
        <f>DN146/12*9*C146*E146*F146*M146*$DO$9+DN146/12*3*C146*E146*F146*M146*$DO$8</f>
        <v>0</v>
      </c>
      <c r="DP146" s="11">
        <v>9</v>
      </c>
      <c r="DQ146" s="11">
        <f>DP146/12*9*C146*E146*F146*M146*$DQ$9+DP146/12*3*C146*E146*F146*M146*$DQ$8</f>
        <v>319436.92380599998</v>
      </c>
      <c r="DR146" s="11">
        <v>0</v>
      </c>
      <c r="DS146" s="11">
        <f>DR146/12*9*C146*E146*F146*M146*$DS$9+DR146/12*3*C146*E146*F146*M146*$DS$8</f>
        <v>0</v>
      </c>
      <c r="DT146" s="11">
        <v>2</v>
      </c>
      <c r="DU146" s="11">
        <f>DT146/12*9*C146*E146*F146*M146*$DU$9+DT146/12*3*C146*E146*F146*M146*$DU$8</f>
        <v>56273.076321000008</v>
      </c>
      <c r="DV146" s="11">
        <v>0</v>
      </c>
      <c r="DW146" s="11">
        <f>DV146/12*9*C146*E146*F146*M146*$DW$9+DV146/12*3*C146*E146*F146*M146*$DW$8</f>
        <v>0</v>
      </c>
      <c r="DX146" s="11">
        <v>3</v>
      </c>
      <c r="DY146" s="11">
        <f>DX146/12*9*C146*E146*F146*N146*$DY$9+DX146/12*3*C146*E146*F146*N146*$DY$8</f>
        <v>190262.91134812502</v>
      </c>
      <c r="DZ146" s="11"/>
      <c r="EA146" s="11">
        <f>DZ146/12*9*C146*E146*F146*O146*$EA$9+DZ146/12*3*C146*E146*F146*O146*$EA$8</f>
        <v>0</v>
      </c>
      <c r="EB146" s="64">
        <f t="shared" si="766"/>
        <v>631</v>
      </c>
      <c r="EC146" s="64">
        <f t="shared" si="766"/>
        <v>18642573.723668128</v>
      </c>
    </row>
    <row r="147" spans="1:133" x14ac:dyDescent="0.25">
      <c r="A147" s="45">
        <v>155</v>
      </c>
      <c r="B147" s="8" t="s">
        <v>214</v>
      </c>
      <c r="C147" s="5">
        <v>19007.45</v>
      </c>
      <c r="D147" s="5">
        <f t="shared" si="767"/>
        <v>14635.736500000001</v>
      </c>
      <c r="E147" s="9">
        <v>0.87</v>
      </c>
      <c r="F147" s="10">
        <v>1</v>
      </c>
      <c r="G147" s="10"/>
      <c r="H147" s="7">
        <v>0.52</v>
      </c>
      <c r="I147" s="7">
        <v>0.2</v>
      </c>
      <c r="J147" s="7">
        <v>0.05</v>
      </c>
      <c r="K147" s="7">
        <v>0.23</v>
      </c>
      <c r="L147" s="5">
        <v>1.4</v>
      </c>
      <c r="M147" s="5">
        <v>1.68</v>
      </c>
      <c r="N147" s="5">
        <v>2.23</v>
      </c>
      <c r="O147" s="5">
        <v>2.39</v>
      </c>
      <c r="P147" s="11"/>
      <c r="Q147" s="11">
        <f>P147/12*9*C147*E147*F147*L147*$Q$9+P147/12*3*C147*E147*F147*L147*$Q$8</f>
        <v>0</v>
      </c>
      <c r="R147" s="11">
        <v>2</v>
      </c>
      <c r="S147" s="11">
        <f>R147*C147*E147*F147*L147*$S$9</f>
        <v>60192.792660000006</v>
      </c>
      <c r="T147" s="11">
        <v>0</v>
      </c>
      <c r="U147" s="11">
        <f>T147*C147*E147*F147*L147*$U$9</f>
        <v>0</v>
      </c>
      <c r="V147" s="11">
        <v>0</v>
      </c>
      <c r="W147" s="11">
        <f>V147*C147*E147*F147*L147*$W$9</f>
        <v>0</v>
      </c>
      <c r="X147" s="11">
        <v>0</v>
      </c>
      <c r="Y147" s="11">
        <f>X147*C147*E147*F147*L147*$Y$9</f>
        <v>0</v>
      </c>
      <c r="Z147" s="11">
        <v>120</v>
      </c>
      <c r="AA147" s="11">
        <f>Z147*C147*E147*F147*L147*$AA$9</f>
        <v>3055941.7812000001</v>
      </c>
      <c r="AB147" s="11">
        <v>0</v>
      </c>
      <c r="AC147" s="11">
        <f>AB147*C147*E147*F147*L147*$AC$9</f>
        <v>0</v>
      </c>
      <c r="AD147" s="11">
        <v>0</v>
      </c>
      <c r="AE147" s="11">
        <f>AD147*C147*E147*F147*L147*$AE$9</f>
        <v>0</v>
      </c>
      <c r="AF147" s="11">
        <v>0</v>
      </c>
      <c r="AG147" s="11">
        <f>AF147*C147*E147*F147*L147*$AG$9</f>
        <v>0</v>
      </c>
      <c r="AH147" s="11"/>
      <c r="AI147" s="11">
        <f>AH147/12*9*C147*E147*F147*L147*$AI$9+AH147/12*3*C147*E147*F147*L147*$AI$8</f>
        <v>0</v>
      </c>
      <c r="AJ147" s="11">
        <v>10</v>
      </c>
      <c r="AK147" s="11">
        <f>AJ147/12*9*C147*E147*F147*L147*$AK$9+AJ147/12*3*C147*E147*F147*L147*$AK$8</f>
        <v>237298.509525</v>
      </c>
      <c r="AL147" s="11">
        <v>0</v>
      </c>
      <c r="AM147" s="11">
        <f>AL147/12*9*C147*E147*F147*L147*$AM$9+AL147/12*3*C147*E147*F147*L147*$AM$8</f>
        <v>0</v>
      </c>
      <c r="AN147" s="11"/>
      <c r="AO147" s="11">
        <f>SUM($AO$9*AN147*C147*E147*F147*L147)</f>
        <v>0</v>
      </c>
      <c r="AP147" s="11">
        <v>0</v>
      </c>
      <c r="AQ147" s="11">
        <f>AP147/12*3*C147*E147*F147*L147*$AQ$8+AP147/12*9*C147*E147*F147*L147*$AQ$9</f>
        <v>0</v>
      </c>
      <c r="AR147" s="11">
        <v>1</v>
      </c>
      <c r="AS147" s="11">
        <f>AR147/12*9*C147*E147*F147*L147*$AS$9+AR147/12*3*C147*E147*F147*L147*$AS$8</f>
        <v>22340.786506500001</v>
      </c>
      <c r="AT147" s="11">
        <v>0</v>
      </c>
      <c r="AU147" s="11">
        <f>AT147*C147*E147*F147*L147*$AU$9</f>
        <v>0</v>
      </c>
      <c r="AV147" s="11">
        <v>0</v>
      </c>
      <c r="AW147" s="11">
        <f>AV147*C147*E147*F147*L147*$AW$9</f>
        <v>0</v>
      </c>
      <c r="AX147" s="11"/>
      <c r="AY147" s="11">
        <f>SUM(AX147*$AY$9*C147*E147*F147*L147)</f>
        <v>0</v>
      </c>
      <c r="AZ147" s="11">
        <v>2</v>
      </c>
      <c r="BA147" s="11">
        <f>(AZ147/12*3*C147*E147*F147*L147*$BA$8)+(AZ147/12*9*C147*E147*F147*L147*$BA$9)</f>
        <v>47459.701905000009</v>
      </c>
      <c r="BB147" s="11">
        <v>0</v>
      </c>
      <c r="BC147" s="11">
        <f>BB147/12*9*C147*E147*F147*L147*$BC$9+BB147/12*3*C147*E147*F147*L147*$BC$8</f>
        <v>0</v>
      </c>
      <c r="BD147" s="11">
        <v>0</v>
      </c>
      <c r="BE147" s="11">
        <f>BD147/12*9*C147*E147*F147*L147*$BE$9+BD147/12*3*C147*E147*F147*L147*$BE$8</f>
        <v>0</v>
      </c>
      <c r="BF147" s="11">
        <v>3</v>
      </c>
      <c r="BG147" s="11">
        <f>BF147/12*9*C147*E147*F147*L147*$BG$9+BF147/12*3*C147*E147*F147*L147*$BG$8</f>
        <v>74488.580916750012</v>
      </c>
      <c r="BH147" s="11">
        <v>28</v>
      </c>
      <c r="BI147" s="11">
        <f>BH147/12*9*C147*E147*F147*L147*$BI$9+BH147/12*3*C147*E147*F147*L147*$BI$8</f>
        <v>695226.75522300007</v>
      </c>
      <c r="BJ147" s="11">
        <v>0</v>
      </c>
      <c r="BK147" s="11">
        <f>BJ147/12*9*C147*E147*F147*L147*$BK$9+BJ147/12*3*C147*E147*F147*L147*$BK$8</f>
        <v>0</v>
      </c>
      <c r="BL147" s="11">
        <v>0</v>
      </c>
      <c r="BM147" s="11">
        <f>BL147/12*9*C147*E147*F147*L147*$BM$9+BL147/12*3*C147*E147*F147*L147*$BM$8</f>
        <v>0</v>
      </c>
      <c r="BN147" s="11">
        <v>0</v>
      </c>
      <c r="BO147" s="11">
        <f>BN147/12*9*C147*E147*F147*L147*$BO$9+BN147/12*3*C147*E147*F147*L147*$BO$8</f>
        <v>0</v>
      </c>
      <c r="BP147" s="11">
        <v>0</v>
      </c>
      <c r="BQ147" s="11">
        <f>BP147/12*9*C147*E147*F147*L147*$BQ$9+BP147/12*3*C147*E147*F147*L147*$BQ$8</f>
        <v>0</v>
      </c>
      <c r="BR147" s="11">
        <v>0</v>
      </c>
      <c r="BS147" s="11">
        <f>BR147/12*9*C147*E147*F147*L147*$BS$9+BR147/12*3*C147*E147*F147*L147*$BS$8</f>
        <v>0</v>
      </c>
      <c r="BT147" s="11"/>
      <c r="BU147" s="11">
        <f>BT147*C147*E147*F147*L147*$BU$9</f>
        <v>0</v>
      </c>
      <c r="BV147" s="11"/>
      <c r="BW147" s="11">
        <f>BV147/12*9*C147*E147*F147*L147*$BW$9+BV147/12*3*C147*E147*F147*L147*$BW$8</f>
        <v>0</v>
      </c>
      <c r="BX147" s="11">
        <v>0</v>
      </c>
      <c r="BY147" s="11">
        <f>BX147/12*9*C147*E147*F147*L147*$BY$9+BX147/12*3*C147*E147*F147*L147*$BY$8</f>
        <v>0</v>
      </c>
      <c r="BZ147" s="11">
        <v>0</v>
      </c>
      <c r="CA147" s="11">
        <f>BZ147/12*9*C147*E147*F147*M147*$CA$9+BZ147/12*3*C147*E147*F147*M147*$CA$8</f>
        <v>0</v>
      </c>
      <c r="CB147" s="11"/>
      <c r="CC147" s="11">
        <f>CB147/12*9*C147*E147*F147*M147*$CC$9+CB147/12*3*C147*E147*F147*M147*$CC$8</f>
        <v>0</v>
      </c>
      <c r="CD147" s="11">
        <v>2</v>
      </c>
      <c r="CE147" s="11">
        <f>CD147/12*9*C147*E147*F147*M147*$CE$9+CD147/12*3*C147*E147*F147*M147*$CE$8</f>
        <v>56951.642286000002</v>
      </c>
      <c r="CF147" s="11">
        <v>2</v>
      </c>
      <c r="CG147" s="11">
        <f>CF147/12*9*C147*E147*F147*M147*$CG$9+CF147/12*3*C147*E147*F147*M147*$CG$8</f>
        <v>53617.887615600004</v>
      </c>
      <c r="CH147" s="11"/>
      <c r="CI147" s="11">
        <f>SUM(CH147*$CI$9*C147*E147*F147*M147)</f>
        <v>0</v>
      </c>
      <c r="CJ147" s="11"/>
      <c r="CK147" s="11">
        <f t="shared" si="559"/>
        <v>0</v>
      </c>
      <c r="CL147" s="11">
        <v>0</v>
      </c>
      <c r="CM147" s="11">
        <f>CL147/12*9*C147*E147*F147*M147*$CM$9+CL147/12*3*C147*E147*F147*M147*$CM$8</f>
        <v>0</v>
      </c>
      <c r="CN147" s="11">
        <v>10</v>
      </c>
      <c r="CO147" s="11">
        <f>CN147/12*9*C147*E147*F147*M147*$CO$9+CN147/12*3*C147*E147*F147*M147*$CO$8</f>
        <v>284758.21142999997</v>
      </c>
      <c r="CP147" s="11">
        <v>2</v>
      </c>
      <c r="CQ147" s="11">
        <f>CP147/12*9*C147*E147*F147*M147*$CQ$9+CP147/12*3*C147*E147*F147*M147*$CQ$8</f>
        <v>53617.887615600004</v>
      </c>
      <c r="CR147" s="11">
        <v>0</v>
      </c>
      <c r="CS147" s="11">
        <f>CR147*C147*E147*F147*M147*$CS$9</f>
        <v>0</v>
      </c>
      <c r="CT147" s="11">
        <v>0</v>
      </c>
      <c r="CU147" s="11">
        <f>CT147/12*9*C147*E147*F147*M147*$CU$9+CT147/12*3*C147*E147*F147*M147*$CU$8</f>
        <v>0</v>
      </c>
      <c r="CV147" s="11"/>
      <c r="CW147" s="11">
        <f>SUM(CV147*$CW$9*C147*E147*F147*M147)</f>
        <v>0</v>
      </c>
      <c r="CX147" s="11">
        <v>2</v>
      </c>
      <c r="CY147" s="11">
        <f>(CX147/12*2*C147*E147*F147*M147*$CY$8)+(CX147/12*9*C147*E147*F147*M147*$CY$9)</f>
        <v>52414.031762400002</v>
      </c>
      <c r="CZ147" s="11"/>
      <c r="DA147" s="11">
        <f>CZ147*C147*E147*F147*M147*$DA$9</f>
        <v>0</v>
      </c>
      <c r="DB147" s="11">
        <v>0</v>
      </c>
      <c r="DC147" s="11">
        <f>DB147/12*9*C147*E147*F147*M147*$DC$9+DB147/12*3*C147*E147*F147*M147*$DC$8</f>
        <v>0</v>
      </c>
      <c r="DD147" s="11">
        <v>0</v>
      </c>
      <c r="DE147" s="11">
        <f>DD147/12*9*C147*E147*F147*M147*$DE$9+DD147/12*3*C147*E147*F147*M147*$DE$8</f>
        <v>0</v>
      </c>
      <c r="DF147" s="11">
        <v>2</v>
      </c>
      <c r="DG147" s="11">
        <f>DF147/12*9*C147*E147*F147*M147*$DG$9+DF147/12*3*C147*E147*F147*M147*$DG$8</f>
        <v>59590.864733400012</v>
      </c>
      <c r="DH147" s="11">
        <v>7</v>
      </c>
      <c r="DI147" s="11">
        <f>DH147/12*9*C147*E147*F147*M147*$DI$9+DH147/12*3*C147*E147*F147*M147*$DI$8</f>
        <v>208568.02656690002</v>
      </c>
      <c r="DJ147" s="11">
        <v>19</v>
      </c>
      <c r="DK147" s="11">
        <f>DJ147/12*9*C147*E147*F147*M147*$DK$9+DJ147/12*3*C147*E147*F147*M147*$DK$8</f>
        <v>566113.21496730007</v>
      </c>
      <c r="DL147" s="11">
        <v>0</v>
      </c>
      <c r="DM147" s="11">
        <f>DL147/12*3*C147*E147*F147*M147*$DM$8+DL147/12*9*C147*E147*F147*M147*$DM$9</f>
        <v>0</v>
      </c>
      <c r="DN147" s="11">
        <v>0</v>
      </c>
      <c r="DO147" s="11">
        <f>DN147/12*9*C147*E147*F147*M147*$DO$9+DN147/12*3*C147*E147*F147*M147*$DO$8</f>
        <v>0</v>
      </c>
      <c r="DP147" s="11">
        <v>0</v>
      </c>
      <c r="DQ147" s="11">
        <f>DP147/12*9*C147*E147*F147*M147*$DQ$9+DP147/12*3*C147*E147*F147*M147*$DQ$8</f>
        <v>0</v>
      </c>
      <c r="DR147" s="11">
        <v>0</v>
      </c>
      <c r="DS147" s="11">
        <f>DR147/12*9*C147*E147*F147*M147*$DS$9+DR147/12*3*C147*E147*F147*M147*$DS$8</f>
        <v>0</v>
      </c>
      <c r="DT147" s="11">
        <v>6</v>
      </c>
      <c r="DU147" s="11">
        <f>DT147/12*9*C147*E147*F147*M147*$DU$9+DT147/12*3*C147*E147*F147*M147*$DU$8</f>
        <v>154602.87283980002</v>
      </c>
      <c r="DV147" s="11">
        <v>2</v>
      </c>
      <c r="DW147" s="11">
        <f>DV147/12*9*C147*E147*F147*M147*$DW$9+DV147/12*3*C147*E147*F147*M147*$DW$8</f>
        <v>56951.642286000002</v>
      </c>
      <c r="DX147" s="11"/>
      <c r="DY147" s="11">
        <f>DX147/12*9*C147*E147*F147*N147*$DY$9+DX147/12*3*C147*E147*F147*N147*$DY$8</f>
        <v>0</v>
      </c>
      <c r="DZ147" s="11">
        <v>5</v>
      </c>
      <c r="EA147" s="11">
        <f>DZ147/12*9*C147*E147*F147*O147*$EA$9+DZ147/12*3*C147*E147*F147*O147*$EA$8</f>
        <v>274185.1985709375</v>
      </c>
      <c r="EB147" s="64">
        <f t="shared" si="766"/>
        <v>225</v>
      </c>
      <c r="EC147" s="64">
        <f t="shared" si="766"/>
        <v>6014320.3886101879</v>
      </c>
    </row>
    <row r="148" spans="1:133" s="66" customFormat="1" x14ac:dyDescent="0.2">
      <c r="A148" s="44">
        <v>25</v>
      </c>
      <c r="B148" s="26" t="s">
        <v>215</v>
      </c>
      <c r="C148" s="5">
        <v>19007.45</v>
      </c>
      <c r="D148" s="13">
        <f t="shared" si="767"/>
        <v>0</v>
      </c>
      <c r="E148" s="13">
        <v>1.18</v>
      </c>
      <c r="F148" s="14">
        <v>1</v>
      </c>
      <c r="G148" s="14"/>
      <c r="H148" s="15"/>
      <c r="I148" s="15"/>
      <c r="J148" s="15"/>
      <c r="K148" s="15"/>
      <c r="L148" s="5">
        <v>1.4</v>
      </c>
      <c r="M148" s="5">
        <v>1.68</v>
      </c>
      <c r="N148" s="5">
        <v>2.23</v>
      </c>
      <c r="O148" s="5">
        <v>2.39</v>
      </c>
      <c r="P148" s="12">
        <f t="shared" ref="P148:AJ148" si="768">SUM(P149:P158)</f>
        <v>0</v>
      </c>
      <c r="Q148" s="12">
        <f t="shared" si="768"/>
        <v>0</v>
      </c>
      <c r="R148" s="12">
        <f t="shared" si="768"/>
        <v>0</v>
      </c>
      <c r="S148" s="12">
        <f t="shared" si="768"/>
        <v>0</v>
      </c>
      <c r="T148" s="12">
        <f t="shared" si="768"/>
        <v>0</v>
      </c>
      <c r="U148" s="12">
        <f t="shared" si="768"/>
        <v>0</v>
      </c>
      <c r="V148" s="12">
        <f t="shared" ref="V148" si="769">SUM(V149:V158)</f>
        <v>160</v>
      </c>
      <c r="W148" s="12">
        <f t="shared" si="768"/>
        <v>8807786.2256999984</v>
      </c>
      <c r="X148" s="12">
        <f t="shared" si="768"/>
        <v>0</v>
      </c>
      <c r="Y148" s="12">
        <f t="shared" si="768"/>
        <v>0</v>
      </c>
      <c r="Z148" s="12">
        <f t="shared" si="768"/>
        <v>920</v>
      </c>
      <c r="AA148" s="12">
        <f t="shared" si="768"/>
        <v>65179667.073290005</v>
      </c>
      <c r="AB148" s="12">
        <f t="shared" si="768"/>
        <v>1672</v>
      </c>
      <c r="AC148" s="12">
        <f t="shared" si="768"/>
        <v>53791600.502640001</v>
      </c>
      <c r="AD148" s="12">
        <f t="shared" si="768"/>
        <v>0</v>
      </c>
      <c r="AE148" s="12">
        <f t="shared" si="768"/>
        <v>0</v>
      </c>
      <c r="AF148" s="12">
        <f t="shared" si="768"/>
        <v>0</v>
      </c>
      <c r="AG148" s="12">
        <f t="shared" si="768"/>
        <v>0</v>
      </c>
      <c r="AH148" s="12">
        <f t="shared" si="768"/>
        <v>114</v>
      </c>
      <c r="AI148" s="12">
        <f t="shared" si="768"/>
        <v>2932549.2172900001</v>
      </c>
      <c r="AJ148" s="12">
        <f t="shared" si="768"/>
        <v>41</v>
      </c>
      <c r="AK148" s="12">
        <f t="shared" ref="AK148:BE148" si="770">SUM(AK149:AK158)</f>
        <v>1117212.2931199998</v>
      </c>
      <c r="AL148" s="12">
        <f t="shared" si="770"/>
        <v>123</v>
      </c>
      <c r="AM148" s="12">
        <f t="shared" si="770"/>
        <v>3076351.9810099998</v>
      </c>
      <c r="AN148" s="12">
        <f t="shared" si="770"/>
        <v>0</v>
      </c>
      <c r="AO148" s="12">
        <f t="shared" si="770"/>
        <v>0</v>
      </c>
      <c r="AP148" s="12">
        <f t="shared" si="770"/>
        <v>51</v>
      </c>
      <c r="AQ148" s="12">
        <f t="shared" si="770"/>
        <v>1318619.9851825</v>
      </c>
      <c r="AR148" s="12">
        <f t="shared" si="770"/>
        <v>3</v>
      </c>
      <c r="AS148" s="12">
        <f t="shared" si="770"/>
        <v>80889.054592500004</v>
      </c>
      <c r="AT148" s="12">
        <f t="shared" si="770"/>
        <v>0</v>
      </c>
      <c r="AU148" s="12">
        <f t="shared" si="770"/>
        <v>0</v>
      </c>
      <c r="AV148" s="12">
        <f t="shared" si="770"/>
        <v>0</v>
      </c>
      <c r="AW148" s="12">
        <f t="shared" si="770"/>
        <v>0</v>
      </c>
      <c r="AX148" s="12">
        <f t="shared" si="770"/>
        <v>0</v>
      </c>
      <c r="AY148" s="12">
        <f t="shared" si="770"/>
        <v>0</v>
      </c>
      <c r="AZ148" s="12">
        <f t="shared" si="770"/>
        <v>114</v>
      </c>
      <c r="BA148" s="12">
        <f t="shared" si="770"/>
        <v>3114883.8836500002</v>
      </c>
      <c r="BB148" s="12">
        <f t="shared" si="770"/>
        <v>0</v>
      </c>
      <c r="BC148" s="12">
        <f t="shared" si="770"/>
        <v>0</v>
      </c>
      <c r="BD148" s="12">
        <f t="shared" si="770"/>
        <v>0</v>
      </c>
      <c r="BE148" s="12">
        <f t="shared" si="770"/>
        <v>0</v>
      </c>
      <c r="BF148" s="12">
        <f t="shared" ref="BF148:CA148" si="771">SUM(BF149:BF158)</f>
        <v>107</v>
      </c>
      <c r="BG148" s="12">
        <f t="shared" si="771"/>
        <v>3178464.8493097499</v>
      </c>
      <c r="BH148" s="12">
        <f t="shared" si="771"/>
        <v>354</v>
      </c>
      <c r="BI148" s="12">
        <f t="shared" si="771"/>
        <v>10728353.430044249</v>
      </c>
      <c r="BJ148" s="12">
        <f t="shared" si="771"/>
        <v>0</v>
      </c>
      <c r="BK148" s="12">
        <f t="shared" si="771"/>
        <v>0</v>
      </c>
      <c r="BL148" s="12">
        <f t="shared" si="771"/>
        <v>0</v>
      </c>
      <c r="BM148" s="12">
        <f t="shared" si="771"/>
        <v>0</v>
      </c>
      <c r="BN148" s="12">
        <f t="shared" si="771"/>
        <v>0</v>
      </c>
      <c r="BO148" s="12">
        <f t="shared" si="771"/>
        <v>0</v>
      </c>
      <c r="BP148" s="12">
        <f t="shared" si="771"/>
        <v>0</v>
      </c>
      <c r="BQ148" s="12">
        <f t="shared" si="771"/>
        <v>0</v>
      </c>
      <c r="BR148" s="12">
        <f t="shared" si="771"/>
        <v>0</v>
      </c>
      <c r="BS148" s="12">
        <f t="shared" si="771"/>
        <v>0</v>
      </c>
      <c r="BT148" s="12">
        <f t="shared" si="771"/>
        <v>196</v>
      </c>
      <c r="BU148" s="12">
        <f t="shared" si="771"/>
        <v>10530119.697020002</v>
      </c>
      <c r="BV148" s="12">
        <f t="shared" si="771"/>
        <v>10</v>
      </c>
      <c r="BW148" s="12">
        <f t="shared" si="771"/>
        <v>443221.32629775</v>
      </c>
      <c r="BX148" s="12">
        <f t="shared" si="771"/>
        <v>19</v>
      </c>
      <c r="BY148" s="12">
        <f t="shared" si="771"/>
        <v>454380.41011825</v>
      </c>
      <c r="BZ148" s="12">
        <f t="shared" si="771"/>
        <v>17</v>
      </c>
      <c r="CA148" s="12">
        <f t="shared" si="771"/>
        <v>742131.6296625</v>
      </c>
      <c r="CB148" s="12">
        <f t="shared" ref="CB148:CI148" si="772">SUM(CB149:CB158)</f>
        <v>11</v>
      </c>
      <c r="CC148" s="12">
        <f t="shared" si="772"/>
        <v>564295.45649400004</v>
      </c>
      <c r="CD148" s="12">
        <f t="shared" si="772"/>
        <v>52</v>
      </c>
      <c r="CE148" s="12">
        <f t="shared" si="772"/>
        <v>1758627.436797</v>
      </c>
      <c r="CF148" s="12">
        <f t="shared" si="772"/>
        <v>134</v>
      </c>
      <c r="CG148" s="12">
        <f t="shared" si="772"/>
        <v>4183735.9779137997</v>
      </c>
      <c r="CH148" s="12">
        <f t="shared" si="772"/>
        <v>6</v>
      </c>
      <c r="CI148" s="12">
        <f t="shared" si="772"/>
        <v>197151.35378399998</v>
      </c>
      <c r="CJ148" s="12">
        <f>SUM(CJ149:CJ158)</f>
        <v>50</v>
      </c>
      <c r="CK148" s="12">
        <f t="shared" ref="CK148:DE148" si="773">SUM(CK149:CK158)</f>
        <v>2215797.2852400001</v>
      </c>
      <c r="CL148" s="12">
        <f t="shared" si="773"/>
        <v>81</v>
      </c>
      <c r="CM148" s="12">
        <f t="shared" si="773"/>
        <v>2645149.1223696005</v>
      </c>
      <c r="CN148" s="12">
        <f t="shared" si="773"/>
        <v>29</v>
      </c>
      <c r="CO148" s="12">
        <f t="shared" si="773"/>
        <v>989452.95764699997</v>
      </c>
      <c r="CP148" s="12">
        <f t="shared" si="773"/>
        <v>207</v>
      </c>
      <c r="CQ148" s="12">
        <f t="shared" si="773"/>
        <v>6673886.264245199</v>
      </c>
      <c r="CR148" s="12">
        <f t="shared" si="773"/>
        <v>1</v>
      </c>
      <c r="CS148" s="12">
        <f t="shared" si="773"/>
        <v>29416.233739200001</v>
      </c>
      <c r="CT148" s="12">
        <f t="shared" si="773"/>
        <v>60</v>
      </c>
      <c r="CU148" s="12">
        <f t="shared" si="773"/>
        <v>1918026.57354</v>
      </c>
      <c r="CV148" s="12">
        <f t="shared" si="773"/>
        <v>7</v>
      </c>
      <c r="CW148" s="12">
        <f t="shared" si="773"/>
        <v>212798.286624</v>
      </c>
      <c r="CX148" s="12">
        <f t="shared" si="773"/>
        <v>137</v>
      </c>
      <c r="CY148" s="12">
        <f t="shared" si="773"/>
        <v>4107874.4318612004</v>
      </c>
      <c r="CZ148" s="12">
        <f t="shared" si="773"/>
        <v>7</v>
      </c>
      <c r="DA148" s="12">
        <f t="shared" si="773"/>
        <v>216240.61184880001</v>
      </c>
      <c r="DB148" s="12">
        <f t="shared" si="773"/>
        <v>0</v>
      </c>
      <c r="DC148" s="12">
        <f t="shared" si="773"/>
        <v>0</v>
      </c>
      <c r="DD148" s="12">
        <f t="shared" si="773"/>
        <v>148</v>
      </c>
      <c r="DE148" s="12">
        <f t="shared" si="773"/>
        <v>6028609.1488623004</v>
      </c>
      <c r="DF148" s="12">
        <f t="shared" ref="DF148:EA148" si="774">SUM(DF149:DF158)</f>
        <v>0</v>
      </c>
      <c r="DG148" s="12">
        <f t="shared" si="774"/>
        <v>0</v>
      </c>
      <c r="DH148" s="12">
        <f t="shared" si="774"/>
        <v>1</v>
      </c>
      <c r="DI148" s="12">
        <f t="shared" si="774"/>
        <v>35960.004580500005</v>
      </c>
      <c r="DJ148" s="12">
        <f t="shared" si="774"/>
        <v>328</v>
      </c>
      <c r="DK148" s="12">
        <f t="shared" si="774"/>
        <v>11458912.316751901</v>
      </c>
      <c r="DL148" s="12">
        <f t="shared" si="774"/>
        <v>0</v>
      </c>
      <c r="DM148" s="12">
        <f t="shared" si="774"/>
        <v>0</v>
      </c>
      <c r="DN148" s="12">
        <f t="shared" si="774"/>
        <v>0</v>
      </c>
      <c r="DO148" s="12">
        <f t="shared" si="774"/>
        <v>0</v>
      </c>
      <c r="DP148" s="12">
        <f t="shared" si="774"/>
        <v>3</v>
      </c>
      <c r="DQ148" s="12">
        <f t="shared" si="774"/>
        <v>117687.28771800001</v>
      </c>
      <c r="DR148" s="12">
        <f t="shared" si="774"/>
        <v>0</v>
      </c>
      <c r="DS148" s="12">
        <f t="shared" si="774"/>
        <v>0</v>
      </c>
      <c r="DT148" s="12">
        <f t="shared" si="774"/>
        <v>31</v>
      </c>
      <c r="DU148" s="12">
        <f t="shared" si="774"/>
        <v>1537143.5058210003</v>
      </c>
      <c r="DV148" s="12">
        <f t="shared" si="774"/>
        <v>38</v>
      </c>
      <c r="DW148" s="12">
        <f t="shared" si="774"/>
        <v>1258827.6794940003</v>
      </c>
      <c r="DX148" s="12">
        <f t="shared" si="774"/>
        <v>5</v>
      </c>
      <c r="DY148" s="12">
        <f t="shared" si="774"/>
        <v>321110.38722262502</v>
      </c>
      <c r="DZ148" s="12">
        <f t="shared" si="774"/>
        <v>53</v>
      </c>
      <c r="EA148" s="12">
        <f t="shared" si="774"/>
        <v>3424478.5835308125</v>
      </c>
      <c r="EB148" s="12">
        <f t="shared" ref="EB148:EC148" si="775">SUM(EB149:EB158)</f>
        <v>5290</v>
      </c>
      <c r="EC148" s="12">
        <f t="shared" si="775"/>
        <v>215391412.46501243</v>
      </c>
    </row>
    <row r="149" spans="1:133" ht="30" x14ac:dyDescent="0.25">
      <c r="A149" s="45">
        <v>156</v>
      </c>
      <c r="B149" s="8" t="s">
        <v>216</v>
      </c>
      <c r="C149" s="5">
        <v>19007.45</v>
      </c>
      <c r="D149" s="5">
        <f t="shared" si="767"/>
        <v>15776.183500000003</v>
      </c>
      <c r="E149" s="9">
        <v>0.94</v>
      </c>
      <c r="F149" s="10">
        <v>1</v>
      </c>
      <c r="G149" s="10"/>
      <c r="H149" s="7">
        <v>0.6</v>
      </c>
      <c r="I149" s="7">
        <v>0.19</v>
      </c>
      <c r="J149" s="7">
        <v>0.04</v>
      </c>
      <c r="K149" s="7">
        <v>0.17</v>
      </c>
      <c r="L149" s="5">
        <v>1.4</v>
      </c>
      <c r="M149" s="5">
        <v>1.68</v>
      </c>
      <c r="N149" s="5">
        <v>2.23</v>
      </c>
      <c r="O149" s="5">
        <v>2.39</v>
      </c>
      <c r="P149" s="11"/>
      <c r="Q149" s="11">
        <f t="shared" ref="Q149:Q158" si="776">P149/12*9*C149*E149*F149*L149*$Q$9+P149/12*3*C149*E149*F149*L149*$Q$8</f>
        <v>0</v>
      </c>
      <c r="R149" s="11">
        <v>0</v>
      </c>
      <c r="S149" s="11">
        <f t="shared" ref="S149:S158" si="777">R149*C149*E149*F149*L149*$S$9</f>
        <v>0</v>
      </c>
      <c r="T149" s="11">
        <v>0</v>
      </c>
      <c r="U149" s="11">
        <f t="shared" ref="U149:U158" si="778">T149*C149*E149*F149*L149*$U$9</f>
        <v>0</v>
      </c>
      <c r="V149" s="11">
        <v>40</v>
      </c>
      <c r="W149" s="11">
        <f t="shared" ref="W149:W158" si="779">V149*C149*E149*F149*L149*$W$9</f>
        <v>1100607.3848000001</v>
      </c>
      <c r="X149" s="11">
        <v>0</v>
      </c>
      <c r="Y149" s="11">
        <f t="shared" ref="Y149:Y158" si="780">X149*C149*E149*F149*L149*$Y$9</f>
        <v>0</v>
      </c>
      <c r="Z149" s="11">
        <v>64</v>
      </c>
      <c r="AA149" s="11">
        <f t="shared" ref="AA149:AA158" si="781">Z149*C149*E149*F149*L149*$AA$9</f>
        <v>1760971.81568</v>
      </c>
      <c r="AB149" s="11">
        <v>0</v>
      </c>
      <c r="AC149" s="11">
        <f t="shared" ref="AC149:AC158" si="782">AB149*C149*E149*F149*L149*$AC$9</f>
        <v>0</v>
      </c>
      <c r="AD149" s="11">
        <v>0</v>
      </c>
      <c r="AE149" s="11">
        <f t="shared" ref="AE149:AE158" si="783">AD149*C149*E149*F149*L149*$AE$9</f>
        <v>0</v>
      </c>
      <c r="AF149" s="11">
        <v>0</v>
      </c>
      <c r="AG149" s="11">
        <f t="shared" ref="AG149:AG158" si="784">AF149*C149*E149*F149*L149*$AG$9</f>
        <v>0</v>
      </c>
      <c r="AH149" s="11">
        <v>50</v>
      </c>
      <c r="AI149" s="11">
        <f t="shared" ref="AI149:AI158" si="785">AH149/12*9*C149*E149*F149*L149*$AI$9+AH149/12*3*C149*E149*F149*L149*$AI$8</f>
        <v>1206916.0526499997</v>
      </c>
      <c r="AJ149" s="11">
        <v>19</v>
      </c>
      <c r="AK149" s="11">
        <f t="shared" ref="AK149:AK158" si="786">AJ149/12*9*C149*E149*F149*L149*$AK$9+AJ149/12*3*C149*E149*F149*L149*$AK$8</f>
        <v>487143.83679499995</v>
      </c>
      <c r="AL149" s="11">
        <v>85</v>
      </c>
      <c r="AM149" s="11">
        <f t="shared" ref="AM149:AM158" si="787">AL149/12*9*C149*E149*F149*L149*$AM$9+AL149/12*3*C149*E149*F149*L149*$AM$8</f>
        <v>2051757.2895049998</v>
      </c>
      <c r="AN149" s="11"/>
      <c r="AO149" s="11">
        <f t="shared" ref="AO149:AO158" si="788">SUM($AO$9*AN149*C149*E149*F149*L149)</f>
        <v>0</v>
      </c>
      <c r="AP149" s="11">
        <v>20</v>
      </c>
      <c r="AQ149" s="11">
        <f t="shared" ref="AQ149:AQ158" si="789">AP149/12*3*C149*E149*F149*L149*$AQ$8+AP149/12*9*C149*E149*F149*L149*$AQ$9</f>
        <v>482766.42105999996</v>
      </c>
      <c r="AR149" s="11">
        <v>0</v>
      </c>
      <c r="AS149" s="11">
        <f t="shared" ref="AS149:AS158" si="790">AR149/12*9*C149*E149*F149*L149*$AS$9+AR149/12*3*C149*E149*F149*L149*$AS$8</f>
        <v>0</v>
      </c>
      <c r="AT149" s="11"/>
      <c r="AU149" s="11">
        <f t="shared" ref="AU149:AU158" si="791">AT149*C149*E149*F149*L149*$AU$9</f>
        <v>0</v>
      </c>
      <c r="AV149" s="11">
        <v>0</v>
      </c>
      <c r="AW149" s="11">
        <f t="shared" ref="AW149:AW158" si="792">AV149*C149*E149*F149*L149*$AW$9</f>
        <v>0</v>
      </c>
      <c r="AX149" s="11"/>
      <c r="AY149" s="11">
        <f t="shared" ref="AY149:AY158" si="793">SUM(AX149*$AY$9*C149*E149*F149*L149)</f>
        <v>0</v>
      </c>
      <c r="AZ149" s="11">
        <v>50</v>
      </c>
      <c r="BA149" s="11">
        <f t="shared" ref="BA149:BA158" si="794">(AZ149/12*3*C149*E149*F149*L149*$BA$8)+(AZ149/12*9*C149*E149*F149*L149*$BA$9)</f>
        <v>1281957.4652499999</v>
      </c>
      <c r="BB149" s="11">
        <v>0</v>
      </c>
      <c r="BC149" s="11">
        <f t="shared" ref="BC149:BC158" si="795">BB149/12*9*C149*E149*F149*L149*$BC$9+BB149/12*3*C149*E149*F149*L149*$BC$8</f>
        <v>0</v>
      </c>
      <c r="BD149" s="11">
        <v>0</v>
      </c>
      <c r="BE149" s="11">
        <f t="shared" ref="BE149:BE158" si="796">BD149/12*9*C149*E149*F149*L149*$BE$9+BD149/12*3*C149*E149*F149*L149*$BE$8</f>
        <v>0</v>
      </c>
      <c r="BF149" s="11">
        <v>50</v>
      </c>
      <c r="BG149" s="11">
        <f t="shared" ref="BG149:BG158" si="797">BF149/12*9*C149*E149*F149*L149*$BG$9+BF149/12*3*C149*E149*F149*L149*$BG$8</f>
        <v>1341365.2502249999</v>
      </c>
      <c r="BH149" s="11">
        <v>38</v>
      </c>
      <c r="BI149" s="11">
        <f t="shared" ref="BI149:BI158" si="798">BH149/12*9*C149*E149*F149*L149*$BI$9+BH149/12*3*C149*E149*F149*L149*$BI$8</f>
        <v>1019437.590171</v>
      </c>
      <c r="BJ149" s="11">
        <v>0</v>
      </c>
      <c r="BK149" s="11">
        <f t="shared" ref="BK149:BK158" si="799">BJ149/12*9*C149*E149*F149*L149*$BK$9+BJ149/12*3*C149*E149*F149*L149*$BK$8</f>
        <v>0</v>
      </c>
      <c r="BL149" s="11">
        <v>0</v>
      </c>
      <c r="BM149" s="11">
        <f t="shared" ref="BM149:BM158" si="800">BL149/12*9*C149*E149*F149*L149*$BM$9+BL149/12*3*C149*E149*F149*L149*$BM$8</f>
        <v>0</v>
      </c>
      <c r="BN149" s="11">
        <v>0</v>
      </c>
      <c r="BO149" s="11">
        <f t="shared" ref="BO149:BO158" si="801">BN149/12*9*C149*E149*F149*L149*$BO$9+BN149/12*3*C149*E149*F149*L149*$BO$8</f>
        <v>0</v>
      </c>
      <c r="BP149" s="11">
        <v>0</v>
      </c>
      <c r="BQ149" s="11">
        <f t="shared" ref="BQ149:BQ158" si="802">BP149/12*9*C149*E149*F149*L149*$BQ$9+BP149/12*3*C149*E149*F149*L149*$BQ$8</f>
        <v>0</v>
      </c>
      <c r="BR149" s="11">
        <v>0</v>
      </c>
      <c r="BS149" s="11">
        <f t="shared" ref="BS149:BS158" si="803">BR149/12*9*C149*E149*F149*L149*$BS$9+BR149/12*3*C149*E149*F149*L149*$BS$8</f>
        <v>0</v>
      </c>
      <c r="BT149" s="11">
        <v>20</v>
      </c>
      <c r="BU149" s="11">
        <f t="shared" ref="BU149:BU158" si="804">BT149*C149*E149*F149*L149*$BU$9</f>
        <v>550303.69240000006</v>
      </c>
      <c r="BV149" s="11">
        <v>0</v>
      </c>
      <c r="BW149" s="11">
        <f t="shared" ref="BW149:BW158" si="805">BV149/12*9*C149*E149*F149*L149*$BW$9+BV149/12*3*C149*E149*F149*L149*$BW$8</f>
        <v>0</v>
      </c>
      <c r="BX149" s="11">
        <v>14</v>
      </c>
      <c r="BY149" s="11">
        <f t="shared" ref="BY149:BY158" si="806">BX149/12*9*C149*E149*F149*L149*$BY$9+BX149/12*3*C149*E149*F149*L149*$BY$8</f>
        <v>324804.24753699999</v>
      </c>
      <c r="BZ149" s="11">
        <v>10</v>
      </c>
      <c r="CA149" s="11">
        <f t="shared" ref="CA149:CA158" si="807">BZ149/12*9*C149*E149*F149*M149*$CA$9+BZ149/12*3*C149*E149*F149*M149*$CA$8</f>
        <v>416479.83992999996</v>
      </c>
      <c r="CB149" s="11">
        <v>3</v>
      </c>
      <c r="CC149" s="11">
        <f t="shared" ref="CC149:CC158" si="808">CB149/12*9*C149*E149*F149*M149*$CC$9+CB149/12*3*C149*E149*F149*M149*$CC$8</f>
        <v>141828.269814</v>
      </c>
      <c r="CD149" s="11">
        <v>30</v>
      </c>
      <c r="CE149" s="11">
        <f t="shared" ref="CE149:CE158" si="809">CD149/12*9*C149*E149*F149*M149*$CE$9+CD149/12*3*C149*E149*F149*M149*$CE$8</f>
        <v>923009.37498000008</v>
      </c>
      <c r="CF149" s="11">
        <v>47</v>
      </c>
      <c r="CG149" s="11">
        <f t="shared" ref="CG149:CG158" si="810">CF149/12*9*C149*E149*F149*M149*$CG$9+CF149/12*3*C149*E149*F149*M149*$CG$8</f>
        <v>1361401.3073892</v>
      </c>
      <c r="CH149" s="11"/>
      <c r="CI149" s="11">
        <f t="shared" ref="CI149:CI158" si="811">SUM(CH149*$CI$9*C149*E149*F149*M149)</f>
        <v>0</v>
      </c>
      <c r="CJ149" s="11">
        <v>10</v>
      </c>
      <c r="CK149" s="11">
        <f t="shared" si="559"/>
        <v>405223.62803999998</v>
      </c>
      <c r="CL149" s="11">
        <v>37</v>
      </c>
      <c r="CM149" s="11">
        <f t="shared" ref="CM149:CM158" si="812">CL149/12*9*C149*E149*F149*M149*$CM$9+CL149/12*3*C149*E149*F149*M149*$CM$8</f>
        <v>1071741.4547532001</v>
      </c>
      <c r="CN149" s="11">
        <v>2</v>
      </c>
      <c r="CO149" s="11">
        <f t="shared" ref="CO149:CO158" si="813">CN149/12*9*C149*E149*F149*M149*$CO$9+CN149/12*3*C149*E149*F149*M149*$CO$8</f>
        <v>61533.958332000009</v>
      </c>
      <c r="CP149" s="11">
        <v>122</v>
      </c>
      <c r="CQ149" s="11">
        <f t="shared" ref="CQ149:CQ158" si="814">CP149/12*9*C149*E149*F149*M149*$CQ$9+CP149/12*3*C149*E149*F149*M149*$CQ$8</f>
        <v>3533850.2021591999</v>
      </c>
      <c r="CR149" s="11">
        <v>1</v>
      </c>
      <c r="CS149" s="11">
        <f t="shared" ref="CS149:CS158" si="815">CR149*C149*E149*F149*M149*$CS$9</f>
        <v>29416.233739200001</v>
      </c>
      <c r="CT149" s="11">
        <v>40</v>
      </c>
      <c r="CU149" s="11">
        <f t="shared" ref="CU149:CU158" si="816">CT149/12*9*C149*E149*F149*M149*$CU$9+CT149/12*3*C149*E149*F149*M149*$CU$8</f>
        <v>1230679.16664</v>
      </c>
      <c r="CV149" s="11">
        <v>5</v>
      </c>
      <c r="CW149" s="11">
        <f t="shared" ref="CW149:CW158" si="817">SUM(CV149*$CW$9*C149*E149*F149*M149)</f>
        <v>147081.16869600001</v>
      </c>
      <c r="CX149" s="11">
        <v>68</v>
      </c>
      <c r="CY149" s="11">
        <f t="shared" ref="CY149:CY158" si="818">(CX149/12*2*C149*E149*F149*M149*$CY$8)+(CX149/12*9*C149*E149*F149*M149*$CY$9)</f>
        <v>1925462.5920992</v>
      </c>
      <c r="CZ149" s="11">
        <v>4</v>
      </c>
      <c r="DA149" s="11">
        <f t="shared" ref="DA149:DA158" si="819">CZ149*C149*E149*F149*M149*$DA$9</f>
        <v>117664.9349568</v>
      </c>
      <c r="DB149" s="11">
        <v>0</v>
      </c>
      <c r="DC149" s="11">
        <f t="shared" ref="DC149:DC158" si="820">DB149/12*9*C149*E149*F149*M149*$DC$9+DB149/12*3*C149*E149*F149*M149*$DC$8</f>
        <v>0</v>
      </c>
      <c r="DD149" s="11">
        <v>59</v>
      </c>
      <c r="DE149" s="11">
        <f t="shared" ref="DE149:DE158" si="821">DD149/12*9*C149*E149*F149*M149*$DE$9+DD149/12*3*C149*E149*F149*M149*$DE$8</f>
        <v>1899373.1943186</v>
      </c>
      <c r="DF149" s="11">
        <v>0</v>
      </c>
      <c r="DG149" s="11">
        <f t="shared" ref="DG149:DG158" si="822">DF149/12*9*C149*E149*F149*M149*$DG$9+DF149/12*3*C149*E149*F149*M149*$DG$8</f>
        <v>0</v>
      </c>
      <c r="DH149" s="11">
        <v>0</v>
      </c>
      <c r="DI149" s="11">
        <f t="shared" ref="DI149:DI158" si="823">DH149/12*9*C149*E149*F149*M149*$DI$9+DH149/12*3*C149*E149*F149*M149*$DI$8</f>
        <v>0</v>
      </c>
      <c r="DJ149" s="11">
        <v>151</v>
      </c>
      <c r="DK149" s="11">
        <f t="shared" ref="DK149:DK158" si="824">DJ149/12*9*C149*E149*F149*M149*$DK$9+DJ149/12*3*C149*E149*F149*M149*$DK$8</f>
        <v>4861107.6668154001</v>
      </c>
      <c r="DL149" s="11">
        <v>0</v>
      </c>
      <c r="DM149" s="11">
        <f t="shared" ref="DM149:DM158" si="825">DL149/12*3*C149*E149*F149*M149*$DM$8+DL149/12*9*C149*E149*F149*M149*$DM$9</f>
        <v>0</v>
      </c>
      <c r="DN149" s="11">
        <v>0</v>
      </c>
      <c r="DO149" s="11">
        <f t="shared" ref="DO149:DO158" si="826">DN149/12*9*C149*E149*F149*M149*$DO$9+DN149/12*3*C149*E149*F149*M149*$DO$8</f>
        <v>0</v>
      </c>
      <c r="DP149" s="11">
        <v>0</v>
      </c>
      <c r="DQ149" s="11">
        <f t="shared" ref="DQ149:DQ158" si="827">DP149/12*9*C149*E149*F149*M149*$DQ$9+DP149/12*3*C149*E149*F149*M149*$DQ$8</f>
        <v>0</v>
      </c>
      <c r="DR149" s="11">
        <v>0</v>
      </c>
      <c r="DS149" s="11">
        <f t="shared" ref="DS149:DS158" si="828">DR149/12*9*C149*E149*F149*M149*$DS$9+DR149/12*3*C149*E149*F149*M149*$DS$8</f>
        <v>0</v>
      </c>
      <c r="DT149" s="11">
        <v>9</v>
      </c>
      <c r="DU149" s="11">
        <f t="shared" ref="DU149:DU158" si="829">DT149/12*9*C149*E149*F149*M149*$DU$9+DT149/12*3*C149*E149*F149*M149*$DU$8</f>
        <v>250563.2766714</v>
      </c>
      <c r="DV149" s="11">
        <v>15</v>
      </c>
      <c r="DW149" s="11">
        <f t="shared" ref="DW149:DW158" si="830">DV149/12*9*C149*E149*F149*M149*$DW$9+DV149/12*3*C149*E149*F149*M149*$DW$8</f>
        <v>461504.68749000004</v>
      </c>
      <c r="DX149" s="11">
        <v>4</v>
      </c>
      <c r="DY149" s="11">
        <f t="shared" ref="DY149:DY158" si="831">DX149/12*9*C149*E149*F149*N149*$DY$9+DX149/12*3*C149*E149*F149*N149*$DY$8</f>
        <v>251013.52514700004</v>
      </c>
      <c r="DZ149" s="11">
        <v>12</v>
      </c>
      <c r="EA149" s="11">
        <f t="shared" ref="EA149:EA158" si="832">DZ149/12*9*C149*E149*F149*O149*$EA$9+DZ149/12*3*C149*E149*F149*O149*$EA$8</f>
        <v>710990.58388050005</v>
      </c>
      <c r="EB149" s="64">
        <f t="shared" ref="EB149:EB158" si="833">SUM(P149,R149,T149,V149,X149,Z149,AB149,AD149,AF149,AH149,AJ149,AL149,AP149,AR149,AT149,AV149,AX149,AZ149,BB149,BD149,BF149,BH149,BJ149,BL149,BN149,BP149,BR149,BT149,BV149,BX149,BZ149,CB149,CD149,CF149,CH149,CJ149,CL149,CN149,CP149,CR149,CT149,CV149,CX149,CZ149,DB149,DD149,DF149,DH149,DJ149,DL149,DN149,DP149,DR149,DT149,DV149,DX149,DZ149,AN149)</f>
        <v>1079</v>
      </c>
      <c r="EC149" s="64">
        <f t="shared" ref="EC149:EC158" si="834">SUM(Q149,S149,U149,W149,Y149,AA149,AC149,AE149,AG149,AI149,AK149,AM149,AQ149,AS149,AU149,AW149,AY149,BA149,BC149,BE149,BG149,BI149,BK149,BM149,BO149,BQ149,BS149,BU149,BW149,BY149,CA149,CC149,CE149,CG149,CI149,CK149,CM149,CO149,CQ149,CS149,CU149,CW149,CY149,DA149,DC149,DE149,DG149,DI149,DK149,DM149,DO149,DQ149,DS149,DU149,DW149,DY149,EA149,AO149)</f>
        <v>31407956.1119247</v>
      </c>
    </row>
    <row r="150" spans="1:133" ht="32.25" customHeight="1" x14ac:dyDescent="0.25">
      <c r="A150" s="45">
        <v>157</v>
      </c>
      <c r="B150" s="8" t="s">
        <v>217</v>
      </c>
      <c r="C150" s="5">
        <v>19007.45</v>
      </c>
      <c r="D150" s="5">
        <f t="shared" si="767"/>
        <v>15586.109000000002</v>
      </c>
      <c r="E150" s="9">
        <v>1.32</v>
      </c>
      <c r="F150" s="10">
        <v>1</v>
      </c>
      <c r="G150" s="10"/>
      <c r="H150" s="7">
        <v>0.57999999999999996</v>
      </c>
      <c r="I150" s="7">
        <v>0.2</v>
      </c>
      <c r="J150" s="7">
        <v>0.04</v>
      </c>
      <c r="K150" s="7">
        <v>0.18</v>
      </c>
      <c r="L150" s="5">
        <v>1.4</v>
      </c>
      <c r="M150" s="5">
        <v>1.68</v>
      </c>
      <c r="N150" s="5">
        <v>2.23</v>
      </c>
      <c r="O150" s="5">
        <v>2.39</v>
      </c>
      <c r="P150" s="11"/>
      <c r="Q150" s="11">
        <f t="shared" si="776"/>
        <v>0</v>
      </c>
      <c r="R150" s="11"/>
      <c r="S150" s="11">
        <f t="shared" si="777"/>
        <v>0</v>
      </c>
      <c r="T150" s="11">
        <v>0</v>
      </c>
      <c r="U150" s="11">
        <f t="shared" si="778"/>
        <v>0</v>
      </c>
      <c r="V150" s="11"/>
      <c r="W150" s="11">
        <f t="shared" si="779"/>
        <v>0</v>
      </c>
      <c r="X150" s="11">
        <v>0</v>
      </c>
      <c r="Y150" s="11">
        <f t="shared" si="780"/>
        <v>0</v>
      </c>
      <c r="Z150" s="11">
        <v>11</v>
      </c>
      <c r="AA150" s="11">
        <f t="shared" si="781"/>
        <v>425021.7879600001</v>
      </c>
      <c r="AB150" s="11">
        <v>0</v>
      </c>
      <c r="AC150" s="11">
        <f t="shared" si="782"/>
        <v>0</v>
      </c>
      <c r="AD150" s="11">
        <v>0</v>
      </c>
      <c r="AE150" s="11">
        <f t="shared" si="783"/>
        <v>0</v>
      </c>
      <c r="AF150" s="11">
        <v>0</v>
      </c>
      <c r="AG150" s="11">
        <f t="shared" si="784"/>
        <v>0</v>
      </c>
      <c r="AH150" s="11"/>
      <c r="AI150" s="11">
        <f t="shared" si="785"/>
        <v>0</v>
      </c>
      <c r="AJ150" s="11"/>
      <c r="AK150" s="11">
        <f t="shared" si="786"/>
        <v>0</v>
      </c>
      <c r="AL150" s="11"/>
      <c r="AM150" s="11">
        <f t="shared" si="787"/>
        <v>0</v>
      </c>
      <c r="AN150" s="11"/>
      <c r="AO150" s="11">
        <f t="shared" si="788"/>
        <v>0</v>
      </c>
      <c r="AP150" s="11"/>
      <c r="AQ150" s="11">
        <f t="shared" si="789"/>
        <v>0</v>
      </c>
      <c r="AR150" s="11">
        <v>0</v>
      </c>
      <c r="AS150" s="11">
        <f t="shared" si="790"/>
        <v>0</v>
      </c>
      <c r="AT150" s="11"/>
      <c r="AU150" s="11">
        <f t="shared" si="791"/>
        <v>0</v>
      </c>
      <c r="AV150" s="11">
        <v>0</v>
      </c>
      <c r="AW150" s="11">
        <f t="shared" si="792"/>
        <v>0</v>
      </c>
      <c r="AX150" s="12"/>
      <c r="AY150" s="11">
        <f t="shared" si="793"/>
        <v>0</v>
      </c>
      <c r="AZ150" s="12"/>
      <c r="BA150" s="11">
        <f t="shared" si="794"/>
        <v>0</v>
      </c>
      <c r="BB150" s="11">
        <v>0</v>
      </c>
      <c r="BC150" s="11">
        <f t="shared" si="795"/>
        <v>0</v>
      </c>
      <c r="BD150" s="11">
        <v>0</v>
      </c>
      <c r="BE150" s="11">
        <f t="shared" si="796"/>
        <v>0</v>
      </c>
      <c r="BF150" s="11"/>
      <c r="BG150" s="11">
        <f t="shared" si="797"/>
        <v>0</v>
      </c>
      <c r="BH150" s="11"/>
      <c r="BI150" s="11">
        <f t="shared" si="798"/>
        <v>0</v>
      </c>
      <c r="BJ150" s="11">
        <v>0</v>
      </c>
      <c r="BK150" s="11">
        <f t="shared" si="799"/>
        <v>0</v>
      </c>
      <c r="BL150" s="11">
        <v>0</v>
      </c>
      <c r="BM150" s="11">
        <f t="shared" si="800"/>
        <v>0</v>
      </c>
      <c r="BN150" s="11">
        <v>0</v>
      </c>
      <c r="BO150" s="11">
        <f t="shared" si="801"/>
        <v>0</v>
      </c>
      <c r="BP150" s="11">
        <v>0</v>
      </c>
      <c r="BQ150" s="11">
        <f t="shared" si="802"/>
        <v>0</v>
      </c>
      <c r="BR150" s="11">
        <v>0</v>
      </c>
      <c r="BS150" s="11">
        <f t="shared" si="803"/>
        <v>0</v>
      </c>
      <c r="BT150" s="11"/>
      <c r="BU150" s="11">
        <f t="shared" si="804"/>
        <v>0</v>
      </c>
      <c r="BV150" s="11">
        <v>0</v>
      </c>
      <c r="BW150" s="11">
        <f t="shared" si="805"/>
        <v>0</v>
      </c>
      <c r="BX150" s="11"/>
      <c r="BY150" s="11">
        <f t="shared" si="806"/>
        <v>0</v>
      </c>
      <c r="BZ150" s="11">
        <v>0</v>
      </c>
      <c r="CA150" s="11">
        <f t="shared" si="807"/>
        <v>0</v>
      </c>
      <c r="CB150" s="11">
        <v>0</v>
      </c>
      <c r="CC150" s="11">
        <f t="shared" si="808"/>
        <v>0</v>
      </c>
      <c r="CD150" s="11">
        <v>0</v>
      </c>
      <c r="CE150" s="11">
        <f t="shared" si="809"/>
        <v>0</v>
      </c>
      <c r="CF150" s="11"/>
      <c r="CG150" s="11">
        <f t="shared" si="810"/>
        <v>0</v>
      </c>
      <c r="CH150" s="12"/>
      <c r="CI150" s="11">
        <f t="shared" si="811"/>
        <v>0</v>
      </c>
      <c r="CJ150" s="12"/>
      <c r="CK150" s="11">
        <f t="shared" si="559"/>
        <v>0</v>
      </c>
      <c r="CL150" s="11"/>
      <c r="CM150" s="11">
        <f t="shared" si="812"/>
        <v>0</v>
      </c>
      <c r="CN150" s="11">
        <v>0</v>
      </c>
      <c r="CO150" s="11">
        <f t="shared" si="813"/>
        <v>0</v>
      </c>
      <c r="CP150" s="11">
        <v>5</v>
      </c>
      <c r="CQ150" s="11">
        <f t="shared" si="814"/>
        <v>203378.19440400001</v>
      </c>
      <c r="CR150" s="11">
        <v>0</v>
      </c>
      <c r="CS150" s="11">
        <f t="shared" si="815"/>
        <v>0</v>
      </c>
      <c r="CT150" s="11"/>
      <c r="CU150" s="11">
        <f t="shared" si="816"/>
        <v>0</v>
      </c>
      <c r="CV150" s="12">
        <v>0</v>
      </c>
      <c r="CW150" s="11">
        <f t="shared" si="817"/>
        <v>0</v>
      </c>
      <c r="CX150" s="11">
        <v>0</v>
      </c>
      <c r="CY150" s="11">
        <f t="shared" si="818"/>
        <v>0</v>
      </c>
      <c r="CZ150" s="11"/>
      <c r="DA150" s="11">
        <f t="shared" si="819"/>
        <v>0</v>
      </c>
      <c r="DB150" s="11">
        <v>0</v>
      </c>
      <c r="DC150" s="11">
        <f t="shared" si="820"/>
        <v>0</v>
      </c>
      <c r="DD150" s="11"/>
      <c r="DE150" s="11">
        <f t="shared" si="821"/>
        <v>0</v>
      </c>
      <c r="DF150" s="11"/>
      <c r="DG150" s="11">
        <f t="shared" si="822"/>
        <v>0</v>
      </c>
      <c r="DH150" s="11">
        <v>0</v>
      </c>
      <c r="DI150" s="11">
        <f t="shared" si="823"/>
        <v>0</v>
      </c>
      <c r="DJ150" s="11"/>
      <c r="DK150" s="11">
        <f t="shared" si="824"/>
        <v>0</v>
      </c>
      <c r="DL150" s="11">
        <v>0</v>
      </c>
      <c r="DM150" s="11">
        <f t="shared" si="825"/>
        <v>0</v>
      </c>
      <c r="DN150" s="11">
        <v>0</v>
      </c>
      <c r="DO150" s="11">
        <f t="shared" si="826"/>
        <v>0</v>
      </c>
      <c r="DP150" s="11">
        <v>0</v>
      </c>
      <c r="DQ150" s="11">
        <f t="shared" si="827"/>
        <v>0</v>
      </c>
      <c r="DR150" s="11">
        <v>0</v>
      </c>
      <c r="DS150" s="11">
        <f t="shared" si="828"/>
        <v>0</v>
      </c>
      <c r="DT150" s="11"/>
      <c r="DU150" s="11">
        <f t="shared" si="829"/>
        <v>0</v>
      </c>
      <c r="DV150" s="11">
        <v>0</v>
      </c>
      <c r="DW150" s="11">
        <f t="shared" si="830"/>
        <v>0</v>
      </c>
      <c r="DX150" s="11">
        <v>0</v>
      </c>
      <c r="DY150" s="11">
        <f t="shared" si="831"/>
        <v>0</v>
      </c>
      <c r="DZ150" s="11"/>
      <c r="EA150" s="11">
        <f t="shared" si="832"/>
        <v>0</v>
      </c>
      <c r="EB150" s="64">
        <f t="shared" si="833"/>
        <v>16</v>
      </c>
      <c r="EC150" s="64">
        <f t="shared" si="834"/>
        <v>628399.98236400005</v>
      </c>
    </row>
    <row r="151" spans="1:133" ht="35.25" customHeight="1" x14ac:dyDescent="0.25">
      <c r="A151" s="45">
        <v>158</v>
      </c>
      <c r="B151" s="8" t="s">
        <v>218</v>
      </c>
      <c r="C151" s="5">
        <v>19007.45</v>
      </c>
      <c r="D151" s="5">
        <f t="shared" si="767"/>
        <v>15776.183500000003</v>
      </c>
      <c r="E151" s="9">
        <v>1.05</v>
      </c>
      <c r="F151" s="10">
        <v>1</v>
      </c>
      <c r="G151" s="10"/>
      <c r="H151" s="7">
        <v>0.6</v>
      </c>
      <c r="I151" s="7">
        <v>0.19</v>
      </c>
      <c r="J151" s="7">
        <v>0.04</v>
      </c>
      <c r="K151" s="7">
        <v>0.17</v>
      </c>
      <c r="L151" s="5">
        <v>1.4</v>
      </c>
      <c r="M151" s="5">
        <v>1.68</v>
      </c>
      <c r="N151" s="5">
        <v>2.23</v>
      </c>
      <c r="O151" s="5">
        <v>2.39</v>
      </c>
      <c r="P151" s="11"/>
      <c r="Q151" s="11">
        <f t="shared" si="776"/>
        <v>0</v>
      </c>
      <c r="R151" s="11"/>
      <c r="S151" s="11">
        <f t="shared" si="777"/>
        <v>0</v>
      </c>
      <c r="T151" s="11">
        <v>0</v>
      </c>
      <c r="U151" s="11">
        <f t="shared" si="778"/>
        <v>0</v>
      </c>
      <c r="V151" s="11">
        <v>50</v>
      </c>
      <c r="W151" s="11">
        <f t="shared" si="779"/>
        <v>1536752.3325</v>
      </c>
      <c r="X151" s="11">
        <v>0</v>
      </c>
      <c r="Y151" s="11">
        <f t="shared" si="780"/>
        <v>0</v>
      </c>
      <c r="Z151" s="11">
        <v>100</v>
      </c>
      <c r="AA151" s="11">
        <f t="shared" si="781"/>
        <v>3073504.665</v>
      </c>
      <c r="AB151" s="11">
        <v>0</v>
      </c>
      <c r="AC151" s="11">
        <f t="shared" si="782"/>
        <v>0</v>
      </c>
      <c r="AD151" s="11">
        <v>0</v>
      </c>
      <c r="AE151" s="11">
        <f t="shared" si="783"/>
        <v>0</v>
      </c>
      <c r="AF151" s="11">
        <v>0</v>
      </c>
      <c r="AG151" s="11">
        <f t="shared" si="784"/>
        <v>0</v>
      </c>
      <c r="AH151" s="11">
        <v>64</v>
      </c>
      <c r="AI151" s="11">
        <f t="shared" si="785"/>
        <v>1725633.1646400001</v>
      </c>
      <c r="AJ151" s="11">
        <v>22</v>
      </c>
      <c r="AK151" s="11">
        <f t="shared" si="786"/>
        <v>630068.45632499992</v>
      </c>
      <c r="AL151" s="11">
        <v>38</v>
      </c>
      <c r="AM151" s="11">
        <f t="shared" si="787"/>
        <v>1024594.6915050001</v>
      </c>
      <c r="AN151" s="11"/>
      <c r="AO151" s="11">
        <f t="shared" si="788"/>
        <v>0</v>
      </c>
      <c r="AP151" s="11">
        <v>31</v>
      </c>
      <c r="AQ151" s="11">
        <f t="shared" si="789"/>
        <v>835853.56412250001</v>
      </c>
      <c r="AR151" s="11">
        <v>3</v>
      </c>
      <c r="AS151" s="11">
        <f t="shared" si="790"/>
        <v>80889.054592500004</v>
      </c>
      <c r="AT151" s="11"/>
      <c r="AU151" s="11">
        <f t="shared" si="791"/>
        <v>0</v>
      </c>
      <c r="AV151" s="11">
        <v>0</v>
      </c>
      <c r="AW151" s="11">
        <f t="shared" si="792"/>
        <v>0</v>
      </c>
      <c r="AX151" s="11"/>
      <c r="AY151" s="11">
        <f t="shared" si="793"/>
        <v>0</v>
      </c>
      <c r="AZ151" s="11">
        <v>64</v>
      </c>
      <c r="BA151" s="11">
        <f t="shared" si="794"/>
        <v>1832926.4184000003</v>
      </c>
      <c r="BB151" s="11">
        <v>0</v>
      </c>
      <c r="BC151" s="11">
        <f t="shared" si="795"/>
        <v>0</v>
      </c>
      <c r="BD151" s="11">
        <v>0</v>
      </c>
      <c r="BE151" s="11">
        <f t="shared" si="796"/>
        <v>0</v>
      </c>
      <c r="BF151" s="11">
        <v>55</v>
      </c>
      <c r="BG151" s="11">
        <f t="shared" si="797"/>
        <v>1648166.8766062499</v>
      </c>
      <c r="BH151" s="11">
        <v>249</v>
      </c>
      <c r="BI151" s="11">
        <f t="shared" si="798"/>
        <v>7461700.9504537499</v>
      </c>
      <c r="BJ151" s="11">
        <v>0</v>
      </c>
      <c r="BK151" s="11">
        <f t="shared" si="799"/>
        <v>0</v>
      </c>
      <c r="BL151" s="11">
        <v>0</v>
      </c>
      <c r="BM151" s="11">
        <f t="shared" si="800"/>
        <v>0</v>
      </c>
      <c r="BN151" s="11">
        <v>0</v>
      </c>
      <c r="BO151" s="11">
        <f t="shared" si="801"/>
        <v>0</v>
      </c>
      <c r="BP151" s="11">
        <v>0</v>
      </c>
      <c r="BQ151" s="11">
        <f t="shared" si="802"/>
        <v>0</v>
      </c>
      <c r="BR151" s="11">
        <v>0</v>
      </c>
      <c r="BS151" s="11">
        <f t="shared" si="803"/>
        <v>0</v>
      </c>
      <c r="BT151" s="11">
        <v>15</v>
      </c>
      <c r="BU151" s="11">
        <f t="shared" si="804"/>
        <v>461025.69975000009</v>
      </c>
      <c r="BV151" s="11">
        <v>5</v>
      </c>
      <c r="BW151" s="11">
        <f t="shared" si="805"/>
        <v>149833.35241875</v>
      </c>
      <c r="BX151" s="11">
        <v>5</v>
      </c>
      <c r="BY151" s="11">
        <f t="shared" si="806"/>
        <v>129576.16258125001</v>
      </c>
      <c r="BZ151" s="11">
        <v>7</v>
      </c>
      <c r="CA151" s="11">
        <f t="shared" si="807"/>
        <v>325651.78973249998</v>
      </c>
      <c r="CB151" s="11">
        <v>8</v>
      </c>
      <c r="CC151" s="11">
        <f t="shared" si="808"/>
        <v>422467.18668000004</v>
      </c>
      <c r="CD151" s="11">
        <v>20</v>
      </c>
      <c r="CE151" s="11">
        <f t="shared" si="809"/>
        <v>687347.40690000006</v>
      </c>
      <c r="CF151" s="11">
        <v>85</v>
      </c>
      <c r="CG151" s="11">
        <f t="shared" si="810"/>
        <v>2750227.8561450001</v>
      </c>
      <c r="CH151" s="11">
        <v>6</v>
      </c>
      <c r="CI151" s="11">
        <f t="shared" si="811"/>
        <v>197151.35378399998</v>
      </c>
      <c r="CJ151" s="11">
        <v>40</v>
      </c>
      <c r="CK151" s="11">
        <f t="shared" si="559"/>
        <v>1810573.6572000002</v>
      </c>
      <c r="CL151" s="11">
        <v>40</v>
      </c>
      <c r="CM151" s="11">
        <f t="shared" si="812"/>
        <v>1294224.8734800001</v>
      </c>
      <c r="CN151" s="11">
        <v>27</v>
      </c>
      <c r="CO151" s="11">
        <f t="shared" si="813"/>
        <v>927918.99931500002</v>
      </c>
      <c r="CP151" s="11">
        <v>75</v>
      </c>
      <c r="CQ151" s="11">
        <f t="shared" si="814"/>
        <v>2426671.6377749997</v>
      </c>
      <c r="CR151" s="11">
        <v>0</v>
      </c>
      <c r="CS151" s="11">
        <f t="shared" si="815"/>
        <v>0</v>
      </c>
      <c r="CT151" s="11">
        <v>20</v>
      </c>
      <c r="CU151" s="11">
        <f t="shared" si="816"/>
        <v>687347.40690000006</v>
      </c>
      <c r="CV151" s="11">
        <v>2</v>
      </c>
      <c r="CW151" s="11">
        <f t="shared" si="817"/>
        <v>65717.117927999992</v>
      </c>
      <c r="CX151" s="11">
        <v>69</v>
      </c>
      <c r="CY151" s="11">
        <f t="shared" si="818"/>
        <v>2182411.8397620004</v>
      </c>
      <c r="CZ151" s="11">
        <v>3</v>
      </c>
      <c r="DA151" s="11">
        <f t="shared" si="819"/>
        <v>98575.676892000003</v>
      </c>
      <c r="DB151" s="11">
        <v>0</v>
      </c>
      <c r="DC151" s="11">
        <f t="shared" si="820"/>
        <v>0</v>
      </c>
      <c r="DD151" s="11">
        <v>77</v>
      </c>
      <c r="DE151" s="11">
        <f t="shared" si="821"/>
        <v>2768920.3526985003</v>
      </c>
      <c r="DF151" s="11">
        <v>0</v>
      </c>
      <c r="DG151" s="11">
        <f t="shared" si="822"/>
        <v>0</v>
      </c>
      <c r="DH151" s="11">
        <v>1</v>
      </c>
      <c r="DI151" s="11">
        <f t="shared" si="823"/>
        <v>35960.004580500005</v>
      </c>
      <c r="DJ151" s="11">
        <v>137</v>
      </c>
      <c r="DK151" s="11">
        <f t="shared" si="824"/>
        <v>4926520.6275284998</v>
      </c>
      <c r="DL151" s="11">
        <v>0</v>
      </c>
      <c r="DM151" s="11">
        <f t="shared" si="825"/>
        <v>0</v>
      </c>
      <c r="DN151" s="11">
        <v>0</v>
      </c>
      <c r="DO151" s="11">
        <f t="shared" si="826"/>
        <v>0</v>
      </c>
      <c r="DP151" s="11">
        <v>3</v>
      </c>
      <c r="DQ151" s="11">
        <f t="shared" si="827"/>
        <v>117687.28771800001</v>
      </c>
      <c r="DR151" s="11">
        <v>0</v>
      </c>
      <c r="DS151" s="11">
        <f t="shared" si="828"/>
        <v>0</v>
      </c>
      <c r="DT151" s="11">
        <v>13</v>
      </c>
      <c r="DU151" s="11">
        <f t="shared" si="829"/>
        <v>404277.62725350005</v>
      </c>
      <c r="DV151" s="11">
        <v>20</v>
      </c>
      <c r="DW151" s="11">
        <f t="shared" si="830"/>
        <v>687347.40690000006</v>
      </c>
      <c r="DX151" s="11">
        <v>1</v>
      </c>
      <c r="DY151" s="11">
        <f t="shared" si="831"/>
        <v>70096.862075625002</v>
      </c>
      <c r="DZ151" s="11">
        <v>41</v>
      </c>
      <c r="EA151" s="11">
        <f t="shared" si="832"/>
        <v>2713487.9996503126</v>
      </c>
      <c r="EB151" s="64">
        <f t="shared" si="833"/>
        <v>1396</v>
      </c>
      <c r="EC151" s="64">
        <f t="shared" si="834"/>
        <v>46191110.35979344</v>
      </c>
    </row>
    <row r="152" spans="1:133" ht="36" customHeight="1" x14ac:dyDescent="0.25">
      <c r="A152" s="45">
        <v>159</v>
      </c>
      <c r="B152" s="8" t="s">
        <v>219</v>
      </c>
      <c r="C152" s="5">
        <v>19007.45</v>
      </c>
      <c r="D152" s="5">
        <f t="shared" si="767"/>
        <v>18247.152000000002</v>
      </c>
      <c r="E152" s="9">
        <v>0.93</v>
      </c>
      <c r="F152" s="10">
        <v>1</v>
      </c>
      <c r="G152" s="10">
        <v>0.13</v>
      </c>
      <c r="H152" s="7">
        <v>0.14000000000000001</v>
      </c>
      <c r="I152" s="7">
        <v>0.81</v>
      </c>
      <c r="J152" s="7">
        <v>0.01</v>
      </c>
      <c r="K152" s="7">
        <v>0.04</v>
      </c>
      <c r="L152" s="5">
        <v>1.4</v>
      </c>
      <c r="M152" s="5">
        <v>1.68</v>
      </c>
      <c r="N152" s="5">
        <v>2.23</v>
      </c>
      <c r="O152" s="5">
        <v>2.39</v>
      </c>
      <c r="P152" s="11"/>
      <c r="Q152" s="11">
        <f t="shared" si="776"/>
        <v>0</v>
      </c>
      <c r="R152" s="11">
        <v>0</v>
      </c>
      <c r="S152" s="11">
        <f t="shared" si="777"/>
        <v>0</v>
      </c>
      <c r="T152" s="11">
        <v>0</v>
      </c>
      <c r="U152" s="11">
        <f t="shared" si="778"/>
        <v>0</v>
      </c>
      <c r="V152" s="11">
        <v>0</v>
      </c>
      <c r="W152" s="11">
        <f t="shared" si="779"/>
        <v>0</v>
      </c>
      <c r="X152" s="11">
        <v>0</v>
      </c>
      <c r="Y152" s="11">
        <f t="shared" si="780"/>
        <v>0</v>
      </c>
      <c r="Z152" s="11">
        <v>110</v>
      </c>
      <c r="AA152" s="11">
        <f t="shared" si="781"/>
        <v>2994471.6879000003</v>
      </c>
      <c r="AB152" s="11">
        <v>1672</v>
      </c>
      <c r="AC152" s="11">
        <f t="shared" si="782"/>
        <v>53791600.502640001</v>
      </c>
      <c r="AD152" s="11">
        <v>0</v>
      </c>
      <c r="AE152" s="11">
        <f t="shared" si="783"/>
        <v>0</v>
      </c>
      <c r="AF152" s="11">
        <v>0</v>
      </c>
      <c r="AG152" s="11">
        <f t="shared" si="784"/>
        <v>0</v>
      </c>
      <c r="AH152" s="11">
        <v>0</v>
      </c>
      <c r="AI152" s="11">
        <f t="shared" si="785"/>
        <v>0</v>
      </c>
      <c r="AJ152" s="11">
        <v>0</v>
      </c>
      <c r="AK152" s="11">
        <f t="shared" si="786"/>
        <v>0</v>
      </c>
      <c r="AL152" s="11">
        <v>0</v>
      </c>
      <c r="AM152" s="11">
        <f t="shared" si="787"/>
        <v>0</v>
      </c>
      <c r="AN152" s="11"/>
      <c r="AO152" s="11">
        <f t="shared" si="788"/>
        <v>0</v>
      </c>
      <c r="AP152" s="11">
        <v>0</v>
      </c>
      <c r="AQ152" s="11">
        <f t="shared" si="789"/>
        <v>0</v>
      </c>
      <c r="AR152" s="11">
        <v>0</v>
      </c>
      <c r="AS152" s="11">
        <f t="shared" si="790"/>
        <v>0</v>
      </c>
      <c r="AT152" s="11"/>
      <c r="AU152" s="11">
        <f t="shared" si="791"/>
        <v>0</v>
      </c>
      <c r="AV152" s="11">
        <v>0</v>
      </c>
      <c r="AW152" s="11">
        <f t="shared" si="792"/>
        <v>0</v>
      </c>
      <c r="AX152" s="11"/>
      <c r="AY152" s="11">
        <f t="shared" si="793"/>
        <v>0</v>
      </c>
      <c r="AZ152" s="11"/>
      <c r="BA152" s="11">
        <f t="shared" si="794"/>
        <v>0</v>
      </c>
      <c r="BB152" s="11">
        <v>0</v>
      </c>
      <c r="BC152" s="11">
        <f t="shared" si="795"/>
        <v>0</v>
      </c>
      <c r="BD152" s="11">
        <v>0</v>
      </c>
      <c r="BE152" s="11">
        <f t="shared" si="796"/>
        <v>0</v>
      </c>
      <c r="BF152" s="11">
        <v>0</v>
      </c>
      <c r="BG152" s="11">
        <f t="shared" si="797"/>
        <v>0</v>
      </c>
      <c r="BH152" s="11"/>
      <c r="BI152" s="11">
        <f t="shared" si="798"/>
        <v>0</v>
      </c>
      <c r="BJ152" s="11">
        <v>0</v>
      </c>
      <c r="BK152" s="11">
        <f t="shared" si="799"/>
        <v>0</v>
      </c>
      <c r="BL152" s="11">
        <v>0</v>
      </c>
      <c r="BM152" s="11">
        <f t="shared" si="800"/>
        <v>0</v>
      </c>
      <c r="BN152" s="11">
        <v>0</v>
      </c>
      <c r="BO152" s="11">
        <f t="shared" si="801"/>
        <v>0</v>
      </c>
      <c r="BP152" s="11">
        <v>0</v>
      </c>
      <c r="BQ152" s="11">
        <f t="shared" si="802"/>
        <v>0</v>
      </c>
      <c r="BR152" s="11">
        <v>0</v>
      </c>
      <c r="BS152" s="11">
        <f t="shared" si="803"/>
        <v>0</v>
      </c>
      <c r="BT152" s="11">
        <v>10</v>
      </c>
      <c r="BU152" s="11">
        <f t="shared" si="804"/>
        <v>272224.69890000002</v>
      </c>
      <c r="BV152" s="11">
        <v>0</v>
      </c>
      <c r="BW152" s="11">
        <f t="shared" si="805"/>
        <v>0</v>
      </c>
      <c r="BX152" s="11">
        <v>0</v>
      </c>
      <c r="BY152" s="11">
        <f t="shared" si="806"/>
        <v>0</v>
      </c>
      <c r="BZ152" s="11">
        <v>0</v>
      </c>
      <c r="CA152" s="11">
        <f t="shared" si="807"/>
        <v>0</v>
      </c>
      <c r="CB152" s="11">
        <v>0</v>
      </c>
      <c r="CC152" s="11">
        <f t="shared" si="808"/>
        <v>0</v>
      </c>
      <c r="CD152" s="11">
        <v>0</v>
      </c>
      <c r="CE152" s="11">
        <f t="shared" si="809"/>
        <v>0</v>
      </c>
      <c r="CF152" s="11"/>
      <c r="CG152" s="11">
        <f t="shared" si="810"/>
        <v>0</v>
      </c>
      <c r="CH152" s="11"/>
      <c r="CI152" s="11">
        <f t="shared" si="811"/>
        <v>0</v>
      </c>
      <c r="CJ152" s="11"/>
      <c r="CK152" s="11">
        <f t="shared" si="559"/>
        <v>0</v>
      </c>
      <c r="CL152" s="11">
        <v>0</v>
      </c>
      <c r="CM152" s="11">
        <f t="shared" si="812"/>
        <v>0</v>
      </c>
      <c r="CN152" s="11">
        <v>0</v>
      </c>
      <c r="CO152" s="11">
        <f t="shared" si="813"/>
        <v>0</v>
      </c>
      <c r="CP152" s="11">
        <v>0</v>
      </c>
      <c r="CQ152" s="11">
        <f t="shared" si="814"/>
        <v>0</v>
      </c>
      <c r="CR152" s="11">
        <v>0</v>
      </c>
      <c r="CS152" s="11">
        <f t="shared" si="815"/>
        <v>0</v>
      </c>
      <c r="CT152" s="11">
        <v>0</v>
      </c>
      <c r="CU152" s="11">
        <f t="shared" si="816"/>
        <v>0</v>
      </c>
      <c r="CV152" s="11"/>
      <c r="CW152" s="11">
        <f t="shared" si="817"/>
        <v>0</v>
      </c>
      <c r="CX152" s="11"/>
      <c r="CY152" s="11">
        <f t="shared" si="818"/>
        <v>0</v>
      </c>
      <c r="CZ152" s="11">
        <v>0</v>
      </c>
      <c r="DA152" s="11">
        <f t="shared" si="819"/>
        <v>0</v>
      </c>
      <c r="DB152" s="11">
        <v>0</v>
      </c>
      <c r="DC152" s="11">
        <f t="shared" si="820"/>
        <v>0</v>
      </c>
      <c r="DD152" s="11">
        <v>0</v>
      </c>
      <c r="DE152" s="11">
        <f t="shared" si="821"/>
        <v>0</v>
      </c>
      <c r="DF152" s="11">
        <v>0</v>
      </c>
      <c r="DG152" s="11">
        <f t="shared" si="822"/>
        <v>0</v>
      </c>
      <c r="DH152" s="11">
        <v>0</v>
      </c>
      <c r="DI152" s="11">
        <f t="shared" si="823"/>
        <v>0</v>
      </c>
      <c r="DJ152" s="11">
        <v>0</v>
      </c>
      <c r="DK152" s="11">
        <f t="shared" si="824"/>
        <v>0</v>
      </c>
      <c r="DL152" s="11">
        <v>0</v>
      </c>
      <c r="DM152" s="11">
        <f t="shared" si="825"/>
        <v>0</v>
      </c>
      <c r="DN152" s="11">
        <v>0</v>
      </c>
      <c r="DO152" s="11">
        <f t="shared" si="826"/>
        <v>0</v>
      </c>
      <c r="DP152" s="11">
        <v>0</v>
      </c>
      <c r="DQ152" s="11">
        <f t="shared" si="827"/>
        <v>0</v>
      </c>
      <c r="DR152" s="11">
        <v>0</v>
      </c>
      <c r="DS152" s="11">
        <f t="shared" si="828"/>
        <v>0</v>
      </c>
      <c r="DT152" s="11"/>
      <c r="DU152" s="11">
        <f t="shared" si="829"/>
        <v>0</v>
      </c>
      <c r="DV152" s="11">
        <v>0</v>
      </c>
      <c r="DW152" s="11">
        <f t="shared" si="830"/>
        <v>0</v>
      </c>
      <c r="DX152" s="11">
        <v>0</v>
      </c>
      <c r="DY152" s="11">
        <f t="shared" si="831"/>
        <v>0</v>
      </c>
      <c r="DZ152" s="11">
        <v>0</v>
      </c>
      <c r="EA152" s="11">
        <f t="shared" si="832"/>
        <v>0</v>
      </c>
      <c r="EB152" s="64">
        <f t="shared" si="833"/>
        <v>1792</v>
      </c>
      <c r="EC152" s="64">
        <f t="shared" si="834"/>
        <v>57058296.88944</v>
      </c>
    </row>
    <row r="153" spans="1:133" ht="30" x14ac:dyDescent="0.25">
      <c r="A153" s="45">
        <v>160</v>
      </c>
      <c r="B153" s="8" t="s">
        <v>220</v>
      </c>
      <c r="C153" s="5">
        <v>19007.45</v>
      </c>
      <c r="D153" s="5">
        <f t="shared" si="767"/>
        <v>15586.109</v>
      </c>
      <c r="E153" s="9">
        <v>1.9</v>
      </c>
      <c r="F153" s="10">
        <v>1</v>
      </c>
      <c r="G153" s="10"/>
      <c r="H153" s="7">
        <v>0.56999999999999995</v>
      </c>
      <c r="I153" s="7">
        <v>0.21</v>
      </c>
      <c r="J153" s="7">
        <v>0.04</v>
      </c>
      <c r="K153" s="7">
        <v>0.18</v>
      </c>
      <c r="L153" s="5">
        <v>1.4</v>
      </c>
      <c r="M153" s="5">
        <v>1.68</v>
      </c>
      <c r="N153" s="5">
        <v>2.23</v>
      </c>
      <c r="O153" s="5">
        <v>2.39</v>
      </c>
      <c r="P153" s="11"/>
      <c r="Q153" s="11">
        <f t="shared" si="776"/>
        <v>0</v>
      </c>
      <c r="R153" s="11">
        <v>0</v>
      </c>
      <c r="S153" s="11">
        <f t="shared" si="777"/>
        <v>0</v>
      </c>
      <c r="T153" s="11">
        <v>0</v>
      </c>
      <c r="U153" s="11">
        <f t="shared" si="778"/>
        <v>0</v>
      </c>
      <c r="V153" s="11">
        <v>0</v>
      </c>
      <c r="W153" s="11">
        <f t="shared" si="779"/>
        <v>0</v>
      </c>
      <c r="X153" s="11">
        <v>0</v>
      </c>
      <c r="Y153" s="11">
        <f t="shared" si="780"/>
        <v>0</v>
      </c>
      <c r="Z153" s="11">
        <v>17</v>
      </c>
      <c r="AA153" s="11">
        <f t="shared" si="781"/>
        <v>945468.57790000003</v>
      </c>
      <c r="AB153" s="11"/>
      <c r="AC153" s="11">
        <f t="shared" si="782"/>
        <v>0</v>
      </c>
      <c r="AD153" s="11">
        <v>0</v>
      </c>
      <c r="AE153" s="11">
        <f t="shared" si="783"/>
        <v>0</v>
      </c>
      <c r="AF153" s="11">
        <v>0</v>
      </c>
      <c r="AG153" s="11">
        <f t="shared" si="784"/>
        <v>0</v>
      </c>
      <c r="AH153" s="11">
        <v>0</v>
      </c>
      <c r="AI153" s="11">
        <f t="shared" si="785"/>
        <v>0</v>
      </c>
      <c r="AJ153" s="11">
        <v>0</v>
      </c>
      <c r="AK153" s="11">
        <f t="shared" si="786"/>
        <v>0</v>
      </c>
      <c r="AL153" s="11">
        <v>0</v>
      </c>
      <c r="AM153" s="11">
        <f t="shared" si="787"/>
        <v>0</v>
      </c>
      <c r="AN153" s="11"/>
      <c r="AO153" s="11">
        <f t="shared" si="788"/>
        <v>0</v>
      </c>
      <c r="AP153" s="11">
        <v>0</v>
      </c>
      <c r="AQ153" s="11">
        <f t="shared" si="789"/>
        <v>0</v>
      </c>
      <c r="AR153" s="11">
        <v>0</v>
      </c>
      <c r="AS153" s="11">
        <f t="shared" si="790"/>
        <v>0</v>
      </c>
      <c r="AT153" s="11">
        <v>0</v>
      </c>
      <c r="AU153" s="11">
        <f t="shared" si="791"/>
        <v>0</v>
      </c>
      <c r="AV153" s="11">
        <v>0</v>
      </c>
      <c r="AW153" s="11">
        <f t="shared" si="792"/>
        <v>0</v>
      </c>
      <c r="AX153" s="12"/>
      <c r="AY153" s="11">
        <f t="shared" si="793"/>
        <v>0</v>
      </c>
      <c r="AZ153" s="12"/>
      <c r="BA153" s="11">
        <f t="shared" si="794"/>
        <v>0</v>
      </c>
      <c r="BB153" s="11">
        <v>0</v>
      </c>
      <c r="BC153" s="11">
        <f t="shared" si="795"/>
        <v>0</v>
      </c>
      <c r="BD153" s="11">
        <v>0</v>
      </c>
      <c r="BE153" s="11">
        <f t="shared" si="796"/>
        <v>0</v>
      </c>
      <c r="BF153" s="11">
        <v>0</v>
      </c>
      <c r="BG153" s="11">
        <f t="shared" si="797"/>
        <v>0</v>
      </c>
      <c r="BH153" s="11"/>
      <c r="BI153" s="11">
        <f t="shared" si="798"/>
        <v>0</v>
      </c>
      <c r="BJ153" s="11">
        <v>0</v>
      </c>
      <c r="BK153" s="11">
        <f t="shared" si="799"/>
        <v>0</v>
      </c>
      <c r="BL153" s="11">
        <v>0</v>
      </c>
      <c r="BM153" s="11">
        <f t="shared" si="800"/>
        <v>0</v>
      </c>
      <c r="BN153" s="11">
        <v>0</v>
      </c>
      <c r="BO153" s="11">
        <f t="shared" si="801"/>
        <v>0</v>
      </c>
      <c r="BP153" s="11">
        <v>0</v>
      </c>
      <c r="BQ153" s="11">
        <f t="shared" si="802"/>
        <v>0</v>
      </c>
      <c r="BR153" s="11">
        <v>0</v>
      </c>
      <c r="BS153" s="11">
        <f t="shared" si="803"/>
        <v>0</v>
      </c>
      <c r="BT153" s="11"/>
      <c r="BU153" s="11">
        <f t="shared" si="804"/>
        <v>0</v>
      </c>
      <c r="BV153" s="11">
        <v>0</v>
      </c>
      <c r="BW153" s="11">
        <f t="shared" si="805"/>
        <v>0</v>
      </c>
      <c r="BX153" s="11">
        <v>0</v>
      </c>
      <c r="BY153" s="11">
        <f t="shared" si="806"/>
        <v>0</v>
      </c>
      <c r="BZ153" s="11">
        <v>0</v>
      </c>
      <c r="CA153" s="11">
        <f t="shared" si="807"/>
        <v>0</v>
      </c>
      <c r="CB153" s="11">
        <v>0</v>
      </c>
      <c r="CC153" s="11">
        <f t="shared" si="808"/>
        <v>0</v>
      </c>
      <c r="CD153" s="11">
        <v>0</v>
      </c>
      <c r="CE153" s="11">
        <f t="shared" si="809"/>
        <v>0</v>
      </c>
      <c r="CF153" s="11"/>
      <c r="CG153" s="11">
        <f t="shared" si="810"/>
        <v>0</v>
      </c>
      <c r="CH153" s="12"/>
      <c r="CI153" s="11">
        <f t="shared" si="811"/>
        <v>0</v>
      </c>
      <c r="CJ153" s="12"/>
      <c r="CK153" s="11">
        <f t="shared" si="559"/>
        <v>0</v>
      </c>
      <c r="CL153" s="11">
        <v>0</v>
      </c>
      <c r="CM153" s="11">
        <f t="shared" si="812"/>
        <v>0</v>
      </c>
      <c r="CN153" s="11">
        <v>0</v>
      </c>
      <c r="CO153" s="11">
        <f t="shared" si="813"/>
        <v>0</v>
      </c>
      <c r="CP153" s="11">
        <v>0</v>
      </c>
      <c r="CQ153" s="11">
        <f t="shared" si="814"/>
        <v>0</v>
      </c>
      <c r="CR153" s="11">
        <v>0</v>
      </c>
      <c r="CS153" s="11">
        <f t="shared" si="815"/>
        <v>0</v>
      </c>
      <c r="CT153" s="11">
        <v>0</v>
      </c>
      <c r="CU153" s="11">
        <f t="shared" si="816"/>
        <v>0</v>
      </c>
      <c r="CV153" s="12"/>
      <c r="CW153" s="11">
        <f t="shared" si="817"/>
        <v>0</v>
      </c>
      <c r="CX153" s="12"/>
      <c r="CY153" s="11">
        <f t="shared" si="818"/>
        <v>0</v>
      </c>
      <c r="CZ153" s="11">
        <v>0</v>
      </c>
      <c r="DA153" s="11">
        <f t="shared" si="819"/>
        <v>0</v>
      </c>
      <c r="DB153" s="11">
        <v>0</v>
      </c>
      <c r="DC153" s="11">
        <f t="shared" si="820"/>
        <v>0</v>
      </c>
      <c r="DD153" s="11">
        <v>0</v>
      </c>
      <c r="DE153" s="11">
        <f t="shared" si="821"/>
        <v>0</v>
      </c>
      <c r="DF153" s="11">
        <v>0</v>
      </c>
      <c r="DG153" s="11">
        <f t="shared" si="822"/>
        <v>0</v>
      </c>
      <c r="DH153" s="11">
        <v>0</v>
      </c>
      <c r="DI153" s="11">
        <f t="shared" si="823"/>
        <v>0</v>
      </c>
      <c r="DJ153" s="11"/>
      <c r="DK153" s="11">
        <f t="shared" si="824"/>
        <v>0</v>
      </c>
      <c r="DL153" s="11">
        <v>0</v>
      </c>
      <c r="DM153" s="11">
        <f t="shared" si="825"/>
        <v>0</v>
      </c>
      <c r="DN153" s="11">
        <v>0</v>
      </c>
      <c r="DO153" s="11">
        <f t="shared" si="826"/>
        <v>0</v>
      </c>
      <c r="DP153" s="11">
        <v>0</v>
      </c>
      <c r="DQ153" s="11">
        <f t="shared" si="827"/>
        <v>0</v>
      </c>
      <c r="DR153" s="11">
        <v>0</v>
      </c>
      <c r="DS153" s="11">
        <f t="shared" si="828"/>
        <v>0</v>
      </c>
      <c r="DT153" s="11"/>
      <c r="DU153" s="11">
        <f t="shared" si="829"/>
        <v>0</v>
      </c>
      <c r="DV153" s="11">
        <v>0</v>
      </c>
      <c r="DW153" s="11">
        <f t="shared" si="830"/>
        <v>0</v>
      </c>
      <c r="DX153" s="11">
        <v>0</v>
      </c>
      <c r="DY153" s="11">
        <f t="shared" si="831"/>
        <v>0</v>
      </c>
      <c r="DZ153" s="11">
        <v>0</v>
      </c>
      <c r="EA153" s="11">
        <f t="shared" si="832"/>
        <v>0</v>
      </c>
      <c r="EB153" s="64">
        <f t="shared" si="833"/>
        <v>17</v>
      </c>
      <c r="EC153" s="64">
        <f t="shared" si="834"/>
        <v>945468.57790000003</v>
      </c>
    </row>
    <row r="154" spans="1:133" ht="30" x14ac:dyDescent="0.25">
      <c r="A154" s="45">
        <v>161</v>
      </c>
      <c r="B154" s="8" t="s">
        <v>221</v>
      </c>
      <c r="C154" s="5">
        <v>19007.45</v>
      </c>
      <c r="D154" s="5">
        <f t="shared" si="767"/>
        <v>17106.705000000002</v>
      </c>
      <c r="E154" s="9">
        <v>3.67</v>
      </c>
      <c r="F154" s="10">
        <v>1</v>
      </c>
      <c r="G154" s="10"/>
      <c r="H154" s="7">
        <v>0.51</v>
      </c>
      <c r="I154" s="7">
        <v>0.37</v>
      </c>
      <c r="J154" s="7">
        <v>0.02</v>
      </c>
      <c r="K154" s="7">
        <v>0.1</v>
      </c>
      <c r="L154" s="5">
        <v>1.4</v>
      </c>
      <c r="M154" s="5">
        <v>1.68</v>
      </c>
      <c r="N154" s="5">
        <v>2.23</v>
      </c>
      <c r="O154" s="5">
        <v>2.39</v>
      </c>
      <c r="P154" s="11"/>
      <c r="Q154" s="11">
        <f t="shared" si="776"/>
        <v>0</v>
      </c>
      <c r="R154" s="11">
        <v>0</v>
      </c>
      <c r="S154" s="11">
        <f t="shared" si="777"/>
        <v>0</v>
      </c>
      <c r="T154" s="11">
        <v>0</v>
      </c>
      <c r="U154" s="11">
        <f t="shared" si="778"/>
        <v>0</v>
      </c>
      <c r="V154" s="11">
        <v>0</v>
      </c>
      <c r="W154" s="11">
        <f t="shared" si="779"/>
        <v>0</v>
      </c>
      <c r="X154" s="11">
        <v>0</v>
      </c>
      <c r="Y154" s="11">
        <f t="shared" si="780"/>
        <v>0</v>
      </c>
      <c r="Z154" s="11">
        <v>100</v>
      </c>
      <c r="AA154" s="11">
        <f t="shared" si="781"/>
        <v>10742630.591</v>
      </c>
      <c r="AB154" s="11"/>
      <c r="AC154" s="11">
        <f t="shared" si="782"/>
        <v>0</v>
      </c>
      <c r="AD154" s="11">
        <v>0</v>
      </c>
      <c r="AE154" s="11">
        <f t="shared" si="783"/>
        <v>0</v>
      </c>
      <c r="AF154" s="11">
        <v>0</v>
      </c>
      <c r="AG154" s="11">
        <f t="shared" si="784"/>
        <v>0</v>
      </c>
      <c r="AH154" s="11">
        <v>0</v>
      </c>
      <c r="AI154" s="11">
        <f t="shared" si="785"/>
        <v>0</v>
      </c>
      <c r="AJ154" s="11">
        <v>0</v>
      </c>
      <c r="AK154" s="11">
        <f t="shared" si="786"/>
        <v>0</v>
      </c>
      <c r="AL154" s="11">
        <v>0</v>
      </c>
      <c r="AM154" s="11">
        <f t="shared" si="787"/>
        <v>0</v>
      </c>
      <c r="AN154" s="11"/>
      <c r="AO154" s="11">
        <f t="shared" si="788"/>
        <v>0</v>
      </c>
      <c r="AP154" s="11">
        <v>0</v>
      </c>
      <c r="AQ154" s="11">
        <f t="shared" si="789"/>
        <v>0</v>
      </c>
      <c r="AR154" s="11">
        <v>0</v>
      </c>
      <c r="AS154" s="11">
        <f t="shared" si="790"/>
        <v>0</v>
      </c>
      <c r="AT154" s="11">
        <v>0</v>
      </c>
      <c r="AU154" s="11">
        <f t="shared" si="791"/>
        <v>0</v>
      </c>
      <c r="AV154" s="11">
        <v>0</v>
      </c>
      <c r="AW154" s="11">
        <f t="shared" si="792"/>
        <v>0</v>
      </c>
      <c r="AX154" s="11"/>
      <c r="AY154" s="11">
        <f t="shared" si="793"/>
        <v>0</v>
      </c>
      <c r="AZ154" s="11"/>
      <c r="BA154" s="11">
        <f t="shared" si="794"/>
        <v>0</v>
      </c>
      <c r="BB154" s="11">
        <v>0</v>
      </c>
      <c r="BC154" s="11">
        <f t="shared" si="795"/>
        <v>0</v>
      </c>
      <c r="BD154" s="11">
        <v>0</v>
      </c>
      <c r="BE154" s="11">
        <f t="shared" si="796"/>
        <v>0</v>
      </c>
      <c r="BF154" s="11">
        <v>0</v>
      </c>
      <c r="BG154" s="11">
        <f t="shared" si="797"/>
        <v>0</v>
      </c>
      <c r="BH154" s="11">
        <v>0</v>
      </c>
      <c r="BI154" s="11">
        <f t="shared" si="798"/>
        <v>0</v>
      </c>
      <c r="BJ154" s="11">
        <v>0</v>
      </c>
      <c r="BK154" s="11">
        <f t="shared" si="799"/>
        <v>0</v>
      </c>
      <c r="BL154" s="11">
        <v>0</v>
      </c>
      <c r="BM154" s="11">
        <f t="shared" si="800"/>
        <v>0</v>
      </c>
      <c r="BN154" s="11">
        <v>0</v>
      </c>
      <c r="BO154" s="11">
        <f t="shared" si="801"/>
        <v>0</v>
      </c>
      <c r="BP154" s="11">
        <v>0</v>
      </c>
      <c r="BQ154" s="11">
        <f t="shared" si="802"/>
        <v>0</v>
      </c>
      <c r="BR154" s="11">
        <v>0</v>
      </c>
      <c r="BS154" s="11">
        <f t="shared" si="803"/>
        <v>0</v>
      </c>
      <c r="BT154" s="11"/>
      <c r="BU154" s="11">
        <f t="shared" si="804"/>
        <v>0</v>
      </c>
      <c r="BV154" s="11">
        <v>0</v>
      </c>
      <c r="BW154" s="11">
        <f t="shared" si="805"/>
        <v>0</v>
      </c>
      <c r="BX154" s="11">
        <v>0</v>
      </c>
      <c r="BY154" s="11">
        <f t="shared" si="806"/>
        <v>0</v>
      </c>
      <c r="BZ154" s="11">
        <v>0</v>
      </c>
      <c r="CA154" s="11">
        <f t="shared" si="807"/>
        <v>0</v>
      </c>
      <c r="CB154" s="11">
        <v>0</v>
      </c>
      <c r="CC154" s="11">
        <f t="shared" si="808"/>
        <v>0</v>
      </c>
      <c r="CD154" s="11">
        <v>0</v>
      </c>
      <c r="CE154" s="11">
        <f t="shared" si="809"/>
        <v>0</v>
      </c>
      <c r="CF154" s="11">
        <v>0</v>
      </c>
      <c r="CG154" s="11">
        <f t="shared" si="810"/>
        <v>0</v>
      </c>
      <c r="CH154" s="11"/>
      <c r="CI154" s="11">
        <f t="shared" si="811"/>
        <v>0</v>
      </c>
      <c r="CJ154" s="11"/>
      <c r="CK154" s="11">
        <f t="shared" si="559"/>
        <v>0</v>
      </c>
      <c r="CL154" s="11">
        <v>0</v>
      </c>
      <c r="CM154" s="11">
        <f t="shared" si="812"/>
        <v>0</v>
      </c>
      <c r="CN154" s="11">
        <v>0</v>
      </c>
      <c r="CO154" s="11">
        <f t="shared" si="813"/>
        <v>0</v>
      </c>
      <c r="CP154" s="11">
        <v>0</v>
      </c>
      <c r="CQ154" s="11">
        <f t="shared" si="814"/>
        <v>0</v>
      </c>
      <c r="CR154" s="11">
        <v>0</v>
      </c>
      <c r="CS154" s="11">
        <f t="shared" si="815"/>
        <v>0</v>
      </c>
      <c r="CT154" s="11">
        <v>0</v>
      </c>
      <c r="CU154" s="11">
        <f t="shared" si="816"/>
        <v>0</v>
      </c>
      <c r="CV154" s="11"/>
      <c r="CW154" s="11">
        <f t="shared" si="817"/>
        <v>0</v>
      </c>
      <c r="CX154" s="11"/>
      <c r="CY154" s="11">
        <f t="shared" si="818"/>
        <v>0</v>
      </c>
      <c r="CZ154" s="11">
        <v>0</v>
      </c>
      <c r="DA154" s="11">
        <f t="shared" si="819"/>
        <v>0</v>
      </c>
      <c r="DB154" s="11">
        <v>0</v>
      </c>
      <c r="DC154" s="11">
        <f t="shared" si="820"/>
        <v>0</v>
      </c>
      <c r="DD154" s="11">
        <v>0</v>
      </c>
      <c r="DE154" s="11">
        <f t="shared" si="821"/>
        <v>0</v>
      </c>
      <c r="DF154" s="11">
        <v>0</v>
      </c>
      <c r="DG154" s="11">
        <f t="shared" si="822"/>
        <v>0</v>
      </c>
      <c r="DH154" s="11">
        <v>0</v>
      </c>
      <c r="DI154" s="11">
        <f t="shared" si="823"/>
        <v>0</v>
      </c>
      <c r="DJ154" s="11">
        <v>0</v>
      </c>
      <c r="DK154" s="11">
        <f t="shared" si="824"/>
        <v>0</v>
      </c>
      <c r="DL154" s="11">
        <v>0</v>
      </c>
      <c r="DM154" s="11">
        <f t="shared" si="825"/>
        <v>0</v>
      </c>
      <c r="DN154" s="11">
        <v>0</v>
      </c>
      <c r="DO154" s="11">
        <f t="shared" si="826"/>
        <v>0</v>
      </c>
      <c r="DP154" s="11">
        <v>0</v>
      </c>
      <c r="DQ154" s="11">
        <f t="shared" si="827"/>
        <v>0</v>
      </c>
      <c r="DR154" s="11">
        <v>0</v>
      </c>
      <c r="DS154" s="11">
        <f t="shared" si="828"/>
        <v>0</v>
      </c>
      <c r="DT154" s="11"/>
      <c r="DU154" s="11">
        <f t="shared" si="829"/>
        <v>0</v>
      </c>
      <c r="DV154" s="11">
        <v>0</v>
      </c>
      <c r="DW154" s="11">
        <f t="shared" si="830"/>
        <v>0</v>
      </c>
      <c r="DX154" s="11">
        <v>0</v>
      </c>
      <c r="DY154" s="11">
        <f t="shared" si="831"/>
        <v>0</v>
      </c>
      <c r="DZ154" s="11">
        <v>0</v>
      </c>
      <c r="EA154" s="11">
        <f t="shared" si="832"/>
        <v>0</v>
      </c>
      <c r="EB154" s="64">
        <f t="shared" si="833"/>
        <v>100</v>
      </c>
      <c r="EC154" s="64">
        <f t="shared" si="834"/>
        <v>10742630.591</v>
      </c>
    </row>
    <row r="155" spans="1:133" ht="30" x14ac:dyDescent="0.25">
      <c r="A155" s="45">
        <v>162</v>
      </c>
      <c r="B155" s="8" t="s">
        <v>222</v>
      </c>
      <c r="C155" s="5">
        <v>19007.45</v>
      </c>
      <c r="D155" s="5">
        <f t="shared" si="767"/>
        <v>17296.779500000001</v>
      </c>
      <c r="E155" s="9">
        <v>4.01</v>
      </c>
      <c r="F155" s="10">
        <v>1</v>
      </c>
      <c r="G155" s="10"/>
      <c r="H155" s="7">
        <v>0.45</v>
      </c>
      <c r="I155" s="7">
        <v>0.44</v>
      </c>
      <c r="J155" s="7">
        <v>0.02</v>
      </c>
      <c r="K155" s="7">
        <v>0.09</v>
      </c>
      <c r="L155" s="5">
        <v>1.4</v>
      </c>
      <c r="M155" s="5">
        <v>1.68</v>
      </c>
      <c r="N155" s="5">
        <v>2.23</v>
      </c>
      <c r="O155" s="5">
        <v>2.39</v>
      </c>
      <c r="P155" s="11"/>
      <c r="Q155" s="11">
        <f t="shared" si="776"/>
        <v>0</v>
      </c>
      <c r="R155" s="11">
        <v>0</v>
      </c>
      <c r="S155" s="11">
        <f t="shared" si="777"/>
        <v>0</v>
      </c>
      <c r="T155" s="11">
        <v>0</v>
      </c>
      <c r="U155" s="11">
        <f t="shared" si="778"/>
        <v>0</v>
      </c>
      <c r="V155" s="11">
        <v>0</v>
      </c>
      <c r="W155" s="11">
        <f t="shared" si="779"/>
        <v>0</v>
      </c>
      <c r="X155" s="11">
        <v>0</v>
      </c>
      <c r="Y155" s="11">
        <f t="shared" si="780"/>
        <v>0</v>
      </c>
      <c r="Z155" s="11">
        <v>20</v>
      </c>
      <c r="AA155" s="11">
        <f t="shared" si="781"/>
        <v>2347572.1346000005</v>
      </c>
      <c r="AB155" s="11"/>
      <c r="AC155" s="11">
        <f t="shared" si="782"/>
        <v>0</v>
      </c>
      <c r="AD155" s="11">
        <v>0</v>
      </c>
      <c r="AE155" s="11">
        <f t="shared" si="783"/>
        <v>0</v>
      </c>
      <c r="AF155" s="11">
        <v>0</v>
      </c>
      <c r="AG155" s="11">
        <f t="shared" si="784"/>
        <v>0</v>
      </c>
      <c r="AH155" s="11">
        <v>0</v>
      </c>
      <c r="AI155" s="11">
        <f t="shared" si="785"/>
        <v>0</v>
      </c>
      <c r="AJ155" s="11">
        <v>0</v>
      </c>
      <c r="AK155" s="11">
        <f t="shared" si="786"/>
        <v>0</v>
      </c>
      <c r="AL155" s="11">
        <v>0</v>
      </c>
      <c r="AM155" s="11">
        <f t="shared" si="787"/>
        <v>0</v>
      </c>
      <c r="AN155" s="11"/>
      <c r="AO155" s="11">
        <f t="shared" si="788"/>
        <v>0</v>
      </c>
      <c r="AP155" s="11">
        <v>0</v>
      </c>
      <c r="AQ155" s="11">
        <f t="shared" si="789"/>
        <v>0</v>
      </c>
      <c r="AR155" s="11">
        <v>0</v>
      </c>
      <c r="AS155" s="11">
        <f t="shared" si="790"/>
        <v>0</v>
      </c>
      <c r="AT155" s="11">
        <v>0</v>
      </c>
      <c r="AU155" s="11">
        <f t="shared" si="791"/>
        <v>0</v>
      </c>
      <c r="AV155" s="11">
        <v>0</v>
      </c>
      <c r="AW155" s="11">
        <f t="shared" si="792"/>
        <v>0</v>
      </c>
      <c r="AX155" s="11"/>
      <c r="AY155" s="11">
        <f t="shared" si="793"/>
        <v>0</v>
      </c>
      <c r="AZ155" s="11"/>
      <c r="BA155" s="11">
        <f t="shared" si="794"/>
        <v>0</v>
      </c>
      <c r="BB155" s="11">
        <v>0</v>
      </c>
      <c r="BC155" s="11">
        <f t="shared" si="795"/>
        <v>0</v>
      </c>
      <c r="BD155" s="11">
        <v>0</v>
      </c>
      <c r="BE155" s="11">
        <f t="shared" si="796"/>
        <v>0</v>
      </c>
      <c r="BF155" s="11">
        <v>0</v>
      </c>
      <c r="BG155" s="11">
        <f t="shared" si="797"/>
        <v>0</v>
      </c>
      <c r="BH155" s="11">
        <v>0</v>
      </c>
      <c r="BI155" s="11">
        <f t="shared" si="798"/>
        <v>0</v>
      </c>
      <c r="BJ155" s="11">
        <v>0</v>
      </c>
      <c r="BK155" s="11">
        <f t="shared" si="799"/>
        <v>0</v>
      </c>
      <c r="BL155" s="11">
        <v>0</v>
      </c>
      <c r="BM155" s="11">
        <f t="shared" si="800"/>
        <v>0</v>
      </c>
      <c r="BN155" s="11">
        <v>0</v>
      </c>
      <c r="BO155" s="11">
        <f t="shared" si="801"/>
        <v>0</v>
      </c>
      <c r="BP155" s="11">
        <v>0</v>
      </c>
      <c r="BQ155" s="11">
        <f t="shared" si="802"/>
        <v>0</v>
      </c>
      <c r="BR155" s="11">
        <v>0</v>
      </c>
      <c r="BS155" s="11">
        <f t="shared" si="803"/>
        <v>0</v>
      </c>
      <c r="BT155" s="11"/>
      <c r="BU155" s="11">
        <f t="shared" si="804"/>
        <v>0</v>
      </c>
      <c r="BV155" s="11">
        <v>0</v>
      </c>
      <c r="BW155" s="11">
        <f t="shared" si="805"/>
        <v>0</v>
      </c>
      <c r="BX155" s="11">
        <v>0</v>
      </c>
      <c r="BY155" s="11">
        <f t="shared" si="806"/>
        <v>0</v>
      </c>
      <c r="BZ155" s="11">
        <v>0</v>
      </c>
      <c r="CA155" s="11">
        <f t="shared" si="807"/>
        <v>0</v>
      </c>
      <c r="CB155" s="11">
        <v>0</v>
      </c>
      <c r="CC155" s="11">
        <f t="shared" si="808"/>
        <v>0</v>
      </c>
      <c r="CD155" s="11">
        <v>0</v>
      </c>
      <c r="CE155" s="11">
        <f t="shared" si="809"/>
        <v>0</v>
      </c>
      <c r="CF155" s="11">
        <v>0</v>
      </c>
      <c r="CG155" s="11">
        <f t="shared" si="810"/>
        <v>0</v>
      </c>
      <c r="CH155" s="11"/>
      <c r="CI155" s="11">
        <f t="shared" si="811"/>
        <v>0</v>
      </c>
      <c r="CJ155" s="11"/>
      <c r="CK155" s="11">
        <f t="shared" si="559"/>
        <v>0</v>
      </c>
      <c r="CL155" s="11">
        <v>0</v>
      </c>
      <c r="CM155" s="11">
        <f t="shared" si="812"/>
        <v>0</v>
      </c>
      <c r="CN155" s="11">
        <v>0</v>
      </c>
      <c r="CO155" s="11">
        <f t="shared" si="813"/>
        <v>0</v>
      </c>
      <c r="CP155" s="11">
        <v>0</v>
      </c>
      <c r="CQ155" s="11">
        <f t="shared" si="814"/>
        <v>0</v>
      </c>
      <c r="CR155" s="11">
        <v>0</v>
      </c>
      <c r="CS155" s="11">
        <f t="shared" si="815"/>
        <v>0</v>
      </c>
      <c r="CT155" s="11">
        <v>0</v>
      </c>
      <c r="CU155" s="11">
        <f t="shared" si="816"/>
        <v>0</v>
      </c>
      <c r="CV155" s="11"/>
      <c r="CW155" s="11">
        <f t="shared" si="817"/>
        <v>0</v>
      </c>
      <c r="CX155" s="11"/>
      <c r="CY155" s="11">
        <f t="shared" si="818"/>
        <v>0</v>
      </c>
      <c r="CZ155" s="11">
        <v>0</v>
      </c>
      <c r="DA155" s="11">
        <f t="shared" si="819"/>
        <v>0</v>
      </c>
      <c r="DB155" s="11">
        <v>0</v>
      </c>
      <c r="DC155" s="11">
        <f t="shared" si="820"/>
        <v>0</v>
      </c>
      <c r="DD155" s="11">
        <v>0</v>
      </c>
      <c r="DE155" s="11">
        <f t="shared" si="821"/>
        <v>0</v>
      </c>
      <c r="DF155" s="11">
        <v>0</v>
      </c>
      <c r="DG155" s="11">
        <f t="shared" si="822"/>
        <v>0</v>
      </c>
      <c r="DH155" s="11">
        <v>0</v>
      </c>
      <c r="DI155" s="11">
        <f t="shared" si="823"/>
        <v>0</v>
      </c>
      <c r="DJ155" s="11">
        <v>0</v>
      </c>
      <c r="DK155" s="11">
        <f t="shared" si="824"/>
        <v>0</v>
      </c>
      <c r="DL155" s="11">
        <v>0</v>
      </c>
      <c r="DM155" s="11">
        <f t="shared" si="825"/>
        <v>0</v>
      </c>
      <c r="DN155" s="11">
        <v>0</v>
      </c>
      <c r="DO155" s="11">
        <f t="shared" si="826"/>
        <v>0</v>
      </c>
      <c r="DP155" s="11">
        <v>0</v>
      </c>
      <c r="DQ155" s="11">
        <f t="shared" si="827"/>
        <v>0</v>
      </c>
      <c r="DR155" s="11">
        <v>0</v>
      </c>
      <c r="DS155" s="11">
        <f t="shared" si="828"/>
        <v>0</v>
      </c>
      <c r="DT155" s="11"/>
      <c r="DU155" s="11">
        <f t="shared" si="829"/>
        <v>0</v>
      </c>
      <c r="DV155" s="11">
        <v>0</v>
      </c>
      <c r="DW155" s="11">
        <f t="shared" si="830"/>
        <v>0</v>
      </c>
      <c r="DX155" s="11">
        <v>0</v>
      </c>
      <c r="DY155" s="11">
        <f t="shared" si="831"/>
        <v>0</v>
      </c>
      <c r="DZ155" s="11">
        <v>0</v>
      </c>
      <c r="EA155" s="11">
        <f t="shared" si="832"/>
        <v>0</v>
      </c>
      <c r="EB155" s="64">
        <f t="shared" si="833"/>
        <v>20</v>
      </c>
      <c r="EC155" s="64">
        <f t="shared" si="834"/>
        <v>2347572.1346000005</v>
      </c>
    </row>
    <row r="156" spans="1:133" ht="27.75" customHeight="1" x14ac:dyDescent="0.25">
      <c r="A156" s="45">
        <v>163</v>
      </c>
      <c r="B156" s="8" t="s">
        <v>223</v>
      </c>
      <c r="C156" s="5">
        <v>19007.45</v>
      </c>
      <c r="D156" s="5">
        <f t="shared" si="767"/>
        <v>15396.034500000002</v>
      </c>
      <c r="E156" s="9">
        <v>1.1200000000000001</v>
      </c>
      <c r="F156" s="10">
        <v>1</v>
      </c>
      <c r="G156" s="10"/>
      <c r="H156" s="7">
        <v>0.66</v>
      </c>
      <c r="I156" s="7">
        <v>0.11</v>
      </c>
      <c r="J156" s="7">
        <v>0.04</v>
      </c>
      <c r="K156" s="7">
        <v>0.19</v>
      </c>
      <c r="L156" s="5">
        <v>1.4</v>
      </c>
      <c r="M156" s="5">
        <v>1.68</v>
      </c>
      <c r="N156" s="5">
        <v>2.23</v>
      </c>
      <c r="O156" s="5">
        <v>2.39</v>
      </c>
      <c r="P156" s="11"/>
      <c r="Q156" s="11">
        <f t="shared" si="776"/>
        <v>0</v>
      </c>
      <c r="R156" s="11">
        <v>0</v>
      </c>
      <c r="S156" s="11">
        <f t="shared" si="777"/>
        <v>0</v>
      </c>
      <c r="T156" s="11">
        <v>0</v>
      </c>
      <c r="U156" s="11">
        <f t="shared" si="778"/>
        <v>0</v>
      </c>
      <c r="V156" s="11">
        <v>0</v>
      </c>
      <c r="W156" s="11">
        <f t="shared" si="779"/>
        <v>0</v>
      </c>
      <c r="X156" s="11">
        <v>0</v>
      </c>
      <c r="Y156" s="11">
        <f t="shared" si="780"/>
        <v>0</v>
      </c>
      <c r="Z156" s="11">
        <v>13</v>
      </c>
      <c r="AA156" s="11">
        <f t="shared" si="781"/>
        <v>426192.64688000001</v>
      </c>
      <c r="AB156" s="11">
        <v>0</v>
      </c>
      <c r="AC156" s="11">
        <f t="shared" si="782"/>
        <v>0</v>
      </c>
      <c r="AD156" s="11">
        <v>0</v>
      </c>
      <c r="AE156" s="11">
        <f t="shared" si="783"/>
        <v>0</v>
      </c>
      <c r="AF156" s="11">
        <v>0</v>
      </c>
      <c r="AG156" s="11">
        <f t="shared" si="784"/>
        <v>0</v>
      </c>
      <c r="AH156" s="11">
        <v>0</v>
      </c>
      <c r="AI156" s="11">
        <f t="shared" si="785"/>
        <v>0</v>
      </c>
      <c r="AJ156" s="11">
        <v>0</v>
      </c>
      <c r="AK156" s="11">
        <f t="shared" si="786"/>
        <v>0</v>
      </c>
      <c r="AL156" s="11">
        <v>0</v>
      </c>
      <c r="AM156" s="11">
        <f t="shared" si="787"/>
        <v>0</v>
      </c>
      <c r="AN156" s="11"/>
      <c r="AO156" s="11">
        <f t="shared" si="788"/>
        <v>0</v>
      </c>
      <c r="AP156" s="11">
        <v>0</v>
      </c>
      <c r="AQ156" s="11">
        <f t="shared" si="789"/>
        <v>0</v>
      </c>
      <c r="AR156" s="11">
        <v>0</v>
      </c>
      <c r="AS156" s="11">
        <f t="shared" si="790"/>
        <v>0</v>
      </c>
      <c r="AT156" s="11">
        <v>0</v>
      </c>
      <c r="AU156" s="11">
        <f t="shared" si="791"/>
        <v>0</v>
      </c>
      <c r="AV156" s="11">
        <v>0</v>
      </c>
      <c r="AW156" s="11">
        <f t="shared" si="792"/>
        <v>0</v>
      </c>
      <c r="AX156" s="11"/>
      <c r="AY156" s="11">
        <f t="shared" si="793"/>
        <v>0</v>
      </c>
      <c r="AZ156" s="11"/>
      <c r="BA156" s="11">
        <f t="shared" si="794"/>
        <v>0</v>
      </c>
      <c r="BB156" s="11">
        <v>0</v>
      </c>
      <c r="BC156" s="11">
        <f t="shared" si="795"/>
        <v>0</v>
      </c>
      <c r="BD156" s="11">
        <v>0</v>
      </c>
      <c r="BE156" s="11">
        <f t="shared" si="796"/>
        <v>0</v>
      </c>
      <c r="BF156" s="11">
        <v>0</v>
      </c>
      <c r="BG156" s="11">
        <f t="shared" si="797"/>
        <v>0</v>
      </c>
      <c r="BH156" s="11">
        <v>30</v>
      </c>
      <c r="BI156" s="11">
        <f t="shared" si="798"/>
        <v>958933.45548000012</v>
      </c>
      <c r="BJ156" s="11">
        <v>0</v>
      </c>
      <c r="BK156" s="11">
        <f t="shared" si="799"/>
        <v>0</v>
      </c>
      <c r="BL156" s="11">
        <v>0</v>
      </c>
      <c r="BM156" s="11">
        <f t="shared" si="800"/>
        <v>0</v>
      </c>
      <c r="BN156" s="11">
        <v>0</v>
      </c>
      <c r="BO156" s="11">
        <f t="shared" si="801"/>
        <v>0</v>
      </c>
      <c r="BP156" s="11">
        <v>0</v>
      </c>
      <c r="BQ156" s="11">
        <f t="shared" si="802"/>
        <v>0</v>
      </c>
      <c r="BR156" s="11">
        <v>0</v>
      </c>
      <c r="BS156" s="11">
        <f t="shared" si="803"/>
        <v>0</v>
      </c>
      <c r="BT156" s="11"/>
      <c r="BU156" s="11">
        <f t="shared" si="804"/>
        <v>0</v>
      </c>
      <c r="BV156" s="11">
        <v>0</v>
      </c>
      <c r="BW156" s="11">
        <f t="shared" si="805"/>
        <v>0</v>
      </c>
      <c r="BX156" s="11">
        <v>0</v>
      </c>
      <c r="BY156" s="11">
        <f t="shared" si="806"/>
        <v>0</v>
      </c>
      <c r="BZ156" s="11">
        <v>0</v>
      </c>
      <c r="CA156" s="11">
        <f t="shared" si="807"/>
        <v>0</v>
      </c>
      <c r="CB156" s="11">
        <v>0</v>
      </c>
      <c r="CC156" s="11">
        <f t="shared" si="808"/>
        <v>0</v>
      </c>
      <c r="CD156" s="11"/>
      <c r="CE156" s="11">
        <f t="shared" si="809"/>
        <v>0</v>
      </c>
      <c r="CF156" s="11">
        <v>1</v>
      </c>
      <c r="CG156" s="11">
        <f t="shared" si="810"/>
        <v>34512.663292800004</v>
      </c>
      <c r="CH156" s="11"/>
      <c r="CI156" s="11">
        <f t="shared" si="811"/>
        <v>0</v>
      </c>
      <c r="CJ156" s="11"/>
      <c r="CK156" s="11">
        <f t="shared" si="559"/>
        <v>0</v>
      </c>
      <c r="CL156" s="11">
        <v>0</v>
      </c>
      <c r="CM156" s="11">
        <f t="shared" si="812"/>
        <v>0</v>
      </c>
      <c r="CN156" s="11">
        <v>0</v>
      </c>
      <c r="CO156" s="11">
        <f t="shared" si="813"/>
        <v>0</v>
      </c>
      <c r="CP156" s="11">
        <v>0</v>
      </c>
      <c r="CQ156" s="11">
        <f t="shared" si="814"/>
        <v>0</v>
      </c>
      <c r="CR156" s="11">
        <v>0</v>
      </c>
      <c r="CS156" s="11">
        <f t="shared" si="815"/>
        <v>0</v>
      </c>
      <c r="CT156" s="11">
        <v>0</v>
      </c>
      <c r="CU156" s="11">
        <f t="shared" si="816"/>
        <v>0</v>
      </c>
      <c r="CV156" s="11"/>
      <c r="CW156" s="11">
        <f t="shared" si="817"/>
        <v>0</v>
      </c>
      <c r="CX156" s="11"/>
      <c r="CY156" s="11">
        <f t="shared" si="818"/>
        <v>0</v>
      </c>
      <c r="CZ156" s="11">
        <v>0</v>
      </c>
      <c r="DA156" s="11">
        <f t="shared" si="819"/>
        <v>0</v>
      </c>
      <c r="DB156" s="11">
        <v>0</v>
      </c>
      <c r="DC156" s="11">
        <f t="shared" si="820"/>
        <v>0</v>
      </c>
      <c r="DD156" s="11">
        <v>0</v>
      </c>
      <c r="DE156" s="11">
        <f t="shared" si="821"/>
        <v>0</v>
      </c>
      <c r="DF156" s="11">
        <v>0</v>
      </c>
      <c r="DG156" s="11">
        <f t="shared" si="822"/>
        <v>0</v>
      </c>
      <c r="DH156" s="11">
        <v>0</v>
      </c>
      <c r="DI156" s="11">
        <f t="shared" si="823"/>
        <v>0</v>
      </c>
      <c r="DJ156" s="11"/>
      <c r="DK156" s="11">
        <f t="shared" si="824"/>
        <v>0</v>
      </c>
      <c r="DL156" s="11">
        <v>0</v>
      </c>
      <c r="DM156" s="11">
        <f t="shared" si="825"/>
        <v>0</v>
      </c>
      <c r="DN156" s="11">
        <v>0</v>
      </c>
      <c r="DO156" s="11">
        <f t="shared" si="826"/>
        <v>0</v>
      </c>
      <c r="DP156" s="11">
        <v>0</v>
      </c>
      <c r="DQ156" s="11">
        <f t="shared" si="827"/>
        <v>0</v>
      </c>
      <c r="DR156" s="11">
        <v>0</v>
      </c>
      <c r="DS156" s="11">
        <f t="shared" si="828"/>
        <v>0</v>
      </c>
      <c r="DT156" s="11"/>
      <c r="DU156" s="11">
        <f t="shared" si="829"/>
        <v>0</v>
      </c>
      <c r="DV156" s="11">
        <v>3</v>
      </c>
      <c r="DW156" s="11">
        <f t="shared" si="830"/>
        <v>109975.58510400003</v>
      </c>
      <c r="DX156" s="11">
        <v>0</v>
      </c>
      <c r="DY156" s="11">
        <f t="shared" si="831"/>
        <v>0</v>
      </c>
      <c r="DZ156" s="11">
        <v>0</v>
      </c>
      <c r="EA156" s="11">
        <f t="shared" si="832"/>
        <v>0</v>
      </c>
      <c r="EB156" s="64">
        <f t="shared" si="833"/>
        <v>47</v>
      </c>
      <c r="EC156" s="64">
        <f t="shared" si="834"/>
        <v>1529614.3507568003</v>
      </c>
    </row>
    <row r="157" spans="1:133" ht="24.75" customHeight="1" x14ac:dyDescent="0.25">
      <c r="A157" s="45">
        <v>164</v>
      </c>
      <c r="B157" s="8" t="s">
        <v>224</v>
      </c>
      <c r="C157" s="5">
        <v>19007.45</v>
      </c>
      <c r="D157" s="5">
        <f t="shared" si="767"/>
        <v>15586.109000000002</v>
      </c>
      <c r="E157" s="9">
        <v>1.22</v>
      </c>
      <c r="F157" s="10">
        <v>1</v>
      </c>
      <c r="G157" s="10"/>
      <c r="H157" s="7">
        <v>0.64</v>
      </c>
      <c r="I157" s="7">
        <v>0.14000000000000001</v>
      </c>
      <c r="J157" s="7">
        <v>0.04</v>
      </c>
      <c r="K157" s="7">
        <v>0.18</v>
      </c>
      <c r="L157" s="5">
        <v>1.4</v>
      </c>
      <c r="M157" s="5">
        <v>1.68</v>
      </c>
      <c r="N157" s="5">
        <v>2.23</v>
      </c>
      <c r="O157" s="5">
        <v>2.39</v>
      </c>
      <c r="P157" s="11"/>
      <c r="Q157" s="11">
        <f t="shared" si="776"/>
        <v>0</v>
      </c>
      <c r="R157" s="11">
        <v>0</v>
      </c>
      <c r="S157" s="11">
        <f t="shared" si="777"/>
        <v>0</v>
      </c>
      <c r="T157" s="11">
        <v>0</v>
      </c>
      <c r="U157" s="11">
        <f t="shared" si="778"/>
        <v>0</v>
      </c>
      <c r="V157" s="11">
        <v>10</v>
      </c>
      <c r="W157" s="11">
        <f t="shared" si="779"/>
        <v>357111.9706</v>
      </c>
      <c r="X157" s="11">
        <v>0</v>
      </c>
      <c r="Y157" s="11">
        <f t="shared" si="780"/>
        <v>0</v>
      </c>
      <c r="Z157" s="11">
        <v>74</v>
      </c>
      <c r="AA157" s="11">
        <f t="shared" si="781"/>
        <v>2642628.58244</v>
      </c>
      <c r="AB157" s="11">
        <v>0</v>
      </c>
      <c r="AC157" s="11">
        <f t="shared" si="782"/>
        <v>0</v>
      </c>
      <c r="AD157" s="11">
        <v>0</v>
      </c>
      <c r="AE157" s="11">
        <f t="shared" si="783"/>
        <v>0</v>
      </c>
      <c r="AF157" s="11">
        <v>0</v>
      </c>
      <c r="AG157" s="11">
        <f t="shared" si="784"/>
        <v>0</v>
      </c>
      <c r="AH157" s="11">
        <v>0</v>
      </c>
      <c r="AI157" s="11">
        <f t="shared" si="785"/>
        <v>0</v>
      </c>
      <c r="AJ157" s="11">
        <v>0</v>
      </c>
      <c r="AK157" s="11">
        <f t="shared" si="786"/>
        <v>0</v>
      </c>
      <c r="AL157" s="11">
        <v>0</v>
      </c>
      <c r="AM157" s="11">
        <f t="shared" si="787"/>
        <v>0</v>
      </c>
      <c r="AN157" s="11"/>
      <c r="AO157" s="11">
        <f t="shared" si="788"/>
        <v>0</v>
      </c>
      <c r="AP157" s="11">
        <v>0</v>
      </c>
      <c r="AQ157" s="11">
        <f t="shared" si="789"/>
        <v>0</v>
      </c>
      <c r="AR157" s="11">
        <v>0</v>
      </c>
      <c r="AS157" s="11">
        <f t="shared" si="790"/>
        <v>0</v>
      </c>
      <c r="AT157" s="11">
        <v>0</v>
      </c>
      <c r="AU157" s="11">
        <f t="shared" si="791"/>
        <v>0</v>
      </c>
      <c r="AV157" s="11">
        <v>0</v>
      </c>
      <c r="AW157" s="11">
        <f t="shared" si="792"/>
        <v>0</v>
      </c>
      <c r="AX157" s="11"/>
      <c r="AY157" s="11">
        <f t="shared" si="793"/>
        <v>0</v>
      </c>
      <c r="AZ157" s="11"/>
      <c r="BA157" s="11">
        <f t="shared" si="794"/>
        <v>0</v>
      </c>
      <c r="BB157" s="11"/>
      <c r="BC157" s="11">
        <f t="shared" si="795"/>
        <v>0</v>
      </c>
      <c r="BD157" s="11">
        <v>0</v>
      </c>
      <c r="BE157" s="11">
        <f t="shared" si="796"/>
        <v>0</v>
      </c>
      <c r="BF157" s="11"/>
      <c r="BG157" s="11">
        <f t="shared" si="797"/>
        <v>0</v>
      </c>
      <c r="BH157" s="11">
        <v>37</v>
      </c>
      <c r="BI157" s="11">
        <f t="shared" si="798"/>
        <v>1288281.4339395002</v>
      </c>
      <c r="BJ157" s="11">
        <v>0</v>
      </c>
      <c r="BK157" s="11">
        <f t="shared" si="799"/>
        <v>0</v>
      </c>
      <c r="BL157" s="11">
        <v>0</v>
      </c>
      <c r="BM157" s="11">
        <f t="shared" si="800"/>
        <v>0</v>
      </c>
      <c r="BN157" s="11">
        <v>0</v>
      </c>
      <c r="BO157" s="11">
        <f t="shared" si="801"/>
        <v>0</v>
      </c>
      <c r="BP157" s="11">
        <v>0</v>
      </c>
      <c r="BQ157" s="11">
        <f t="shared" si="802"/>
        <v>0</v>
      </c>
      <c r="BR157" s="11">
        <v>0</v>
      </c>
      <c r="BS157" s="11">
        <f t="shared" si="803"/>
        <v>0</v>
      </c>
      <c r="BT157" s="11">
        <v>88</v>
      </c>
      <c r="BU157" s="11">
        <f t="shared" si="804"/>
        <v>3142585.3412800003</v>
      </c>
      <c r="BV157" s="11">
        <v>3</v>
      </c>
      <c r="BW157" s="11">
        <f t="shared" si="805"/>
        <v>104455.2514005</v>
      </c>
      <c r="BX157" s="11">
        <v>0</v>
      </c>
      <c r="BY157" s="11">
        <f t="shared" si="806"/>
        <v>0</v>
      </c>
      <c r="BZ157" s="11">
        <v>0</v>
      </c>
      <c r="CA157" s="11">
        <f t="shared" si="807"/>
        <v>0</v>
      </c>
      <c r="CB157" s="11">
        <v>0</v>
      </c>
      <c r="CC157" s="11">
        <f t="shared" si="808"/>
        <v>0</v>
      </c>
      <c r="CD157" s="11">
        <v>1</v>
      </c>
      <c r="CE157" s="11">
        <f t="shared" si="809"/>
        <v>39931.611257999997</v>
      </c>
      <c r="CF157" s="11">
        <v>1</v>
      </c>
      <c r="CG157" s="11">
        <f t="shared" si="810"/>
        <v>37594.151086799997</v>
      </c>
      <c r="CH157" s="11"/>
      <c r="CI157" s="11">
        <f t="shared" si="811"/>
        <v>0</v>
      </c>
      <c r="CJ157" s="11"/>
      <c r="CK157" s="11">
        <f t="shared" si="559"/>
        <v>0</v>
      </c>
      <c r="CL157" s="11">
        <v>2</v>
      </c>
      <c r="CM157" s="11">
        <f t="shared" si="812"/>
        <v>75188.302173599994</v>
      </c>
      <c r="CN157" s="11">
        <v>0</v>
      </c>
      <c r="CO157" s="11">
        <f t="shared" si="813"/>
        <v>0</v>
      </c>
      <c r="CP157" s="11">
        <v>0</v>
      </c>
      <c r="CQ157" s="11">
        <f t="shared" si="814"/>
        <v>0</v>
      </c>
      <c r="CR157" s="11">
        <v>0</v>
      </c>
      <c r="CS157" s="11">
        <f t="shared" si="815"/>
        <v>0</v>
      </c>
      <c r="CT157" s="11">
        <v>0</v>
      </c>
      <c r="CU157" s="11">
        <f t="shared" si="816"/>
        <v>0</v>
      </c>
      <c r="CV157" s="11"/>
      <c r="CW157" s="11">
        <f t="shared" si="817"/>
        <v>0</v>
      </c>
      <c r="CX157" s="11"/>
      <c r="CY157" s="11">
        <f t="shared" si="818"/>
        <v>0</v>
      </c>
      <c r="CZ157" s="11">
        <v>0</v>
      </c>
      <c r="DA157" s="11">
        <f t="shared" si="819"/>
        <v>0</v>
      </c>
      <c r="DB157" s="11">
        <v>0</v>
      </c>
      <c r="DC157" s="11">
        <f t="shared" si="820"/>
        <v>0</v>
      </c>
      <c r="DD157" s="11"/>
      <c r="DE157" s="11">
        <f t="shared" si="821"/>
        <v>0</v>
      </c>
      <c r="DF157" s="11">
        <v>0</v>
      </c>
      <c r="DG157" s="11">
        <f t="shared" si="822"/>
        <v>0</v>
      </c>
      <c r="DH157" s="11">
        <v>0</v>
      </c>
      <c r="DI157" s="11">
        <f t="shared" si="823"/>
        <v>0</v>
      </c>
      <c r="DJ157" s="11">
        <v>40</v>
      </c>
      <c r="DK157" s="11">
        <f t="shared" si="824"/>
        <v>1671284.0224080002</v>
      </c>
      <c r="DL157" s="11">
        <v>0</v>
      </c>
      <c r="DM157" s="11">
        <f t="shared" si="825"/>
        <v>0</v>
      </c>
      <c r="DN157" s="11">
        <v>0</v>
      </c>
      <c r="DO157" s="11">
        <f t="shared" si="826"/>
        <v>0</v>
      </c>
      <c r="DP157" s="11">
        <v>0</v>
      </c>
      <c r="DQ157" s="11">
        <f t="shared" si="827"/>
        <v>0</v>
      </c>
      <c r="DR157" s="11">
        <v>0</v>
      </c>
      <c r="DS157" s="11">
        <f t="shared" si="828"/>
        <v>0</v>
      </c>
      <c r="DT157" s="11"/>
      <c r="DU157" s="11">
        <f t="shared" si="829"/>
        <v>0</v>
      </c>
      <c r="DV157" s="11"/>
      <c r="DW157" s="11">
        <f t="shared" si="830"/>
        <v>0</v>
      </c>
      <c r="DX157" s="11">
        <v>0</v>
      </c>
      <c r="DY157" s="11">
        <f t="shared" si="831"/>
        <v>0</v>
      </c>
      <c r="DZ157" s="11">
        <v>0</v>
      </c>
      <c r="EA157" s="11">
        <f t="shared" si="832"/>
        <v>0</v>
      </c>
      <c r="EB157" s="64">
        <f t="shared" si="833"/>
        <v>256</v>
      </c>
      <c r="EC157" s="64">
        <f t="shared" si="834"/>
        <v>9359060.6665863991</v>
      </c>
    </row>
    <row r="158" spans="1:133" ht="26.25" customHeight="1" x14ac:dyDescent="0.25">
      <c r="A158" s="45">
        <v>165</v>
      </c>
      <c r="B158" s="8" t="s">
        <v>225</v>
      </c>
      <c r="C158" s="5">
        <v>19007.45</v>
      </c>
      <c r="D158" s="5">
        <f t="shared" si="767"/>
        <v>16726.556</v>
      </c>
      <c r="E158" s="9">
        <v>3.31</v>
      </c>
      <c r="F158" s="10">
        <v>1</v>
      </c>
      <c r="G158" s="10"/>
      <c r="H158" s="7">
        <v>0.71</v>
      </c>
      <c r="I158" s="7">
        <v>0.14000000000000001</v>
      </c>
      <c r="J158" s="7">
        <v>0.03</v>
      </c>
      <c r="K158" s="7">
        <v>0.12</v>
      </c>
      <c r="L158" s="5">
        <v>1.4</v>
      </c>
      <c r="M158" s="5">
        <v>1.68</v>
      </c>
      <c r="N158" s="5">
        <v>2.23</v>
      </c>
      <c r="O158" s="5">
        <v>2.39</v>
      </c>
      <c r="P158" s="11"/>
      <c r="Q158" s="11">
        <f t="shared" si="776"/>
        <v>0</v>
      </c>
      <c r="R158" s="11"/>
      <c r="S158" s="11">
        <f t="shared" si="777"/>
        <v>0</v>
      </c>
      <c r="T158" s="11">
        <v>0</v>
      </c>
      <c r="U158" s="11">
        <f t="shared" si="778"/>
        <v>0</v>
      </c>
      <c r="V158" s="11">
        <v>60</v>
      </c>
      <c r="W158" s="11">
        <f t="shared" si="779"/>
        <v>5813314.5377999991</v>
      </c>
      <c r="X158" s="11">
        <v>0</v>
      </c>
      <c r="Y158" s="11">
        <f t="shared" si="780"/>
        <v>0</v>
      </c>
      <c r="Z158" s="11">
        <v>411</v>
      </c>
      <c r="AA158" s="11">
        <f t="shared" si="781"/>
        <v>39821204.583930008</v>
      </c>
      <c r="AB158" s="11">
        <v>0</v>
      </c>
      <c r="AC158" s="11">
        <f t="shared" si="782"/>
        <v>0</v>
      </c>
      <c r="AD158" s="11">
        <v>0</v>
      </c>
      <c r="AE158" s="11">
        <f t="shared" si="783"/>
        <v>0</v>
      </c>
      <c r="AF158" s="11">
        <v>0</v>
      </c>
      <c r="AG158" s="11">
        <f t="shared" si="784"/>
        <v>0</v>
      </c>
      <c r="AH158" s="11">
        <v>0</v>
      </c>
      <c r="AI158" s="11">
        <f t="shared" si="785"/>
        <v>0</v>
      </c>
      <c r="AJ158" s="11">
        <v>0</v>
      </c>
      <c r="AK158" s="11">
        <f t="shared" si="786"/>
        <v>0</v>
      </c>
      <c r="AL158" s="11">
        <v>0</v>
      </c>
      <c r="AM158" s="11">
        <f t="shared" si="787"/>
        <v>0</v>
      </c>
      <c r="AN158" s="11"/>
      <c r="AO158" s="11">
        <f t="shared" si="788"/>
        <v>0</v>
      </c>
      <c r="AP158" s="11">
        <v>0</v>
      </c>
      <c r="AQ158" s="11">
        <f t="shared" si="789"/>
        <v>0</v>
      </c>
      <c r="AR158" s="11">
        <v>0</v>
      </c>
      <c r="AS158" s="11">
        <f t="shared" si="790"/>
        <v>0</v>
      </c>
      <c r="AT158" s="11">
        <v>0</v>
      </c>
      <c r="AU158" s="11">
        <f t="shared" si="791"/>
        <v>0</v>
      </c>
      <c r="AV158" s="11">
        <v>0</v>
      </c>
      <c r="AW158" s="11">
        <f t="shared" si="792"/>
        <v>0</v>
      </c>
      <c r="AX158" s="11"/>
      <c r="AY158" s="11">
        <f t="shared" si="793"/>
        <v>0</v>
      </c>
      <c r="AZ158" s="11"/>
      <c r="BA158" s="11">
        <f t="shared" si="794"/>
        <v>0</v>
      </c>
      <c r="BB158" s="11">
        <v>0</v>
      </c>
      <c r="BC158" s="11">
        <f t="shared" si="795"/>
        <v>0</v>
      </c>
      <c r="BD158" s="11">
        <v>0</v>
      </c>
      <c r="BE158" s="11">
        <f t="shared" si="796"/>
        <v>0</v>
      </c>
      <c r="BF158" s="11">
        <v>2</v>
      </c>
      <c r="BG158" s="11">
        <f t="shared" si="797"/>
        <v>188932.72247850001</v>
      </c>
      <c r="BH158" s="11">
        <v>0</v>
      </c>
      <c r="BI158" s="11">
        <f t="shared" si="798"/>
        <v>0</v>
      </c>
      <c r="BJ158" s="11">
        <v>0</v>
      </c>
      <c r="BK158" s="11">
        <f t="shared" si="799"/>
        <v>0</v>
      </c>
      <c r="BL158" s="11">
        <v>0</v>
      </c>
      <c r="BM158" s="11">
        <f t="shared" si="800"/>
        <v>0</v>
      </c>
      <c r="BN158" s="11">
        <v>0</v>
      </c>
      <c r="BO158" s="11">
        <f t="shared" si="801"/>
        <v>0</v>
      </c>
      <c r="BP158" s="11">
        <v>0</v>
      </c>
      <c r="BQ158" s="11">
        <f t="shared" si="802"/>
        <v>0</v>
      </c>
      <c r="BR158" s="11">
        <v>0</v>
      </c>
      <c r="BS158" s="11">
        <f t="shared" si="803"/>
        <v>0</v>
      </c>
      <c r="BT158" s="11">
        <v>63</v>
      </c>
      <c r="BU158" s="11">
        <f t="shared" si="804"/>
        <v>6103980.2646900015</v>
      </c>
      <c r="BV158" s="11">
        <v>2</v>
      </c>
      <c r="BW158" s="11">
        <f t="shared" si="805"/>
        <v>188932.72247850001</v>
      </c>
      <c r="BX158" s="11">
        <v>0</v>
      </c>
      <c r="BY158" s="11">
        <f t="shared" si="806"/>
        <v>0</v>
      </c>
      <c r="BZ158" s="11">
        <v>0</v>
      </c>
      <c r="CA158" s="11">
        <f t="shared" si="807"/>
        <v>0</v>
      </c>
      <c r="CB158" s="11">
        <v>0</v>
      </c>
      <c r="CC158" s="11">
        <f t="shared" si="808"/>
        <v>0</v>
      </c>
      <c r="CD158" s="11">
        <v>1</v>
      </c>
      <c r="CE158" s="11">
        <f t="shared" si="809"/>
        <v>108339.04365900002</v>
      </c>
      <c r="CF158" s="11">
        <v>0</v>
      </c>
      <c r="CG158" s="11">
        <f t="shared" si="810"/>
        <v>0</v>
      </c>
      <c r="CH158" s="11"/>
      <c r="CI158" s="11">
        <f t="shared" si="811"/>
        <v>0</v>
      </c>
      <c r="CJ158" s="11"/>
      <c r="CK158" s="11">
        <f t="shared" si="559"/>
        <v>0</v>
      </c>
      <c r="CL158" s="11">
        <v>2</v>
      </c>
      <c r="CM158" s="11">
        <f t="shared" si="812"/>
        <v>203994.49196280004</v>
      </c>
      <c r="CN158" s="11">
        <v>0</v>
      </c>
      <c r="CO158" s="11">
        <f t="shared" si="813"/>
        <v>0</v>
      </c>
      <c r="CP158" s="11">
        <v>5</v>
      </c>
      <c r="CQ158" s="11">
        <f t="shared" si="814"/>
        <v>509986.22990699991</v>
      </c>
      <c r="CR158" s="11">
        <v>0</v>
      </c>
      <c r="CS158" s="11">
        <f t="shared" si="815"/>
        <v>0</v>
      </c>
      <c r="CT158" s="11">
        <v>0</v>
      </c>
      <c r="CU158" s="11">
        <f t="shared" si="816"/>
        <v>0</v>
      </c>
      <c r="CV158" s="11"/>
      <c r="CW158" s="11">
        <f t="shared" si="817"/>
        <v>0</v>
      </c>
      <c r="CX158" s="11"/>
      <c r="CY158" s="11">
        <f t="shared" si="818"/>
        <v>0</v>
      </c>
      <c r="CZ158" s="11">
        <v>0</v>
      </c>
      <c r="DA158" s="11">
        <f t="shared" si="819"/>
        <v>0</v>
      </c>
      <c r="DB158" s="11">
        <v>0</v>
      </c>
      <c r="DC158" s="11">
        <f t="shared" si="820"/>
        <v>0</v>
      </c>
      <c r="DD158" s="11">
        <v>12</v>
      </c>
      <c r="DE158" s="11">
        <f t="shared" si="821"/>
        <v>1360315.6018452002</v>
      </c>
      <c r="DF158" s="11">
        <v>0</v>
      </c>
      <c r="DG158" s="11">
        <f t="shared" si="822"/>
        <v>0</v>
      </c>
      <c r="DH158" s="11">
        <v>0</v>
      </c>
      <c r="DI158" s="11">
        <f t="shared" si="823"/>
        <v>0</v>
      </c>
      <c r="DJ158" s="11"/>
      <c r="DK158" s="11">
        <f t="shared" si="824"/>
        <v>0</v>
      </c>
      <c r="DL158" s="11">
        <v>0</v>
      </c>
      <c r="DM158" s="11">
        <f t="shared" si="825"/>
        <v>0</v>
      </c>
      <c r="DN158" s="11">
        <v>0</v>
      </c>
      <c r="DO158" s="11">
        <f t="shared" si="826"/>
        <v>0</v>
      </c>
      <c r="DP158" s="11">
        <v>0</v>
      </c>
      <c r="DQ158" s="11">
        <f t="shared" si="827"/>
        <v>0</v>
      </c>
      <c r="DR158" s="11">
        <v>0</v>
      </c>
      <c r="DS158" s="11">
        <f t="shared" si="828"/>
        <v>0</v>
      </c>
      <c r="DT158" s="11">
        <v>9</v>
      </c>
      <c r="DU158" s="11">
        <f t="shared" si="829"/>
        <v>882302.6018961001</v>
      </c>
      <c r="DV158" s="11">
        <v>0</v>
      </c>
      <c r="DW158" s="11">
        <f t="shared" si="830"/>
        <v>0</v>
      </c>
      <c r="DX158" s="11">
        <v>0</v>
      </c>
      <c r="DY158" s="11">
        <f t="shared" si="831"/>
        <v>0</v>
      </c>
      <c r="DZ158" s="11">
        <v>0</v>
      </c>
      <c r="EA158" s="11">
        <f t="shared" si="832"/>
        <v>0</v>
      </c>
      <c r="EB158" s="64">
        <f t="shared" si="833"/>
        <v>567</v>
      </c>
      <c r="EC158" s="64">
        <f t="shared" si="834"/>
        <v>55181302.80064711</v>
      </c>
    </row>
    <row r="159" spans="1:133" s="66" customFormat="1" x14ac:dyDescent="0.2">
      <c r="A159" s="44"/>
      <c r="B159" s="26" t="s">
        <v>226</v>
      </c>
      <c r="C159" s="5">
        <v>19007.45</v>
      </c>
      <c r="D159" s="13">
        <f t="shared" si="767"/>
        <v>15015.885500000002</v>
      </c>
      <c r="E159" s="20"/>
      <c r="F159" s="14">
        <v>1</v>
      </c>
      <c r="G159" s="14"/>
      <c r="H159" s="15">
        <v>0.69</v>
      </c>
      <c r="I159" s="15">
        <v>0.05</v>
      </c>
      <c r="J159" s="15">
        <v>0.05</v>
      </c>
      <c r="K159" s="15">
        <v>0.21</v>
      </c>
      <c r="L159" s="5">
        <v>1.4</v>
      </c>
      <c r="M159" s="5">
        <v>1.68</v>
      </c>
      <c r="N159" s="5">
        <v>2.23</v>
      </c>
      <c r="O159" s="5">
        <v>2.39</v>
      </c>
      <c r="P159" s="12">
        <f t="shared" ref="P159:AJ159" si="835">SUM(P160:P161)</f>
        <v>0</v>
      </c>
      <c r="Q159" s="12">
        <f t="shared" si="835"/>
        <v>0</v>
      </c>
      <c r="R159" s="12">
        <f t="shared" si="835"/>
        <v>144</v>
      </c>
      <c r="S159" s="12">
        <f t="shared" si="835"/>
        <v>3138327.6724800002</v>
      </c>
      <c r="T159" s="12">
        <f t="shared" si="835"/>
        <v>0</v>
      </c>
      <c r="U159" s="12">
        <f t="shared" si="835"/>
        <v>0</v>
      </c>
      <c r="V159" s="12">
        <f t="shared" si="835"/>
        <v>0</v>
      </c>
      <c r="W159" s="12">
        <f t="shared" si="835"/>
        <v>0</v>
      </c>
      <c r="X159" s="12">
        <f t="shared" si="835"/>
        <v>0</v>
      </c>
      <c r="Y159" s="12">
        <f t="shared" si="835"/>
        <v>0</v>
      </c>
      <c r="Z159" s="12">
        <f t="shared" si="835"/>
        <v>52</v>
      </c>
      <c r="AA159" s="12">
        <f t="shared" si="835"/>
        <v>727103.38932000007</v>
      </c>
      <c r="AB159" s="12">
        <f t="shared" si="835"/>
        <v>0</v>
      </c>
      <c r="AC159" s="12">
        <f t="shared" si="835"/>
        <v>0</v>
      </c>
      <c r="AD159" s="12">
        <f t="shared" si="835"/>
        <v>0</v>
      </c>
      <c r="AE159" s="12">
        <f t="shared" si="835"/>
        <v>0</v>
      </c>
      <c r="AF159" s="12">
        <f t="shared" si="835"/>
        <v>0</v>
      </c>
      <c r="AG159" s="12">
        <f t="shared" si="835"/>
        <v>0</v>
      </c>
      <c r="AH159" s="12">
        <f t="shared" si="835"/>
        <v>5</v>
      </c>
      <c r="AI159" s="12">
        <f t="shared" si="835"/>
        <v>34666.737682499996</v>
      </c>
      <c r="AJ159" s="12">
        <f t="shared" si="835"/>
        <v>30</v>
      </c>
      <c r="AK159" s="12">
        <f t="shared" ref="AK159:BE159" si="836">SUM(AK160:AK161)</f>
        <v>368221.82512499997</v>
      </c>
      <c r="AL159" s="12">
        <f t="shared" si="836"/>
        <v>15</v>
      </c>
      <c r="AM159" s="12">
        <f t="shared" si="836"/>
        <v>242667.16377749998</v>
      </c>
      <c r="AN159" s="12">
        <f t="shared" si="836"/>
        <v>0</v>
      </c>
      <c r="AO159" s="12">
        <f t="shared" si="836"/>
        <v>0</v>
      </c>
      <c r="AP159" s="12">
        <f t="shared" si="836"/>
        <v>21</v>
      </c>
      <c r="AQ159" s="12">
        <f t="shared" si="836"/>
        <v>312000.6391425</v>
      </c>
      <c r="AR159" s="12">
        <f t="shared" si="836"/>
        <v>8</v>
      </c>
      <c r="AS159" s="12">
        <f t="shared" si="836"/>
        <v>55466.780292000003</v>
      </c>
      <c r="AT159" s="12">
        <f t="shared" si="836"/>
        <v>0</v>
      </c>
      <c r="AU159" s="12">
        <f t="shared" si="836"/>
        <v>0</v>
      </c>
      <c r="AV159" s="12">
        <f t="shared" si="836"/>
        <v>0</v>
      </c>
      <c r="AW159" s="12">
        <f t="shared" si="836"/>
        <v>0</v>
      </c>
      <c r="AX159" s="12">
        <f t="shared" si="836"/>
        <v>0</v>
      </c>
      <c r="AY159" s="12">
        <f t="shared" si="836"/>
        <v>0</v>
      </c>
      <c r="AZ159" s="12">
        <f t="shared" si="836"/>
        <v>40</v>
      </c>
      <c r="BA159" s="12">
        <f t="shared" si="836"/>
        <v>490962.43349999993</v>
      </c>
      <c r="BB159" s="12">
        <f t="shared" si="836"/>
        <v>0</v>
      </c>
      <c r="BC159" s="12">
        <f t="shared" si="836"/>
        <v>0</v>
      </c>
      <c r="BD159" s="12">
        <f t="shared" si="836"/>
        <v>0</v>
      </c>
      <c r="BE159" s="12">
        <f t="shared" si="836"/>
        <v>0</v>
      </c>
      <c r="BF159" s="12">
        <f t="shared" ref="BF159:CA159" si="837">SUM(BF160:BF161)</f>
        <v>741</v>
      </c>
      <c r="BG159" s="12">
        <f t="shared" si="837"/>
        <v>12141638.689430252</v>
      </c>
      <c r="BH159" s="12">
        <f t="shared" si="837"/>
        <v>0</v>
      </c>
      <c r="BI159" s="12">
        <f t="shared" si="837"/>
        <v>0</v>
      </c>
      <c r="BJ159" s="12">
        <f t="shared" si="837"/>
        <v>0</v>
      </c>
      <c r="BK159" s="12">
        <f t="shared" si="837"/>
        <v>0</v>
      </c>
      <c r="BL159" s="12">
        <f t="shared" si="837"/>
        <v>0</v>
      </c>
      <c r="BM159" s="12">
        <f t="shared" si="837"/>
        <v>0</v>
      </c>
      <c r="BN159" s="12">
        <f t="shared" si="837"/>
        <v>0</v>
      </c>
      <c r="BO159" s="12">
        <f t="shared" si="837"/>
        <v>0</v>
      </c>
      <c r="BP159" s="12">
        <f t="shared" si="837"/>
        <v>45</v>
      </c>
      <c r="BQ159" s="12">
        <f t="shared" si="837"/>
        <v>299876.26197375002</v>
      </c>
      <c r="BR159" s="12">
        <f t="shared" si="837"/>
        <v>38</v>
      </c>
      <c r="BS159" s="12">
        <f t="shared" si="837"/>
        <v>253228.8434445</v>
      </c>
      <c r="BT159" s="12">
        <f t="shared" si="837"/>
        <v>10</v>
      </c>
      <c r="BU159" s="12">
        <f t="shared" si="837"/>
        <v>184410.27989999999</v>
      </c>
      <c r="BV159" s="12">
        <f t="shared" si="837"/>
        <v>2</v>
      </c>
      <c r="BW159" s="12">
        <f t="shared" si="837"/>
        <v>15411.430534500003</v>
      </c>
      <c r="BX159" s="12">
        <f t="shared" si="837"/>
        <v>2</v>
      </c>
      <c r="BY159" s="12">
        <f t="shared" si="837"/>
        <v>13327.833865500003</v>
      </c>
      <c r="BZ159" s="12">
        <f t="shared" si="837"/>
        <v>2</v>
      </c>
      <c r="CA159" s="12">
        <f t="shared" si="837"/>
        <v>39875.729355000003</v>
      </c>
      <c r="CB159" s="12">
        <f t="shared" ref="CB159:CI159" si="838">SUM(CB160:CB161)</f>
        <v>5</v>
      </c>
      <c r="CC159" s="12">
        <f t="shared" si="838"/>
        <v>122213.72186100003</v>
      </c>
      <c r="CD159" s="12">
        <f t="shared" si="838"/>
        <v>10</v>
      </c>
      <c r="CE159" s="12">
        <f t="shared" si="838"/>
        <v>206204.22206999996</v>
      </c>
      <c r="CF159" s="12">
        <f t="shared" si="838"/>
        <v>108</v>
      </c>
      <c r="CG159" s="12">
        <f t="shared" si="838"/>
        <v>1896963.8859863998</v>
      </c>
      <c r="CH159" s="12">
        <f t="shared" si="838"/>
        <v>3</v>
      </c>
      <c r="CI159" s="12">
        <f t="shared" si="838"/>
        <v>47879.614490399996</v>
      </c>
      <c r="CJ159" s="12">
        <f>SUM(CJ160:CJ161)</f>
        <v>22</v>
      </c>
      <c r="CK159" s="12">
        <f t="shared" ref="CK159:DE159" si="839">SUM(CK160:CK161)</f>
        <v>442297.27911600005</v>
      </c>
      <c r="CL159" s="12">
        <f t="shared" si="839"/>
        <v>70</v>
      </c>
      <c r="CM159" s="12">
        <f t="shared" si="839"/>
        <v>859735.09452599997</v>
      </c>
      <c r="CN159" s="12">
        <f t="shared" si="839"/>
        <v>2</v>
      </c>
      <c r="CO159" s="12">
        <f t="shared" si="839"/>
        <v>41240.844414000007</v>
      </c>
      <c r="CP159" s="12">
        <f t="shared" si="839"/>
        <v>153</v>
      </c>
      <c r="CQ159" s="12">
        <f t="shared" si="839"/>
        <v>2138244.3802566002</v>
      </c>
      <c r="CR159" s="12">
        <f t="shared" si="839"/>
        <v>6</v>
      </c>
      <c r="CS159" s="12">
        <f t="shared" si="839"/>
        <v>73227.645691200014</v>
      </c>
      <c r="CT159" s="12">
        <f t="shared" si="839"/>
        <v>10</v>
      </c>
      <c r="CU159" s="12">
        <f t="shared" si="839"/>
        <v>206204.22206999996</v>
      </c>
      <c r="CV159" s="12">
        <f t="shared" si="839"/>
        <v>4</v>
      </c>
      <c r="CW159" s="12">
        <f t="shared" si="839"/>
        <v>56328.958224000002</v>
      </c>
      <c r="CX159" s="12">
        <f t="shared" si="839"/>
        <v>35</v>
      </c>
      <c r="CY159" s="12">
        <f t="shared" si="839"/>
        <v>609990.88689000008</v>
      </c>
      <c r="CZ159" s="12">
        <f t="shared" si="839"/>
        <v>1</v>
      </c>
      <c r="DA159" s="12">
        <f t="shared" si="839"/>
        <v>8449.3437336000006</v>
      </c>
      <c r="DB159" s="12">
        <f t="shared" si="839"/>
        <v>0</v>
      </c>
      <c r="DC159" s="12">
        <f t="shared" si="839"/>
        <v>0</v>
      </c>
      <c r="DD159" s="12">
        <f t="shared" si="839"/>
        <v>80</v>
      </c>
      <c r="DE159" s="12">
        <f t="shared" si="839"/>
        <v>1356205.8870359999</v>
      </c>
      <c r="DF159" s="12">
        <f t="shared" ref="DF159:EA159" si="840">SUM(DF160:DF161)</f>
        <v>27</v>
      </c>
      <c r="DG159" s="12">
        <f t="shared" si="840"/>
        <v>409944.05221769999</v>
      </c>
      <c r="DH159" s="12">
        <f t="shared" si="840"/>
        <v>68</v>
      </c>
      <c r="DI159" s="12">
        <f t="shared" si="840"/>
        <v>1171268.7206220001</v>
      </c>
      <c r="DJ159" s="12">
        <f t="shared" si="840"/>
        <v>146</v>
      </c>
      <c r="DK159" s="12">
        <f t="shared" si="840"/>
        <v>2582955.7575822002</v>
      </c>
      <c r="DL159" s="12">
        <f t="shared" si="840"/>
        <v>0</v>
      </c>
      <c r="DM159" s="12">
        <f t="shared" si="840"/>
        <v>0</v>
      </c>
      <c r="DN159" s="12">
        <f t="shared" si="840"/>
        <v>0</v>
      </c>
      <c r="DO159" s="12">
        <f t="shared" si="840"/>
        <v>0</v>
      </c>
      <c r="DP159" s="12">
        <f t="shared" si="840"/>
        <v>53</v>
      </c>
      <c r="DQ159" s="12">
        <f t="shared" si="840"/>
        <v>843985.97763480002</v>
      </c>
      <c r="DR159" s="12">
        <f t="shared" si="840"/>
        <v>30</v>
      </c>
      <c r="DS159" s="12">
        <f t="shared" si="840"/>
        <v>679223.77482960001</v>
      </c>
      <c r="DT159" s="12">
        <f t="shared" si="840"/>
        <v>0</v>
      </c>
      <c r="DU159" s="12">
        <f t="shared" si="840"/>
        <v>0</v>
      </c>
      <c r="DV159" s="12">
        <f t="shared" si="840"/>
        <v>0</v>
      </c>
      <c r="DW159" s="12">
        <f t="shared" si="840"/>
        <v>0</v>
      </c>
      <c r="DX159" s="12">
        <f t="shared" si="840"/>
        <v>0</v>
      </c>
      <c r="DY159" s="12">
        <f t="shared" si="840"/>
        <v>0</v>
      </c>
      <c r="DZ159" s="12">
        <f t="shared" si="840"/>
        <v>2</v>
      </c>
      <c r="EA159" s="12">
        <f t="shared" si="840"/>
        <v>56727.972118125021</v>
      </c>
      <c r="EB159" s="12">
        <f t="shared" ref="EB159:EC159" si="841">SUM(EB160:EB161)</f>
        <v>1990</v>
      </c>
      <c r="EC159" s="12">
        <f t="shared" si="841"/>
        <v>32126477.951192625</v>
      </c>
    </row>
    <row r="160" spans="1:133" ht="30" x14ac:dyDescent="0.25">
      <c r="A160" s="45">
        <v>177</v>
      </c>
      <c r="B160" s="8" t="s">
        <v>227</v>
      </c>
      <c r="C160" s="5">
        <v>19007.45</v>
      </c>
      <c r="D160" s="5"/>
      <c r="E160" s="9">
        <v>0.27</v>
      </c>
      <c r="F160" s="10">
        <v>1</v>
      </c>
      <c r="G160" s="10"/>
      <c r="H160" s="7">
        <v>0.69</v>
      </c>
      <c r="I160" s="7">
        <v>0.05</v>
      </c>
      <c r="J160" s="7">
        <v>0.05</v>
      </c>
      <c r="K160" s="7">
        <v>0.21</v>
      </c>
      <c r="L160" s="5">
        <v>1.4</v>
      </c>
      <c r="M160" s="5">
        <v>1.68</v>
      </c>
      <c r="N160" s="5">
        <v>2.23</v>
      </c>
      <c r="O160" s="5">
        <v>2.39</v>
      </c>
      <c r="P160" s="11"/>
      <c r="Q160" s="11">
        <f>P160/12*9*C160*E160*F160*L160*$Q$9+P160/12*3*C160*E160*F160*L160*$Q$8</f>
        <v>0</v>
      </c>
      <c r="R160" s="11"/>
      <c r="S160" s="11">
        <f>R160*C160*E160*F160*L160*$S$9</f>
        <v>0</v>
      </c>
      <c r="T160" s="11"/>
      <c r="U160" s="11">
        <f>T160*C160*E160*F160*L160*$U$9</f>
        <v>0</v>
      </c>
      <c r="V160" s="11"/>
      <c r="W160" s="11">
        <f>V160*C160*E160*F160*L160*$W$9</f>
        <v>0</v>
      </c>
      <c r="X160" s="11"/>
      <c r="Y160" s="11">
        <f>X160*C160*E160*F160*L160*$Y$9</f>
        <v>0</v>
      </c>
      <c r="Z160" s="11">
        <v>22</v>
      </c>
      <c r="AA160" s="11">
        <f>Z160*C160*E160*F160*L160*$AA$9</f>
        <v>173872.54962000003</v>
      </c>
      <c r="AB160" s="11"/>
      <c r="AC160" s="11">
        <f>AB160*C160*E160*F160*L160*$AC$9</f>
        <v>0</v>
      </c>
      <c r="AD160" s="11"/>
      <c r="AE160" s="11">
        <f>AD160*C160*E160*F160*L160*$AE$9</f>
        <v>0</v>
      </c>
      <c r="AF160" s="11"/>
      <c r="AG160" s="11">
        <f>AF160*C160*E160*F160*L160*$AG$9</f>
        <v>0</v>
      </c>
      <c r="AH160" s="11">
        <v>5</v>
      </c>
      <c r="AI160" s="11">
        <f>AH160/12*9*C160*E160*F160*L160*$AI$9+AH160/12*3*C160*E160*F160*L160*$AI$8</f>
        <v>34666.737682499996</v>
      </c>
      <c r="AJ160" s="11">
        <v>15</v>
      </c>
      <c r="AK160" s="11">
        <f>AJ160/12*9*C160*E160*F160*L160*$AK$9+AJ160/12*3*C160*E160*F160*L160*$AK$8</f>
        <v>110466.54753750001</v>
      </c>
      <c r="AL160" s="11"/>
      <c r="AM160" s="11">
        <f>AL160/12*9*C160*E160*F160*L160*$AM$9+AL160/12*3*C160*E160*F160*L160*$AM$8</f>
        <v>0</v>
      </c>
      <c r="AN160" s="11"/>
      <c r="AO160" s="11">
        <f>SUM($AO$9*AN160*C160*E160*F160*L160)</f>
        <v>0</v>
      </c>
      <c r="AP160" s="11">
        <v>3</v>
      </c>
      <c r="AQ160" s="11">
        <f>AP160/12*3*C160*E160*F160*L160*$AQ$8+AP160/12*9*C160*E160*F160*L160*$AQ$9</f>
        <v>20800.0426095</v>
      </c>
      <c r="AR160" s="11">
        <v>8</v>
      </c>
      <c r="AS160" s="11">
        <f>AR160/12*9*C160*E160*F160*L160*$AS$9+AR160/12*3*C160*E160*F160*L160*$AS$8</f>
        <v>55466.780292000003</v>
      </c>
      <c r="AT160" s="11"/>
      <c r="AU160" s="11">
        <f>AT160*C160*E160*F160*L160*$AU$9</f>
        <v>0</v>
      </c>
      <c r="AV160" s="11"/>
      <c r="AW160" s="11">
        <f>AV160*C160*E160*F160*L160*$AW$9</f>
        <v>0</v>
      </c>
      <c r="AX160" s="11"/>
      <c r="AY160" s="11">
        <f>SUM(AX160*$AY$9*C160*E160*F160*L160)</f>
        <v>0</v>
      </c>
      <c r="AZ160" s="11">
        <v>20</v>
      </c>
      <c r="BA160" s="11">
        <f>(AZ160/12*3*C160*E160*F160*L160*$BA$8)+(AZ160/12*9*C160*E160*F160*L160*$BA$9)</f>
        <v>147288.73004999998</v>
      </c>
      <c r="BB160" s="11"/>
      <c r="BC160" s="11">
        <f>BB160/12*9*C160*E160*F160*L160*$BC$9+BB160/12*3*C160*E160*F160*L160*$BC$8</f>
        <v>0</v>
      </c>
      <c r="BD160" s="11"/>
      <c r="BE160" s="11">
        <f>BD160/12*9*C160*E160*F160*L160*$BE$9+BD160/12*3*C160*E160*F160*L160*$BE$8</f>
        <v>0</v>
      </c>
      <c r="BF160" s="11">
        <v>115</v>
      </c>
      <c r="BG160" s="11">
        <f>BF160/12*9*C160*E160*F160*L160*$BG$9+BF160/12*3*C160*E160*F160*L160*$BG$8</f>
        <v>886157.25573375006</v>
      </c>
      <c r="BH160" s="11"/>
      <c r="BI160" s="11">
        <f>BH160/12*9*C160*E160*F160*L160*$BI$9+BH160/12*3*C160*E160*F160*L160*$BI$8</f>
        <v>0</v>
      </c>
      <c r="BJ160" s="11"/>
      <c r="BK160" s="11">
        <f>BJ160/12*9*C160*E160*F160*L160*$BK$9+BJ160/12*3*C160*E160*F160*L160*$BK$8</f>
        <v>0</v>
      </c>
      <c r="BL160" s="11"/>
      <c r="BM160" s="11">
        <f>BL160/12*9*C160*E160*F160*L160*$BM$9+BL160/12*3*C160*E160*F160*L160*$BM$8</f>
        <v>0</v>
      </c>
      <c r="BN160" s="11"/>
      <c r="BO160" s="11">
        <f>BN160/12*9*C160*E160*F160*L160*$BO$9+BN160/12*3*C160*E160*F160*L160*$BO$8</f>
        <v>0</v>
      </c>
      <c r="BP160" s="11">
        <v>45</v>
      </c>
      <c r="BQ160" s="11">
        <f>BP160/12*9*C160*E160*F160*L160*$BQ$9+BP160/12*3*C160*E160*F160*L160*$BQ$8</f>
        <v>299876.26197375002</v>
      </c>
      <c r="BR160" s="11">
        <v>38</v>
      </c>
      <c r="BS160" s="11">
        <f>BR160/12*9*C160*E160*F160*L160*$BS$9+BR160/12*3*C160*E160*F160*L160*$BS$8</f>
        <v>253228.8434445</v>
      </c>
      <c r="BT160" s="11"/>
      <c r="BU160" s="11">
        <f>BT160*C160*E160*F160*L160*$BU$9</f>
        <v>0</v>
      </c>
      <c r="BV160" s="11">
        <v>2</v>
      </c>
      <c r="BW160" s="11">
        <f>BV160/12*9*C160*E160*F160*L160*$BW$9+BV160/12*3*C160*E160*F160*L160*$BW$8</f>
        <v>15411.430534500003</v>
      </c>
      <c r="BX160" s="11">
        <v>2</v>
      </c>
      <c r="BY160" s="11">
        <f>BX160/12*9*C160*E160*F160*L160*$BY$9+BX160/12*3*C160*E160*F160*L160*$BY$8</f>
        <v>13327.833865500003</v>
      </c>
      <c r="BZ160" s="11">
        <v>1</v>
      </c>
      <c r="CA160" s="11">
        <f>BZ160/12*9*C160*E160*F160*M160*$CA$9+BZ160/12*3*C160*E160*F160*M160*$CA$8</f>
        <v>11962.718806500003</v>
      </c>
      <c r="CB160" s="11">
        <v>2</v>
      </c>
      <c r="CC160" s="11">
        <f>CB160/12*9*C160*E160*F160*M160*$CC$9+CB160/12*3*C160*E160*F160*M160*$CC$8</f>
        <v>27158.604858000006</v>
      </c>
      <c r="CD160" s="11"/>
      <c r="CE160" s="11">
        <f>CD160/12*9*C160*E160*F160*M160*$CE$9+CD160/12*3*C160*E160*F160*M160*$CE$8</f>
        <v>0</v>
      </c>
      <c r="CF160" s="11">
        <v>18</v>
      </c>
      <c r="CG160" s="11">
        <f>CF160/12*9*C160*E160*F160*M160*$CG$9+CF160/12*3*C160*E160*F160*M160*$CG$8</f>
        <v>149760.30678840002</v>
      </c>
      <c r="CH160" s="11">
        <v>1</v>
      </c>
      <c r="CI160" s="11">
        <f>SUM(CH160*$CI$9*C160*E160*F160*M160)</f>
        <v>8449.3437336000006</v>
      </c>
      <c r="CJ160" s="11">
        <v>10</v>
      </c>
      <c r="CK160" s="11">
        <f t="shared" si="559"/>
        <v>116394.02082000001</v>
      </c>
      <c r="CL160" s="11">
        <v>45</v>
      </c>
      <c r="CM160" s="11">
        <f>CL160/12*9*C160*E160*F160*M160*$CM$9+CL160/12*3*C160*E160*F160*M160*$CM$8</f>
        <v>374400.766971</v>
      </c>
      <c r="CN160" s="11"/>
      <c r="CO160" s="11">
        <f>CN160/12*9*C160*E160*F160*M160*$CO$9+CN160/12*3*C160*E160*F160*M160*$CO$8</f>
        <v>0</v>
      </c>
      <c r="CP160" s="11">
        <v>75</v>
      </c>
      <c r="CQ160" s="11">
        <f>CP160/12*9*C160*E160*F160*M160*$CQ$9+CP160/12*3*C160*E160*F160*M160*$CQ$8</f>
        <v>624001.27828500001</v>
      </c>
      <c r="CR160" s="11">
        <v>4</v>
      </c>
      <c r="CS160" s="11">
        <f>CR160*C160*E160*F160*M160*$CS$9</f>
        <v>33797.374934400003</v>
      </c>
      <c r="CT160" s="11"/>
      <c r="CU160" s="11">
        <f>CT160/12*9*C160*E160*F160*M160*$CU$9+CT160/12*3*C160*E160*F160*M160*$CU$8</f>
        <v>0</v>
      </c>
      <c r="CV160" s="11">
        <v>2</v>
      </c>
      <c r="CW160" s="11">
        <f>SUM(CV160*$CW$9*C160*E160*F160*M160)</f>
        <v>16898.687467200001</v>
      </c>
      <c r="CX160" s="11">
        <v>5</v>
      </c>
      <c r="CY160" s="11">
        <f>(CX160/12*2*C160*E160*F160*M160*$CY$8)+(CX160/12*9*C160*E160*F160*M160*$CY$9)</f>
        <v>40666.059126</v>
      </c>
      <c r="CZ160" s="11">
        <v>1</v>
      </c>
      <c r="DA160" s="11">
        <f>CZ160*C160*E160*F160*M160*$DA$9</f>
        <v>8449.3437336000006</v>
      </c>
      <c r="DB160" s="11"/>
      <c r="DC160" s="11">
        <f>DB160/12*9*C160*E160*F160*M160*$DC$9+DB160/12*3*C160*E160*F160*M160*$DC$8</f>
        <v>0</v>
      </c>
      <c r="DD160" s="11">
        <v>30</v>
      </c>
      <c r="DE160" s="11">
        <f>DD160/12*9*C160*E160*F160*M160*$DE$9+DD160/12*3*C160*E160*F160*M160*$DE$8</f>
        <v>277405.74962100002</v>
      </c>
      <c r="DF160" s="11">
        <v>14</v>
      </c>
      <c r="DG160" s="11">
        <f>DF160/12*9*C160*E160*F160*M160*$DG$9+DF160/12*3*C160*E160*F160*M160*$DG$8</f>
        <v>129456.01648980001</v>
      </c>
      <c r="DH160" s="11">
        <v>24</v>
      </c>
      <c r="DI160" s="11">
        <f>DH160/12*9*C160*E160*F160*M160*$DI$9+DH160/12*3*C160*E160*F160*M160*$DI$8</f>
        <v>221924.59969680003</v>
      </c>
      <c r="DJ160" s="11">
        <v>46</v>
      </c>
      <c r="DK160" s="11">
        <f>DJ160/12*9*C160*E160*F160*M160*$DK$9+DJ160/12*3*C160*E160*F160*M160*$DK$8</f>
        <v>425355.4827522001</v>
      </c>
      <c r="DL160" s="11"/>
      <c r="DM160" s="11">
        <f>DL160/12*3*C160*E160*F160*M160*$DM$8+DL160/12*9*C160*E160*F160*M160*$DM$9</f>
        <v>0</v>
      </c>
      <c r="DN160" s="11"/>
      <c r="DO160" s="11">
        <f>DN160/12*9*C160*E160*F160*M160*$DO$9+DN160/12*3*C160*E160*F160*M160*$DO$8</f>
        <v>0</v>
      </c>
      <c r="DP160" s="11">
        <v>30</v>
      </c>
      <c r="DQ160" s="11">
        <f>DP160/12*9*C160*E160*F160*M160*$DQ$9+DP160/12*3*C160*E160*F160*M160*$DQ$8</f>
        <v>302624.45413199998</v>
      </c>
      <c r="DR160" s="11">
        <v>2</v>
      </c>
      <c r="DS160" s="11">
        <f>DR160/12*9*C160*E160*F160*M160*$DS$9+DR160/12*3*C160*E160*F160*M160*$DS$8</f>
        <v>20174.963608800004</v>
      </c>
      <c r="DT160" s="11"/>
      <c r="DU160" s="11">
        <f>DT160/12*9*C160*E160*F160*M160*$DU$9+DT160/12*3*C160*E160*F160*M160*$DU$8</f>
        <v>0</v>
      </c>
      <c r="DV160" s="11"/>
      <c r="DW160" s="11">
        <f>DV160/12*9*C160*E160*F160*M160*$DW$9+DV160/12*3*C160*E160*F160*M160*$DW$8</f>
        <v>0</v>
      </c>
      <c r="DX160" s="11"/>
      <c r="DY160" s="11">
        <f>DX160/12*9*C160*E160*F160*N160*$DY$9+DX160/12*3*C160*E160*F160*N160*$DY$8</f>
        <v>0</v>
      </c>
      <c r="DZ160" s="11">
        <v>1</v>
      </c>
      <c r="EA160" s="11">
        <f>DZ160/12*9*C160*E160*F160*O160*$EA$9+DZ160/12*3*C160*E160*F160*O160*$EA$8</f>
        <v>17018.391635437507</v>
      </c>
      <c r="EB160" s="64">
        <f>SUM(P160,R160,T160,V160,X160,Z160,AB160,AD160,AF160,AH160,AJ160,AL160,AP160,AR160,AT160,AV160,AX160,AZ160,BB160,BD160,BF160,BH160,BJ160,BL160,BN160,BP160,BR160,BT160,BV160,BX160,BZ160,CB160,CD160,CF160,CH160,CJ160,CL160,CN160,CP160,CR160,CT160,CV160,CX160,CZ160,DB160,DD160,DF160,DH160,DJ160,DL160,DN160,DP160,DR160,DT160,DV160,DX160,DZ160,AN160)</f>
        <v>586</v>
      </c>
      <c r="EC160" s="64">
        <f>SUM(Q160,S160,U160,W160,Y160,AA160,AC160,AE160,AG160,AI160,AK160,AM160,AQ160,AS160,AU160,AW160,AY160,BA160,BC160,BE160,BG160,BI160,BK160,BM160,BO160,BQ160,BS160,BU160,BW160,BY160,CA160,CC160,CE160,CG160,CI160,CK160,CM160,CO160,CQ160,CS160,CU160,CW160,CY160,DA160,DC160,DE160,DG160,DI160,DK160,DM160,DO160,DQ160,DS160,DU160,DW160,DY160,EA160,AO160)</f>
        <v>4816461.1768032387</v>
      </c>
    </row>
    <row r="161" spans="1:133" ht="30" x14ac:dyDescent="0.25">
      <c r="A161" s="45">
        <v>178</v>
      </c>
      <c r="B161" s="8" t="s">
        <v>228</v>
      </c>
      <c r="C161" s="5">
        <v>19007.45</v>
      </c>
      <c r="D161" s="5"/>
      <c r="E161" s="9">
        <v>0.63</v>
      </c>
      <c r="F161" s="10">
        <v>1</v>
      </c>
      <c r="G161" s="10"/>
      <c r="H161" s="7">
        <v>0.69</v>
      </c>
      <c r="I161" s="7">
        <v>0.05</v>
      </c>
      <c r="J161" s="7">
        <v>0.05</v>
      </c>
      <c r="K161" s="7">
        <v>0.21</v>
      </c>
      <c r="L161" s="5">
        <v>1.4</v>
      </c>
      <c r="M161" s="5">
        <v>1.68</v>
      </c>
      <c r="N161" s="5">
        <v>2.23</v>
      </c>
      <c r="O161" s="5">
        <v>2.39</v>
      </c>
      <c r="P161" s="11"/>
      <c r="Q161" s="11">
        <f>P161/12*9*C161*E161*F161*L161*$Q$9+P161/12*3*C161*E161*F161*L161*$Q$8</f>
        <v>0</v>
      </c>
      <c r="R161" s="11">
        <v>144</v>
      </c>
      <c r="S161" s="11">
        <f>R161*C161*E161*F161*L161*$S$9</f>
        <v>3138327.6724800002</v>
      </c>
      <c r="T161" s="11"/>
      <c r="U161" s="11">
        <f>T161*C161*E161*F161*L161*$U$9</f>
        <v>0</v>
      </c>
      <c r="V161" s="11"/>
      <c r="W161" s="11">
        <f>V161*C161*E161*F161*L161*$W$9</f>
        <v>0</v>
      </c>
      <c r="X161" s="11"/>
      <c r="Y161" s="11">
        <f>X161*C161*E161*F161*L161*$Y$9</f>
        <v>0</v>
      </c>
      <c r="Z161" s="11">
        <v>30</v>
      </c>
      <c r="AA161" s="11">
        <f>Z161*C161*E161*F161*L161*$AA$9</f>
        <v>553230.83970000001</v>
      </c>
      <c r="AB161" s="11"/>
      <c r="AC161" s="11">
        <f>AB161*C161*E161*F161*L161*$AC$9</f>
        <v>0</v>
      </c>
      <c r="AD161" s="11"/>
      <c r="AE161" s="11">
        <f>AD161*C161*E161*F161*L161*$AE$9</f>
        <v>0</v>
      </c>
      <c r="AF161" s="11"/>
      <c r="AG161" s="11">
        <f>AF161*C161*E161*F161*L161*$AG$9</f>
        <v>0</v>
      </c>
      <c r="AH161" s="11"/>
      <c r="AI161" s="11">
        <f>AH161/12*9*C161*E161*F161*L161*$AI$9+AH161/12*3*C161*E161*F161*L161*$AI$8</f>
        <v>0</v>
      </c>
      <c r="AJ161" s="11">
        <v>15</v>
      </c>
      <c r="AK161" s="11">
        <f>AJ161/12*9*C161*E161*F161*L161*$AK$9+AJ161/12*3*C161*E161*F161*L161*$AK$8</f>
        <v>257755.27758749999</v>
      </c>
      <c r="AL161" s="11">
        <v>15</v>
      </c>
      <c r="AM161" s="11">
        <f>AL161/12*9*C161*E161*F161*L161*$AM$9+AL161/12*3*C161*E161*F161*L161*$AM$8</f>
        <v>242667.16377749998</v>
      </c>
      <c r="AN161" s="11"/>
      <c r="AO161" s="11">
        <f>SUM($AO$9*AN161*C161*E161*F161*L161)</f>
        <v>0</v>
      </c>
      <c r="AP161" s="11">
        <v>18</v>
      </c>
      <c r="AQ161" s="11">
        <f>AP161/12*3*C161*E161*F161*L161*$AQ$8+AP161/12*9*C161*E161*F161*L161*$AQ$9</f>
        <v>291200.596533</v>
      </c>
      <c r="AR161" s="11"/>
      <c r="AS161" s="11">
        <f>AR161/12*9*C161*E161*F161*L161*$AS$9+AR161/12*3*C161*E161*F161*L161*$AS$8</f>
        <v>0</v>
      </c>
      <c r="AT161" s="11"/>
      <c r="AU161" s="11">
        <f>AT161*C161*E161*F161*L161*$AU$9</f>
        <v>0</v>
      </c>
      <c r="AV161" s="11"/>
      <c r="AW161" s="11">
        <f>AV161*C161*E161*F161*L161*$AW$9</f>
        <v>0</v>
      </c>
      <c r="AX161" s="11"/>
      <c r="AY161" s="11">
        <f>SUM(AX161*$AY$9*C161*E161*F161*L161)</f>
        <v>0</v>
      </c>
      <c r="AZ161" s="11">
        <v>20</v>
      </c>
      <c r="BA161" s="11">
        <f>(AZ161/12*3*C161*E161*F161*L161*$BA$8)+(AZ161/12*9*C161*E161*F161*L161*$BA$9)</f>
        <v>343673.70344999997</v>
      </c>
      <c r="BB161" s="11"/>
      <c r="BC161" s="11">
        <f>BB161/12*9*C161*E161*F161*L161*$BC$9+BB161/12*3*C161*E161*F161*L161*$BC$8</f>
        <v>0</v>
      </c>
      <c r="BD161" s="11"/>
      <c r="BE161" s="11">
        <f>BD161/12*9*C161*E161*F161*L161*$BE$9+BD161/12*3*C161*E161*F161*L161*$BE$8</f>
        <v>0</v>
      </c>
      <c r="BF161" s="11">
        <v>626</v>
      </c>
      <c r="BG161" s="11">
        <f>BF161/12*9*C161*E161*F161*L161*$BG$9+BF161/12*3*C161*E161*F161*L161*$BG$8</f>
        <v>11255481.433696501</v>
      </c>
      <c r="BH161" s="11"/>
      <c r="BI161" s="11">
        <f>BH161/12*9*C161*E161*F161*L161*$BI$9+BH161/12*3*C161*E161*F161*L161*$BI$8</f>
        <v>0</v>
      </c>
      <c r="BJ161" s="11"/>
      <c r="BK161" s="11">
        <f>BJ161/12*9*C161*E161*F161*L161*$BK$9+BJ161/12*3*C161*E161*F161*L161*$BK$8</f>
        <v>0</v>
      </c>
      <c r="BL161" s="11"/>
      <c r="BM161" s="11">
        <f>BL161/12*9*C161*E161*F161*L161*$BM$9+BL161/12*3*C161*E161*F161*L161*$BM$8</f>
        <v>0</v>
      </c>
      <c r="BN161" s="11"/>
      <c r="BO161" s="11">
        <f>BN161/12*9*C161*E161*F161*L161*$BO$9+BN161/12*3*C161*E161*F161*L161*$BO$8</f>
        <v>0</v>
      </c>
      <c r="BP161" s="11"/>
      <c r="BQ161" s="11">
        <f>BP161/12*9*C161*E161*F161*L161*$BQ$9+BP161/12*3*C161*E161*F161*L161*$BQ$8</f>
        <v>0</v>
      </c>
      <c r="BR161" s="11"/>
      <c r="BS161" s="11">
        <f>BR161/12*9*C161*E161*F161*L161*$BS$9+BR161/12*3*C161*E161*F161*L161*$BS$8</f>
        <v>0</v>
      </c>
      <c r="BT161" s="11">
        <v>10</v>
      </c>
      <c r="BU161" s="11">
        <f>BT161*C161*E161*F161*L161*$BU$9</f>
        <v>184410.27989999999</v>
      </c>
      <c r="BV161" s="11"/>
      <c r="BW161" s="11">
        <f>BV161/12*9*C161*E161*F161*L161*$BW$9+BV161/12*3*C161*E161*F161*L161*$BW$8</f>
        <v>0</v>
      </c>
      <c r="BX161" s="11"/>
      <c r="BY161" s="11">
        <f>BX161/12*9*C161*E161*F161*L161*$BY$9+BX161/12*3*C161*E161*F161*L161*$BY$8</f>
        <v>0</v>
      </c>
      <c r="BZ161" s="11">
        <v>1</v>
      </c>
      <c r="CA161" s="11">
        <f>BZ161/12*9*C161*E161*F161*M161*$CA$9+BZ161/12*3*C161*E161*F161*M161*$CA$8</f>
        <v>27913.010548500002</v>
      </c>
      <c r="CB161" s="11">
        <v>3</v>
      </c>
      <c r="CC161" s="11">
        <f>CB161/12*9*C161*E161*F161*M161*$CC$9+CB161/12*3*C161*E161*F161*M161*$CC$8</f>
        <v>95055.117003000021</v>
      </c>
      <c r="CD161" s="11">
        <v>10</v>
      </c>
      <c r="CE161" s="11">
        <f>CD161/12*9*C161*E161*F161*M161*$CE$9+CD161/12*3*C161*E161*F161*M161*$CE$8</f>
        <v>206204.22206999996</v>
      </c>
      <c r="CF161" s="11">
        <v>90</v>
      </c>
      <c r="CG161" s="11">
        <f>CF161/12*9*C161*E161*F161*M161*$CG$9+CF161/12*3*C161*E161*F161*M161*$CG$8</f>
        <v>1747203.5791979998</v>
      </c>
      <c r="CH161" s="11">
        <v>2</v>
      </c>
      <c r="CI161" s="11">
        <f>SUM(CH161*$CI$9*C161*E161*F161*M161)</f>
        <v>39430.270756799997</v>
      </c>
      <c r="CJ161" s="11">
        <v>12</v>
      </c>
      <c r="CK161" s="11">
        <f t="shared" si="559"/>
        <v>325903.25829600001</v>
      </c>
      <c r="CL161" s="11">
        <v>25</v>
      </c>
      <c r="CM161" s="11">
        <f>CL161/12*9*C161*E161*F161*M161*$CM$9+CL161/12*3*C161*E161*F161*M161*$CM$8</f>
        <v>485334.32755499997</v>
      </c>
      <c r="CN161" s="11">
        <v>2</v>
      </c>
      <c r="CO161" s="11">
        <f>CN161/12*9*C161*E161*F161*M161*$CO$9+CN161/12*3*C161*E161*F161*M161*$CO$8</f>
        <v>41240.844414000007</v>
      </c>
      <c r="CP161" s="11">
        <v>78</v>
      </c>
      <c r="CQ161" s="11">
        <f>CP161/12*9*C161*E161*F161*M161*$CQ$9+CP161/12*3*C161*E161*F161*M161*$CQ$8</f>
        <v>1514243.1019716002</v>
      </c>
      <c r="CR161" s="11">
        <v>2</v>
      </c>
      <c r="CS161" s="11">
        <f>CR161*C161*E161*F161*M161*$CS$9</f>
        <v>39430.270756800004</v>
      </c>
      <c r="CT161" s="11">
        <v>10</v>
      </c>
      <c r="CU161" s="11">
        <f>CT161/12*9*C161*E161*F161*M161*$CU$9+CT161/12*3*C161*E161*F161*M161*$CU$8</f>
        <v>206204.22206999996</v>
      </c>
      <c r="CV161" s="11">
        <v>2</v>
      </c>
      <c r="CW161" s="11">
        <f>SUM(CV161*$CW$9*C161*E161*F161*M161)</f>
        <v>39430.270756799997</v>
      </c>
      <c r="CX161" s="11">
        <v>30</v>
      </c>
      <c r="CY161" s="11">
        <f>(CX161/12*2*C161*E161*F161*M161*$CY$8)+(CX161/12*9*C161*E161*F161*M161*$CY$9)</f>
        <v>569324.82776400005</v>
      </c>
      <c r="CZ161" s="11">
        <v>0</v>
      </c>
      <c r="DA161" s="11">
        <f>CZ161*C161*E161*F161*M161*$DA$9</f>
        <v>0</v>
      </c>
      <c r="DB161" s="11"/>
      <c r="DC161" s="11">
        <f>DB161/12*9*C161*E161*F161*M161*$DC$9+DB161/12*3*C161*E161*F161*M161*$DC$8</f>
        <v>0</v>
      </c>
      <c r="DD161" s="11">
        <v>50</v>
      </c>
      <c r="DE161" s="11">
        <f>DD161/12*9*C161*E161*F161*M161*$DE$9+DD161/12*3*C161*E161*F161*M161*$DE$8</f>
        <v>1078800.137415</v>
      </c>
      <c r="DF161" s="11">
        <v>13</v>
      </c>
      <c r="DG161" s="11">
        <f>DF161/12*9*C161*E161*F161*M161*$DG$9+DF161/12*3*C161*E161*F161*M161*$DG$8</f>
        <v>280488.03572789999</v>
      </c>
      <c r="DH161" s="11">
        <v>44</v>
      </c>
      <c r="DI161" s="11">
        <f>DH161/12*9*C161*E161*F161*M161*$DI$9+DH161/12*3*C161*E161*F161*M161*$DI$8</f>
        <v>949344.12092520006</v>
      </c>
      <c r="DJ161" s="11">
        <v>100</v>
      </c>
      <c r="DK161" s="11">
        <f>DJ161/12*9*C161*E161*F161*M161*$DK$9+DJ161/12*3*C161*E161*F161*M161*$DK$8</f>
        <v>2157600.27483</v>
      </c>
      <c r="DL161" s="11"/>
      <c r="DM161" s="11">
        <f>DL161/12*3*C161*E161*F161*M161*$DM$8+DL161/12*9*C161*E161*F161*M161*$DM$9</f>
        <v>0</v>
      </c>
      <c r="DN161" s="11"/>
      <c r="DO161" s="11">
        <f>DN161/12*9*C161*E161*F161*M161*$DO$9+DN161/12*3*C161*E161*F161*M161*$DO$8</f>
        <v>0</v>
      </c>
      <c r="DP161" s="11">
        <v>23</v>
      </c>
      <c r="DQ161" s="11">
        <f>DP161/12*9*C161*E161*F161*M161*$DQ$9+DP161/12*3*C161*E161*F161*M161*$DQ$8</f>
        <v>541361.52350280003</v>
      </c>
      <c r="DR161" s="11">
        <v>28</v>
      </c>
      <c r="DS161" s="11">
        <f>DR161/12*9*C161*E161*F161*M161*$DS$9+DR161/12*3*C161*E161*F161*M161*$DS$8</f>
        <v>659048.81122080004</v>
      </c>
      <c r="DT161" s="11"/>
      <c r="DU161" s="11">
        <f>DT161/12*9*C161*E161*F161*M161*$DU$9+DT161/12*3*C161*E161*F161*M161*$DU$8</f>
        <v>0</v>
      </c>
      <c r="DV161" s="11"/>
      <c r="DW161" s="11">
        <f>DV161/12*9*C161*E161*F161*M161*$DW$9+DV161/12*3*C161*E161*F161*M161*$DW$8</f>
        <v>0</v>
      </c>
      <c r="DX161" s="11"/>
      <c r="DY161" s="11">
        <f>DX161/12*9*C161*E161*F161*N161*$DY$9+DX161/12*3*C161*E161*F161*N161*$DY$8</f>
        <v>0</v>
      </c>
      <c r="DZ161" s="11">
        <v>1</v>
      </c>
      <c r="EA161" s="11">
        <f>DZ161/12*9*C161*E161*F161*O161*$EA$9+DZ161/12*3*C161*E161*F161*O161*$EA$8</f>
        <v>39709.58048268751</v>
      </c>
      <c r="EB161" s="64">
        <f>SUM(P161,R161,T161,V161,X161,Z161,AB161,AD161,AF161,AH161,AJ161,AL161,AP161,AR161,AT161,AV161,AX161,AZ161,BB161,BD161,BF161,BH161,BJ161,BL161,BN161,BP161,BR161,BT161,BV161,BX161,BZ161,CB161,CD161,CF161,CH161,CJ161,CL161,CN161,CP161,CR161,CT161,CV161,CX161,CZ161,DB161,DD161,DF161,DH161,DJ161,DL161,DN161,DP161,DR161,DT161,DV161,DX161,DZ161,AN161)</f>
        <v>1404</v>
      </c>
      <c r="EC161" s="64">
        <f>SUM(Q161,S161,U161,W161,Y161,AA161,AC161,AE161,AG161,AI161,AK161,AM161,AQ161,AS161,AU161,AW161,AY161,BA161,BC161,BE161,BG161,BI161,BK161,BM161,BO161,BQ161,BS161,BU161,BW161,BY161,CA161,CC161,CE161,CG161,CI161,CK161,CM161,CO161,CQ161,CS161,CU161,CW161,CY161,DA161,DC161,DE161,DG161,DI161,DK161,DM161,DO161,DQ161,DS161,DU161,DW161,DY161,EA161,AO161)</f>
        <v>27310016.774389386</v>
      </c>
    </row>
    <row r="162" spans="1:133" s="66" customFormat="1" x14ac:dyDescent="0.2">
      <c r="A162" s="44">
        <v>28</v>
      </c>
      <c r="B162" s="26" t="s">
        <v>229</v>
      </c>
      <c r="C162" s="5">
        <v>19007.45</v>
      </c>
      <c r="D162" s="13">
        <f>C162*(H162+I162+J162)</f>
        <v>0</v>
      </c>
      <c r="E162" s="13">
        <v>2.09</v>
      </c>
      <c r="F162" s="14">
        <v>1</v>
      </c>
      <c r="G162" s="14"/>
      <c r="H162" s="15"/>
      <c r="I162" s="15"/>
      <c r="J162" s="15"/>
      <c r="K162" s="15"/>
      <c r="L162" s="5">
        <v>1.4</v>
      </c>
      <c r="M162" s="5">
        <v>1.68</v>
      </c>
      <c r="N162" s="5">
        <v>2.23</v>
      </c>
      <c r="O162" s="5">
        <v>2.39</v>
      </c>
      <c r="P162" s="12">
        <f t="shared" ref="P162:AJ162" si="842">SUM(P163:P169)</f>
        <v>0</v>
      </c>
      <c r="Q162" s="12">
        <f t="shared" si="842"/>
        <v>0</v>
      </c>
      <c r="R162" s="12">
        <f t="shared" si="842"/>
        <v>44</v>
      </c>
      <c r="S162" s="12">
        <f t="shared" si="842"/>
        <v>3234497.7664999999</v>
      </c>
      <c r="T162" s="12">
        <f t="shared" si="842"/>
        <v>0</v>
      </c>
      <c r="U162" s="12">
        <f t="shared" si="842"/>
        <v>0</v>
      </c>
      <c r="V162" s="12">
        <f t="shared" si="842"/>
        <v>35</v>
      </c>
      <c r="W162" s="12">
        <f t="shared" si="842"/>
        <v>1577732.3947000001</v>
      </c>
      <c r="X162" s="12">
        <f t="shared" si="842"/>
        <v>146</v>
      </c>
      <c r="Y162" s="12">
        <f t="shared" si="842"/>
        <v>11675219.720779998</v>
      </c>
      <c r="Z162" s="12">
        <f t="shared" si="842"/>
        <v>237</v>
      </c>
      <c r="AA162" s="12">
        <f t="shared" si="842"/>
        <v>14732332.360899998</v>
      </c>
      <c r="AB162" s="12">
        <f t="shared" si="842"/>
        <v>0</v>
      </c>
      <c r="AC162" s="12">
        <f t="shared" si="842"/>
        <v>0</v>
      </c>
      <c r="AD162" s="12">
        <f t="shared" si="842"/>
        <v>0</v>
      </c>
      <c r="AE162" s="12">
        <f t="shared" si="842"/>
        <v>0</v>
      </c>
      <c r="AF162" s="12">
        <f t="shared" si="842"/>
        <v>0</v>
      </c>
      <c r="AG162" s="12">
        <f t="shared" si="842"/>
        <v>0</v>
      </c>
      <c r="AH162" s="12">
        <f t="shared" si="842"/>
        <v>0</v>
      </c>
      <c r="AI162" s="12">
        <f t="shared" si="842"/>
        <v>0</v>
      </c>
      <c r="AJ162" s="12">
        <f t="shared" si="842"/>
        <v>4</v>
      </c>
      <c r="AK162" s="12">
        <f t="shared" ref="AK162:BE162" si="843">SUM(AK163:AK169)</f>
        <v>216568.984555</v>
      </c>
      <c r="AL162" s="12">
        <f t="shared" si="843"/>
        <v>0</v>
      </c>
      <c r="AM162" s="12">
        <f t="shared" si="843"/>
        <v>0</v>
      </c>
      <c r="AN162" s="12">
        <f t="shared" si="843"/>
        <v>0</v>
      </c>
      <c r="AO162" s="12">
        <f t="shared" si="843"/>
        <v>0</v>
      </c>
      <c r="AP162" s="12">
        <f t="shared" si="843"/>
        <v>18</v>
      </c>
      <c r="AQ162" s="12">
        <f t="shared" si="843"/>
        <v>907498.155333</v>
      </c>
      <c r="AR162" s="12">
        <f t="shared" si="843"/>
        <v>0</v>
      </c>
      <c r="AS162" s="12">
        <f t="shared" si="843"/>
        <v>0</v>
      </c>
      <c r="AT162" s="12">
        <f t="shared" si="843"/>
        <v>0</v>
      </c>
      <c r="AU162" s="12">
        <f t="shared" si="843"/>
        <v>0</v>
      </c>
      <c r="AV162" s="12">
        <f t="shared" si="843"/>
        <v>0</v>
      </c>
      <c r="AW162" s="12">
        <f t="shared" si="843"/>
        <v>0</v>
      </c>
      <c r="AX162" s="12">
        <f t="shared" si="843"/>
        <v>0</v>
      </c>
      <c r="AY162" s="12">
        <f t="shared" si="843"/>
        <v>0</v>
      </c>
      <c r="AZ162" s="12">
        <f t="shared" si="843"/>
        <v>11</v>
      </c>
      <c r="BA162" s="12">
        <f t="shared" si="843"/>
        <v>591882.48927500006</v>
      </c>
      <c r="BB162" s="12">
        <f t="shared" si="843"/>
        <v>0</v>
      </c>
      <c r="BC162" s="12">
        <f t="shared" si="843"/>
        <v>0</v>
      </c>
      <c r="BD162" s="12">
        <f t="shared" si="843"/>
        <v>0</v>
      </c>
      <c r="BE162" s="12">
        <f t="shared" si="843"/>
        <v>0</v>
      </c>
      <c r="BF162" s="12">
        <f t="shared" ref="BF162:CA162" si="844">SUM(BF163:BF169)</f>
        <v>15</v>
      </c>
      <c r="BG162" s="12">
        <f t="shared" si="844"/>
        <v>886728.04945724993</v>
      </c>
      <c r="BH162" s="12">
        <f t="shared" si="844"/>
        <v>31</v>
      </c>
      <c r="BI162" s="12">
        <f t="shared" si="844"/>
        <v>1706102.4395415001</v>
      </c>
      <c r="BJ162" s="12">
        <f t="shared" si="844"/>
        <v>0</v>
      </c>
      <c r="BK162" s="12">
        <f t="shared" si="844"/>
        <v>0</v>
      </c>
      <c r="BL162" s="12">
        <f t="shared" si="844"/>
        <v>0</v>
      </c>
      <c r="BM162" s="12">
        <f t="shared" si="844"/>
        <v>0</v>
      </c>
      <c r="BN162" s="12">
        <f t="shared" si="844"/>
        <v>0</v>
      </c>
      <c r="BO162" s="12">
        <f t="shared" si="844"/>
        <v>0</v>
      </c>
      <c r="BP162" s="12">
        <f t="shared" si="844"/>
        <v>0</v>
      </c>
      <c r="BQ162" s="12">
        <f t="shared" si="844"/>
        <v>0</v>
      </c>
      <c r="BR162" s="12">
        <f t="shared" si="844"/>
        <v>0</v>
      </c>
      <c r="BS162" s="12">
        <f t="shared" si="844"/>
        <v>0</v>
      </c>
      <c r="BT162" s="12">
        <f t="shared" si="844"/>
        <v>0</v>
      </c>
      <c r="BU162" s="12">
        <f t="shared" si="844"/>
        <v>0</v>
      </c>
      <c r="BV162" s="12">
        <f t="shared" si="844"/>
        <v>3</v>
      </c>
      <c r="BW162" s="12">
        <f t="shared" si="844"/>
        <v>157253.67082425003</v>
      </c>
      <c r="BX162" s="12">
        <f t="shared" si="844"/>
        <v>0</v>
      </c>
      <c r="BY162" s="12">
        <f t="shared" si="844"/>
        <v>0</v>
      </c>
      <c r="BZ162" s="12">
        <f t="shared" si="844"/>
        <v>0</v>
      </c>
      <c r="CA162" s="12">
        <f t="shared" si="844"/>
        <v>0</v>
      </c>
      <c r="CB162" s="12">
        <f t="shared" ref="CB162:CI162" si="845">SUM(CB163:CB169)</f>
        <v>0</v>
      </c>
      <c r="CC162" s="12">
        <f t="shared" si="845"/>
        <v>0</v>
      </c>
      <c r="CD162" s="12">
        <f t="shared" si="845"/>
        <v>6</v>
      </c>
      <c r="CE162" s="12">
        <f t="shared" si="845"/>
        <v>377059.14892800001</v>
      </c>
      <c r="CF162" s="12">
        <f t="shared" si="845"/>
        <v>10</v>
      </c>
      <c r="CG162" s="12">
        <f t="shared" si="845"/>
        <v>619687.19537339988</v>
      </c>
      <c r="CH162" s="12">
        <f t="shared" si="845"/>
        <v>1</v>
      </c>
      <c r="CI162" s="12">
        <f t="shared" si="845"/>
        <v>60084.222105599998</v>
      </c>
      <c r="CJ162" s="12">
        <f>SUM(CJ163:CJ169)</f>
        <v>6</v>
      </c>
      <c r="CK162" s="12">
        <f t="shared" ref="CK162:DE162" si="846">SUM(CK163:CK169)</f>
        <v>496614.48883200006</v>
      </c>
      <c r="CL162" s="12">
        <f t="shared" si="846"/>
        <v>21</v>
      </c>
      <c r="CM162" s="12">
        <f t="shared" si="846"/>
        <v>1303161.1880826</v>
      </c>
      <c r="CN162" s="12">
        <f t="shared" si="846"/>
        <v>0</v>
      </c>
      <c r="CO162" s="12">
        <f t="shared" si="846"/>
        <v>0</v>
      </c>
      <c r="CP162" s="12">
        <f t="shared" si="846"/>
        <v>74</v>
      </c>
      <c r="CQ162" s="12">
        <f t="shared" si="846"/>
        <v>4024423.0589639996</v>
      </c>
      <c r="CR162" s="12">
        <f t="shared" si="846"/>
        <v>0</v>
      </c>
      <c r="CS162" s="12">
        <f t="shared" si="846"/>
        <v>0</v>
      </c>
      <c r="CT162" s="12">
        <f t="shared" si="846"/>
        <v>10</v>
      </c>
      <c r="CU162" s="12">
        <f t="shared" si="846"/>
        <v>670981.9924499999</v>
      </c>
      <c r="CV162" s="12">
        <f t="shared" si="846"/>
        <v>1</v>
      </c>
      <c r="CW162" s="12">
        <f t="shared" si="846"/>
        <v>60084.222105599998</v>
      </c>
      <c r="CX162" s="12">
        <f t="shared" si="846"/>
        <v>12</v>
      </c>
      <c r="CY162" s="12">
        <f t="shared" si="846"/>
        <v>652163.09635400004</v>
      </c>
      <c r="CZ162" s="12">
        <f t="shared" si="846"/>
        <v>0</v>
      </c>
      <c r="DA162" s="12">
        <f t="shared" si="846"/>
        <v>0</v>
      </c>
      <c r="DB162" s="12">
        <f t="shared" si="846"/>
        <v>0</v>
      </c>
      <c r="DC162" s="12">
        <f t="shared" si="846"/>
        <v>0</v>
      </c>
      <c r="DD162" s="12">
        <f t="shared" si="846"/>
        <v>15</v>
      </c>
      <c r="DE162" s="12">
        <f t="shared" si="846"/>
        <v>1013044.7004678001</v>
      </c>
      <c r="DF162" s="12">
        <f t="shared" ref="DF162:EA162" si="847">SUM(DF163:DF169)</f>
        <v>0</v>
      </c>
      <c r="DG162" s="12">
        <f t="shared" si="847"/>
        <v>0</v>
      </c>
      <c r="DH162" s="12">
        <f t="shared" si="847"/>
        <v>0</v>
      </c>
      <c r="DI162" s="12">
        <f t="shared" si="847"/>
        <v>0</v>
      </c>
      <c r="DJ162" s="12">
        <f t="shared" si="847"/>
        <v>82</v>
      </c>
      <c r="DK162" s="12">
        <f t="shared" si="847"/>
        <v>5509757.6542007998</v>
      </c>
      <c r="DL162" s="12">
        <f t="shared" si="847"/>
        <v>0</v>
      </c>
      <c r="DM162" s="12">
        <f t="shared" si="847"/>
        <v>0</v>
      </c>
      <c r="DN162" s="12">
        <f t="shared" si="847"/>
        <v>6</v>
      </c>
      <c r="DO162" s="12">
        <f t="shared" si="847"/>
        <v>454123.48641660006</v>
      </c>
      <c r="DP162" s="12">
        <f t="shared" si="847"/>
        <v>0</v>
      </c>
      <c r="DQ162" s="12">
        <f t="shared" si="847"/>
        <v>0</v>
      </c>
      <c r="DR162" s="12">
        <f t="shared" si="847"/>
        <v>0</v>
      </c>
      <c r="DS162" s="12">
        <f t="shared" si="847"/>
        <v>0</v>
      </c>
      <c r="DT162" s="12">
        <f t="shared" si="847"/>
        <v>5</v>
      </c>
      <c r="DU162" s="12">
        <f t="shared" si="847"/>
        <v>303578.43804749998</v>
      </c>
      <c r="DV162" s="12">
        <f t="shared" si="847"/>
        <v>10</v>
      </c>
      <c r="DW162" s="12">
        <f t="shared" si="847"/>
        <v>566243.33996999997</v>
      </c>
      <c r="DX162" s="12">
        <f t="shared" si="847"/>
        <v>2</v>
      </c>
      <c r="DY162" s="12">
        <f t="shared" si="847"/>
        <v>256354.23844800005</v>
      </c>
      <c r="DZ162" s="12">
        <f t="shared" si="847"/>
        <v>2</v>
      </c>
      <c r="EA162" s="12">
        <f t="shared" si="847"/>
        <v>242039.34770400001</v>
      </c>
      <c r="EB162" s="12">
        <f t="shared" ref="EB162:EC162" si="848">SUM(EB163:EB169)</f>
        <v>807</v>
      </c>
      <c r="EC162" s="12">
        <f t="shared" si="848"/>
        <v>52295215.850315906</v>
      </c>
    </row>
    <row r="163" spans="1:133" ht="28.5" customHeight="1" x14ac:dyDescent="0.25">
      <c r="A163" s="45">
        <v>182</v>
      </c>
      <c r="B163" s="8" t="s">
        <v>230</v>
      </c>
      <c r="C163" s="5">
        <v>19007.45</v>
      </c>
      <c r="D163" s="5">
        <f>C163*(H163+I163+J163)</f>
        <v>15205.960000000001</v>
      </c>
      <c r="E163" s="9">
        <v>2.0499999999999998</v>
      </c>
      <c r="F163" s="10">
        <v>1</v>
      </c>
      <c r="G163" s="10"/>
      <c r="H163" s="7">
        <v>0.42</v>
      </c>
      <c r="I163" s="7">
        <v>0.34</v>
      </c>
      <c r="J163" s="7">
        <v>0.04</v>
      </c>
      <c r="K163" s="7">
        <v>0.2</v>
      </c>
      <c r="L163" s="5">
        <v>1.4</v>
      </c>
      <c r="M163" s="5">
        <v>1.68</v>
      </c>
      <c r="N163" s="5">
        <v>2.23</v>
      </c>
      <c r="O163" s="5">
        <v>2.39</v>
      </c>
      <c r="P163" s="11"/>
      <c r="Q163" s="11">
        <f t="shared" ref="Q163:Q169" si="849">P163/12*9*C163*E163*F163*L163*$Q$9+P163/12*3*C163*E163*F163*L163*$Q$8</f>
        <v>0</v>
      </c>
      <c r="R163" s="11">
        <v>12</v>
      </c>
      <c r="S163" s="11">
        <f t="shared" ref="S163:S169" si="850">R163*C163*E163*F163*L163*$S$9</f>
        <v>851001.5514</v>
      </c>
      <c r="T163" s="11">
        <v>0</v>
      </c>
      <c r="U163" s="11">
        <f t="shared" ref="U163:U169" si="851">T163*C163*E163*F163*L163*$U$9</f>
        <v>0</v>
      </c>
      <c r="V163" s="11">
        <v>0</v>
      </c>
      <c r="W163" s="11">
        <f t="shared" ref="W163:W169" si="852">V163*C163*E163*F163*L163*$W$9</f>
        <v>0</v>
      </c>
      <c r="X163" s="11"/>
      <c r="Y163" s="11">
        <f t="shared" ref="Y163:Y169" si="853">X163*C163*E163*F163*L163*$Y$9</f>
        <v>0</v>
      </c>
      <c r="Z163" s="11">
        <v>71</v>
      </c>
      <c r="AA163" s="11">
        <f t="shared" ref="AA163:AA169" si="854">Z163*C163*E163*F163*L163*$AA$9</f>
        <v>4260462.8951499993</v>
      </c>
      <c r="AB163" s="11">
        <v>0</v>
      </c>
      <c r="AC163" s="11">
        <f t="shared" ref="AC163:AC169" si="855">AB163*C163*E163*F163*L163*$AC$9</f>
        <v>0</v>
      </c>
      <c r="AD163" s="11">
        <v>0</v>
      </c>
      <c r="AE163" s="11">
        <f t="shared" ref="AE163:AE169" si="856">AD163*C163*E163*F163*L163*$AE$9</f>
        <v>0</v>
      </c>
      <c r="AF163" s="11">
        <v>0</v>
      </c>
      <c r="AG163" s="11">
        <f t="shared" ref="AG163:AG169" si="857">AF163*C163*E163*F163*L163*$AG$9</f>
        <v>0</v>
      </c>
      <c r="AH163" s="11">
        <v>0</v>
      </c>
      <c r="AI163" s="11">
        <f t="shared" ref="AI163:AI169" si="858">AH163/12*9*C163*E163*F163*L163*$AI$9+AH163/12*3*C163*E163*F163*L163*$AI$8</f>
        <v>0</v>
      </c>
      <c r="AJ163" s="11">
        <v>2</v>
      </c>
      <c r="AK163" s="11">
        <f t="shared" ref="AK163:AK169" si="859">AJ163/12*9*C163*E163*F163*L163*$AK$9+AJ163/12*3*C163*E163*F163*L163*$AK$8</f>
        <v>111830.332075</v>
      </c>
      <c r="AL163" s="11"/>
      <c r="AM163" s="11">
        <f t="shared" ref="AM163:AM169" si="860">AL163/12*9*C163*E163*F163*L163*$AM$9+AL163/12*3*C163*E163*F163*L163*$AM$8</f>
        <v>0</v>
      </c>
      <c r="AN163" s="11"/>
      <c r="AO163" s="11">
        <f t="shared" ref="AO163:AO169" si="861">SUM($AO$9*AN163*C163*E163*F163*L163)</f>
        <v>0</v>
      </c>
      <c r="AP163" s="11">
        <v>6</v>
      </c>
      <c r="AQ163" s="11">
        <f t="shared" ref="AQ163:AQ169" si="862">AP163/12*3*C163*E163*F163*L163*$AQ$8+AP163/12*9*C163*E163*F163*L163*$AQ$9</f>
        <v>315852.49888500001</v>
      </c>
      <c r="AR163" s="11">
        <v>0</v>
      </c>
      <c r="AS163" s="11">
        <f t="shared" ref="AS163:AS169" si="863">AR163/12*9*C163*E163*F163*L163*$AS$9+AR163/12*3*C163*E163*F163*L163*$AS$8</f>
        <v>0</v>
      </c>
      <c r="AT163" s="11">
        <v>0</v>
      </c>
      <c r="AU163" s="11">
        <f t="shared" ref="AU163:AU169" si="864">AT163*C163*E163*F163*L163*$AU$9</f>
        <v>0</v>
      </c>
      <c r="AV163" s="11">
        <v>0</v>
      </c>
      <c r="AW163" s="11">
        <f t="shared" ref="AW163:AW169" si="865">AV163*C163*E163*F163*L163*$AW$9</f>
        <v>0</v>
      </c>
      <c r="AX163" s="11"/>
      <c r="AY163" s="11">
        <f t="shared" ref="AY163:AY169" si="866">SUM(AX163*$AY$9*C163*E163*F163*L163)</f>
        <v>0</v>
      </c>
      <c r="AZ163" s="11"/>
      <c r="BA163" s="11">
        <f t="shared" ref="BA163:BA169" si="867">(AZ163/12*3*C163*E163*F163*L163*$BA$8)+(AZ163/12*9*C163*E163*F163*L163*$BA$9)</f>
        <v>0</v>
      </c>
      <c r="BB163" s="11">
        <v>0</v>
      </c>
      <c r="BC163" s="11">
        <f t="shared" ref="BC163:BC169" si="868">BB163/12*9*C163*E163*F163*L163*$BC$9+BB163/12*3*C163*E163*F163*L163*$BC$8</f>
        <v>0</v>
      </c>
      <c r="BD163" s="11">
        <v>0</v>
      </c>
      <c r="BE163" s="11">
        <f t="shared" ref="BE163:BE169" si="869">BD163/12*9*C163*E163*F163*L163*$BE$9+BD163/12*3*C163*E163*F163*L163*$BE$8</f>
        <v>0</v>
      </c>
      <c r="BF163" s="11">
        <v>13</v>
      </c>
      <c r="BG163" s="11">
        <f t="shared" ref="BG163:BG169" si="870">BF163/12*9*C163*E163*F163*L163*$BG$9+BF163/12*3*C163*E163*F163*L163*$BG$8</f>
        <v>760582.63656374987</v>
      </c>
      <c r="BH163" s="11">
        <v>2</v>
      </c>
      <c r="BI163" s="11">
        <f t="shared" ref="BI163:BI169" si="871">BH163/12*9*C163*E163*F163*L163*$BI$9+BH163/12*3*C163*E163*F163*L163*$BI$8</f>
        <v>117012.71331750001</v>
      </c>
      <c r="BJ163" s="11">
        <v>0</v>
      </c>
      <c r="BK163" s="11">
        <f t="shared" ref="BK163:BK169" si="872">BJ163/12*9*C163*E163*F163*L163*$BK$9+BJ163/12*3*C163*E163*F163*L163*$BK$8</f>
        <v>0</v>
      </c>
      <c r="BL163" s="11">
        <v>0</v>
      </c>
      <c r="BM163" s="11">
        <f t="shared" ref="BM163:BM169" si="873">BL163/12*9*C163*E163*F163*L163*$BM$9+BL163/12*3*C163*E163*F163*L163*$BM$8</f>
        <v>0</v>
      </c>
      <c r="BN163" s="11">
        <v>0</v>
      </c>
      <c r="BO163" s="11">
        <f t="shared" ref="BO163:BO169" si="874">BN163/12*9*C163*E163*F163*L163*$BO$9+BN163/12*3*C163*E163*F163*L163*$BO$8</f>
        <v>0</v>
      </c>
      <c r="BP163" s="11">
        <v>0</v>
      </c>
      <c r="BQ163" s="11">
        <f t="shared" ref="BQ163:BQ169" si="875">BP163/12*9*C163*E163*F163*L163*$BQ$9+BP163/12*3*C163*E163*F163*L163*$BQ$8</f>
        <v>0</v>
      </c>
      <c r="BR163" s="11">
        <v>0</v>
      </c>
      <c r="BS163" s="11">
        <f t="shared" ref="BS163:BS169" si="876">BR163/12*9*C163*E163*F163*L163*$BS$9+BR163/12*3*C163*E163*F163*L163*$BS$8</f>
        <v>0</v>
      </c>
      <c r="BT163" s="11">
        <v>0</v>
      </c>
      <c r="BU163" s="11">
        <f t="shared" ref="BU163:BU169" si="877">BT163*C163*E163*F163*L163*$BU$9</f>
        <v>0</v>
      </c>
      <c r="BV163" s="11">
        <v>1</v>
      </c>
      <c r="BW163" s="11">
        <f t="shared" ref="BW163:BW169" si="878">BV163/12*9*C163*E163*F163*L163*$BW$9+BV163/12*3*C163*E163*F163*L163*$BW$8</f>
        <v>58506.356658750003</v>
      </c>
      <c r="BX163" s="11">
        <v>0</v>
      </c>
      <c r="BY163" s="11">
        <f t="shared" ref="BY163:BY169" si="879">BX163/12*9*C163*E163*F163*L163*$BY$9+BX163/12*3*C163*E163*F163*L163*$BY$8</f>
        <v>0</v>
      </c>
      <c r="BZ163" s="11">
        <v>0</v>
      </c>
      <c r="CA163" s="11">
        <f t="shared" ref="CA163:CA169" si="880">BZ163/12*9*C163*E163*F163*M163*$CA$9+BZ163/12*3*C163*E163*F163*M163*$CA$8</f>
        <v>0</v>
      </c>
      <c r="CB163" s="11">
        <v>0</v>
      </c>
      <c r="CC163" s="11">
        <f t="shared" ref="CC163:CC169" si="881">CB163/12*9*C163*E163*F163*M163*$CC$9+CB163/12*3*C163*E163*F163*M163*$CC$8</f>
        <v>0</v>
      </c>
      <c r="CD163" s="11"/>
      <c r="CE163" s="11">
        <f t="shared" ref="CE163:CE169" si="882">CD163/12*9*C163*E163*F163*M163*$CE$9+CD163/12*3*C163*E163*F163*M163*$CE$8</f>
        <v>0</v>
      </c>
      <c r="CF163" s="11">
        <v>7</v>
      </c>
      <c r="CG163" s="11">
        <f t="shared" ref="CG163:CG169" si="883">CF163/12*9*C163*E163*F163*M163*$CG$9+CF163/12*3*C163*E163*F163*M163*$CG$8</f>
        <v>442193.49843899993</v>
      </c>
      <c r="CH163" s="11"/>
      <c r="CI163" s="11">
        <f t="shared" ref="CI163:CI169" si="884">SUM(CH163*$CI$9*C163*E163*F163*M163)</f>
        <v>0</v>
      </c>
      <c r="CJ163" s="11"/>
      <c r="CK163" s="11">
        <f t="shared" si="559"/>
        <v>0</v>
      </c>
      <c r="CL163" s="11">
        <v>4</v>
      </c>
      <c r="CM163" s="11">
        <f t="shared" ref="CM163:CM169" si="885">CL163/12*9*C163*E163*F163*M163*$CM$9+CL163/12*3*C163*E163*F163*M163*$CM$8</f>
        <v>252681.99910799996</v>
      </c>
      <c r="CN163" s="11">
        <v>0</v>
      </c>
      <c r="CO163" s="11">
        <f t="shared" ref="CO163:CO169" si="886">CN163/12*9*C163*E163*F163*M163*$CO$9+CN163/12*3*C163*E163*F163*M163*$CO$8</f>
        <v>0</v>
      </c>
      <c r="CP163" s="11">
        <v>14</v>
      </c>
      <c r="CQ163" s="11">
        <f t="shared" ref="CQ163:CQ169" si="887">CP163/12*9*C163*E163*F163*M163*$CQ$9+CP163/12*3*C163*E163*F163*M163*$CQ$8</f>
        <v>884386.99687799986</v>
      </c>
      <c r="CR163" s="11">
        <v>0</v>
      </c>
      <c r="CS163" s="11">
        <f t="shared" ref="CS163:CS169" si="888">CR163*C163*E163*F163*M163*$CS$9</f>
        <v>0</v>
      </c>
      <c r="CT163" s="11">
        <v>10</v>
      </c>
      <c r="CU163" s="11">
        <f t="shared" ref="CU163:CU169" si="889">CT163/12*9*C163*E163*F163*M163*$CU$9+CT163/12*3*C163*E163*F163*M163*$CU$8</f>
        <v>670981.9924499999</v>
      </c>
      <c r="CV163" s="11"/>
      <c r="CW163" s="11">
        <f t="shared" ref="CW163:CW169" si="890">SUM(CV163*$CW$9*C163*E163*F163*M163)</f>
        <v>0</v>
      </c>
      <c r="CX163" s="11">
        <v>1</v>
      </c>
      <c r="CY163" s="11">
        <f t="shared" ref="CY163:CY169" si="891">(CX163/12*2*C163*E163*F163*M163*$CY$8)+(CX163/12*9*C163*E163*F163*M163*$CY$9)</f>
        <v>61752.163858</v>
      </c>
      <c r="CZ163" s="11">
        <v>0</v>
      </c>
      <c r="DA163" s="11">
        <f t="shared" ref="DA163:DA169" si="892">CZ163*C163*E163*F163*M163*$DA$9</f>
        <v>0</v>
      </c>
      <c r="DB163" s="11">
        <v>0</v>
      </c>
      <c r="DC163" s="11">
        <f t="shared" ref="DC163:DC169" si="893">DB163/12*9*C163*E163*F163*M163*$DC$9+DB163/12*3*C163*E163*F163*M163*$DC$8</f>
        <v>0</v>
      </c>
      <c r="DD163" s="11">
        <v>6</v>
      </c>
      <c r="DE163" s="11">
        <f t="shared" ref="DE163:DE169" si="894">DD163/12*9*C163*E163*F163*M163*$DE$9+DD163/12*3*C163*E163*F163*M163*$DE$8</f>
        <v>421245.76794300007</v>
      </c>
      <c r="DF163" s="11"/>
      <c r="DG163" s="11">
        <f t="shared" ref="DG163:DG169" si="895">DF163/12*9*C163*E163*F163*M163*$DG$9+DF163/12*3*C163*E163*F163*M163*$DG$8</f>
        <v>0</v>
      </c>
      <c r="DH163" s="11">
        <v>0</v>
      </c>
      <c r="DI163" s="11">
        <f t="shared" ref="DI163:DI169" si="896">DH163/12*9*C163*E163*F163*M163*$DI$9+DH163/12*3*C163*E163*F163*M163*$DI$8</f>
        <v>0</v>
      </c>
      <c r="DJ163" s="11">
        <v>10</v>
      </c>
      <c r="DK163" s="11">
        <f t="shared" ref="DK163:DK169" si="897">DJ163/12*9*C163*E163*F163*M163*$DK$9+DJ163/12*3*C163*E163*F163*M163*$DK$8</f>
        <v>702076.279905</v>
      </c>
      <c r="DL163" s="11">
        <v>0</v>
      </c>
      <c r="DM163" s="11">
        <f t="shared" ref="DM163:DM169" si="898">DL163/12*3*C163*E163*F163*M163*$DM$8+DL163/12*9*C163*E163*F163*M163*$DM$9</f>
        <v>0</v>
      </c>
      <c r="DN163" s="11">
        <v>0</v>
      </c>
      <c r="DO163" s="11">
        <f t="shared" ref="DO163:DO169" si="899">DN163/12*9*C163*E163*F163*M163*$DO$9+DN163/12*3*C163*E163*F163*M163*$DO$8</f>
        <v>0</v>
      </c>
      <c r="DP163" s="11">
        <v>0</v>
      </c>
      <c r="DQ163" s="11">
        <f t="shared" ref="DQ163:DQ169" si="900">DP163/12*9*C163*E163*F163*M163*$DQ$9+DP163/12*3*C163*E163*F163*M163*$DQ$8</f>
        <v>0</v>
      </c>
      <c r="DR163" s="11">
        <v>0</v>
      </c>
      <c r="DS163" s="11">
        <f t="shared" ref="DS163:DS169" si="901">DR163/12*9*C163*E163*F163*M163*$DS$9+DR163/12*3*C163*E163*F163*M163*$DS$8</f>
        <v>0</v>
      </c>
      <c r="DT163" s="11">
        <v>5</v>
      </c>
      <c r="DU163" s="11">
        <f t="shared" ref="DU163:DU169" si="902">DT163/12*9*C163*E163*F163*M163*$DU$9+DT163/12*3*C163*E163*F163*M163*$DU$8</f>
        <v>303578.43804749998</v>
      </c>
      <c r="DV163" s="11">
        <v>0</v>
      </c>
      <c r="DW163" s="11">
        <f t="shared" ref="DW163:DW169" si="903">DV163/12*9*C163*E163*F163*M163*$DW$9+DV163/12*3*C163*E163*F163*M163*$DW$8</f>
        <v>0</v>
      </c>
      <c r="DX163" s="11">
        <v>0</v>
      </c>
      <c r="DY163" s="11">
        <f t="shared" ref="DY163:DY169" si="904">DX163/12*9*C163*E163*F163*N163*$DY$9+DX163/12*3*C163*E163*F163*N163*$DY$8</f>
        <v>0</v>
      </c>
      <c r="DZ163" s="11"/>
      <c r="EA163" s="11">
        <f t="shared" ref="EA163:EA169" si="905">DZ163/12*9*C163*E163*F163*O163*$EA$9+DZ163/12*3*C163*E163*F163*O163*$EA$8</f>
        <v>0</v>
      </c>
      <c r="EB163" s="64">
        <f t="shared" ref="EB163:EC169" si="906">SUM(P163,R163,T163,V163,X163,Z163,AB163,AD163,AF163,AH163,AJ163,AL163,AP163,AR163,AT163,AV163,AX163,AZ163,BB163,BD163,BF163,BH163,BJ163,BL163,BN163,BP163,BR163,BT163,BV163,BX163,BZ163,CB163,CD163,CF163,CH163,CJ163,CL163,CN163,CP163,CR163,CT163,CV163,CX163,CZ163,DB163,DD163,DF163,DH163,DJ163,DL163,DN163,DP163,DR163,DT163,DV163,DX163,DZ163,AN163)</f>
        <v>164</v>
      </c>
      <c r="EC163" s="64">
        <f t="shared" si="906"/>
        <v>10214146.120678501</v>
      </c>
    </row>
    <row r="164" spans="1:133" ht="28.5" customHeight="1" x14ac:dyDescent="0.25">
      <c r="A164" s="45">
        <v>126</v>
      </c>
      <c r="B164" s="8" t="s">
        <v>231</v>
      </c>
      <c r="C164" s="5">
        <v>19007.45</v>
      </c>
      <c r="D164" s="5"/>
      <c r="E164" s="9">
        <v>2.29</v>
      </c>
      <c r="F164" s="10">
        <v>1</v>
      </c>
      <c r="G164" s="10"/>
      <c r="H164" s="7">
        <v>0.64</v>
      </c>
      <c r="I164" s="7">
        <v>0.12</v>
      </c>
      <c r="J164" s="7">
        <v>0.04</v>
      </c>
      <c r="K164" s="7">
        <v>0.2</v>
      </c>
      <c r="L164" s="5">
        <v>1.4</v>
      </c>
      <c r="M164" s="5">
        <v>1.68</v>
      </c>
      <c r="N164" s="5">
        <v>2.23</v>
      </c>
      <c r="O164" s="5">
        <v>2.39</v>
      </c>
      <c r="P164" s="11"/>
      <c r="Q164" s="11">
        <f t="shared" si="849"/>
        <v>0</v>
      </c>
      <c r="R164" s="11">
        <v>0</v>
      </c>
      <c r="S164" s="11">
        <f t="shared" si="850"/>
        <v>0</v>
      </c>
      <c r="T164" s="11"/>
      <c r="U164" s="11">
        <f t="shared" si="851"/>
        <v>0</v>
      </c>
      <c r="V164" s="11"/>
      <c r="W164" s="11">
        <f t="shared" si="852"/>
        <v>0</v>
      </c>
      <c r="X164" s="11">
        <v>94</v>
      </c>
      <c r="Y164" s="11">
        <f t="shared" si="853"/>
        <v>6300977.2779800007</v>
      </c>
      <c r="Z164" s="11">
        <v>6</v>
      </c>
      <c r="AA164" s="11">
        <f t="shared" si="854"/>
        <v>402190.03902000008</v>
      </c>
      <c r="AB164" s="11"/>
      <c r="AC164" s="11">
        <f t="shared" si="855"/>
        <v>0</v>
      </c>
      <c r="AD164" s="11"/>
      <c r="AE164" s="11">
        <f t="shared" si="856"/>
        <v>0</v>
      </c>
      <c r="AF164" s="11"/>
      <c r="AG164" s="11">
        <f t="shared" si="857"/>
        <v>0</v>
      </c>
      <c r="AH164" s="11"/>
      <c r="AI164" s="11">
        <f t="shared" si="858"/>
        <v>0</v>
      </c>
      <c r="AJ164" s="11"/>
      <c r="AK164" s="11">
        <f t="shared" si="859"/>
        <v>0</v>
      </c>
      <c r="AL164" s="11"/>
      <c r="AM164" s="11">
        <f t="shared" si="860"/>
        <v>0</v>
      </c>
      <c r="AN164" s="11"/>
      <c r="AO164" s="11">
        <f t="shared" si="861"/>
        <v>0</v>
      </c>
      <c r="AP164" s="11"/>
      <c r="AQ164" s="11">
        <f t="shared" si="862"/>
        <v>0</v>
      </c>
      <c r="AR164" s="11"/>
      <c r="AS164" s="11">
        <f t="shared" si="863"/>
        <v>0</v>
      </c>
      <c r="AT164" s="11"/>
      <c r="AU164" s="11">
        <f t="shared" si="864"/>
        <v>0</v>
      </c>
      <c r="AV164" s="11"/>
      <c r="AW164" s="11">
        <f t="shared" si="865"/>
        <v>0</v>
      </c>
      <c r="AX164" s="11"/>
      <c r="AY164" s="11">
        <f t="shared" si="866"/>
        <v>0</v>
      </c>
      <c r="AZ164" s="11"/>
      <c r="BA164" s="11">
        <f t="shared" si="867"/>
        <v>0</v>
      </c>
      <c r="BB164" s="11"/>
      <c r="BC164" s="11">
        <f t="shared" si="868"/>
        <v>0</v>
      </c>
      <c r="BD164" s="11"/>
      <c r="BE164" s="11">
        <f t="shared" si="869"/>
        <v>0</v>
      </c>
      <c r="BF164" s="11"/>
      <c r="BG164" s="11">
        <f t="shared" si="870"/>
        <v>0</v>
      </c>
      <c r="BH164" s="11"/>
      <c r="BI164" s="11">
        <f t="shared" si="871"/>
        <v>0</v>
      </c>
      <c r="BJ164" s="11"/>
      <c r="BK164" s="11">
        <f t="shared" si="872"/>
        <v>0</v>
      </c>
      <c r="BL164" s="11"/>
      <c r="BM164" s="11">
        <f t="shared" si="873"/>
        <v>0</v>
      </c>
      <c r="BN164" s="11"/>
      <c r="BO164" s="11">
        <f t="shared" si="874"/>
        <v>0</v>
      </c>
      <c r="BP164" s="11"/>
      <c r="BQ164" s="11">
        <f t="shared" si="875"/>
        <v>0</v>
      </c>
      <c r="BR164" s="11"/>
      <c r="BS164" s="11">
        <f t="shared" si="876"/>
        <v>0</v>
      </c>
      <c r="BT164" s="11"/>
      <c r="BU164" s="11">
        <f t="shared" si="877"/>
        <v>0</v>
      </c>
      <c r="BV164" s="11"/>
      <c r="BW164" s="11">
        <f t="shared" si="878"/>
        <v>0</v>
      </c>
      <c r="BX164" s="11"/>
      <c r="BY164" s="11">
        <f t="shared" si="879"/>
        <v>0</v>
      </c>
      <c r="BZ164" s="11"/>
      <c r="CA164" s="11">
        <f t="shared" si="880"/>
        <v>0</v>
      </c>
      <c r="CB164" s="11"/>
      <c r="CC164" s="11">
        <f t="shared" si="881"/>
        <v>0</v>
      </c>
      <c r="CD164" s="11"/>
      <c r="CE164" s="11">
        <f t="shared" si="882"/>
        <v>0</v>
      </c>
      <c r="CF164" s="11"/>
      <c r="CG164" s="11">
        <f t="shared" si="883"/>
        <v>0</v>
      </c>
      <c r="CH164" s="11"/>
      <c r="CI164" s="11">
        <f t="shared" si="884"/>
        <v>0</v>
      </c>
      <c r="CJ164" s="11"/>
      <c r="CK164" s="11">
        <f t="shared" si="559"/>
        <v>0</v>
      </c>
      <c r="CL164" s="11"/>
      <c r="CM164" s="11">
        <f t="shared" si="885"/>
        <v>0</v>
      </c>
      <c r="CN164" s="11"/>
      <c r="CO164" s="11">
        <f t="shared" si="886"/>
        <v>0</v>
      </c>
      <c r="CP164" s="11">
        <v>0</v>
      </c>
      <c r="CQ164" s="11">
        <f t="shared" si="887"/>
        <v>0</v>
      </c>
      <c r="CR164" s="11"/>
      <c r="CS164" s="11">
        <f t="shared" si="888"/>
        <v>0</v>
      </c>
      <c r="CT164" s="11"/>
      <c r="CU164" s="11">
        <f t="shared" si="889"/>
        <v>0</v>
      </c>
      <c r="CV164" s="11"/>
      <c r="CW164" s="11">
        <f t="shared" si="890"/>
        <v>0</v>
      </c>
      <c r="CX164" s="11"/>
      <c r="CY164" s="11">
        <f t="shared" si="891"/>
        <v>0</v>
      </c>
      <c r="CZ164" s="11"/>
      <c r="DA164" s="11">
        <f t="shared" si="892"/>
        <v>0</v>
      </c>
      <c r="DB164" s="11"/>
      <c r="DC164" s="11">
        <f t="shared" si="893"/>
        <v>0</v>
      </c>
      <c r="DD164" s="11"/>
      <c r="DE164" s="11">
        <f t="shared" si="894"/>
        <v>0</v>
      </c>
      <c r="DF164" s="11"/>
      <c r="DG164" s="11">
        <f t="shared" si="895"/>
        <v>0</v>
      </c>
      <c r="DH164" s="11"/>
      <c r="DI164" s="11">
        <f t="shared" si="896"/>
        <v>0</v>
      </c>
      <c r="DJ164" s="11"/>
      <c r="DK164" s="11">
        <f t="shared" si="897"/>
        <v>0</v>
      </c>
      <c r="DL164" s="11"/>
      <c r="DM164" s="11">
        <f t="shared" si="898"/>
        <v>0</v>
      </c>
      <c r="DN164" s="11"/>
      <c r="DO164" s="11">
        <f t="shared" si="899"/>
        <v>0</v>
      </c>
      <c r="DP164" s="11"/>
      <c r="DQ164" s="11">
        <f t="shared" si="900"/>
        <v>0</v>
      </c>
      <c r="DR164" s="11"/>
      <c r="DS164" s="11">
        <f t="shared" si="901"/>
        <v>0</v>
      </c>
      <c r="DT164" s="11"/>
      <c r="DU164" s="11">
        <f t="shared" si="902"/>
        <v>0</v>
      </c>
      <c r="DV164" s="11"/>
      <c r="DW164" s="11">
        <f t="shared" si="903"/>
        <v>0</v>
      </c>
      <c r="DX164" s="11"/>
      <c r="DY164" s="11">
        <f t="shared" si="904"/>
        <v>0</v>
      </c>
      <c r="DZ164" s="11"/>
      <c r="EA164" s="11">
        <f t="shared" si="905"/>
        <v>0</v>
      </c>
      <c r="EB164" s="64">
        <f t="shared" si="906"/>
        <v>100</v>
      </c>
      <c r="EC164" s="64">
        <f t="shared" si="906"/>
        <v>6703167.3170000007</v>
      </c>
    </row>
    <row r="165" spans="1:133" ht="28.5" customHeight="1" x14ac:dyDescent="0.25">
      <c r="A165" s="45">
        <v>127</v>
      </c>
      <c r="B165" s="8" t="s">
        <v>232</v>
      </c>
      <c r="C165" s="5">
        <v>19007.45</v>
      </c>
      <c r="D165" s="5"/>
      <c r="E165" s="9">
        <v>4.09</v>
      </c>
      <c r="F165" s="10">
        <v>1</v>
      </c>
      <c r="G165" s="10"/>
      <c r="H165" s="7">
        <v>0.55000000000000004</v>
      </c>
      <c r="I165" s="7">
        <v>0.22</v>
      </c>
      <c r="J165" s="7">
        <v>0.04</v>
      </c>
      <c r="K165" s="7">
        <v>0.19</v>
      </c>
      <c r="L165" s="5">
        <v>1.4</v>
      </c>
      <c r="M165" s="5">
        <v>1.68</v>
      </c>
      <c r="N165" s="5">
        <v>2.23</v>
      </c>
      <c r="O165" s="5">
        <v>2.39</v>
      </c>
      <c r="P165" s="11"/>
      <c r="Q165" s="11">
        <f t="shared" si="849"/>
        <v>0</v>
      </c>
      <c r="R165" s="11">
        <v>0</v>
      </c>
      <c r="S165" s="11">
        <f t="shared" si="850"/>
        <v>0</v>
      </c>
      <c r="T165" s="11"/>
      <c r="U165" s="11">
        <f t="shared" si="851"/>
        <v>0</v>
      </c>
      <c r="V165" s="11"/>
      <c r="W165" s="11">
        <f t="shared" si="852"/>
        <v>0</v>
      </c>
      <c r="X165" s="11">
        <v>40</v>
      </c>
      <c r="Y165" s="11">
        <f t="shared" si="853"/>
        <v>4788812.9827999994</v>
      </c>
      <c r="Z165" s="11">
        <v>4</v>
      </c>
      <c r="AA165" s="11">
        <f t="shared" si="854"/>
        <v>478881.29827999999</v>
      </c>
      <c r="AB165" s="11"/>
      <c r="AC165" s="11">
        <f t="shared" si="855"/>
        <v>0</v>
      </c>
      <c r="AD165" s="11"/>
      <c r="AE165" s="11">
        <f t="shared" si="856"/>
        <v>0</v>
      </c>
      <c r="AF165" s="11"/>
      <c r="AG165" s="11">
        <f t="shared" si="857"/>
        <v>0</v>
      </c>
      <c r="AH165" s="11"/>
      <c r="AI165" s="11">
        <f t="shared" si="858"/>
        <v>0</v>
      </c>
      <c r="AJ165" s="11"/>
      <c r="AK165" s="11">
        <f t="shared" si="859"/>
        <v>0</v>
      </c>
      <c r="AL165" s="11"/>
      <c r="AM165" s="11">
        <f t="shared" si="860"/>
        <v>0</v>
      </c>
      <c r="AN165" s="11"/>
      <c r="AO165" s="11">
        <f t="shared" si="861"/>
        <v>0</v>
      </c>
      <c r="AP165" s="11"/>
      <c r="AQ165" s="11">
        <f t="shared" si="862"/>
        <v>0</v>
      </c>
      <c r="AR165" s="11"/>
      <c r="AS165" s="11">
        <f t="shared" si="863"/>
        <v>0</v>
      </c>
      <c r="AT165" s="11"/>
      <c r="AU165" s="11">
        <f t="shared" si="864"/>
        <v>0</v>
      </c>
      <c r="AV165" s="11"/>
      <c r="AW165" s="11">
        <f t="shared" si="865"/>
        <v>0</v>
      </c>
      <c r="AX165" s="11"/>
      <c r="AY165" s="11">
        <f t="shared" si="866"/>
        <v>0</v>
      </c>
      <c r="AZ165" s="11"/>
      <c r="BA165" s="11">
        <f t="shared" si="867"/>
        <v>0</v>
      </c>
      <c r="BB165" s="11"/>
      <c r="BC165" s="11">
        <f t="shared" si="868"/>
        <v>0</v>
      </c>
      <c r="BD165" s="11"/>
      <c r="BE165" s="11">
        <f t="shared" si="869"/>
        <v>0</v>
      </c>
      <c r="BF165" s="11"/>
      <c r="BG165" s="11">
        <f t="shared" si="870"/>
        <v>0</v>
      </c>
      <c r="BH165" s="11"/>
      <c r="BI165" s="11">
        <f t="shared" si="871"/>
        <v>0</v>
      </c>
      <c r="BJ165" s="11"/>
      <c r="BK165" s="11">
        <f t="shared" si="872"/>
        <v>0</v>
      </c>
      <c r="BL165" s="11"/>
      <c r="BM165" s="11">
        <f t="shared" si="873"/>
        <v>0</v>
      </c>
      <c r="BN165" s="11"/>
      <c r="BO165" s="11">
        <f t="shared" si="874"/>
        <v>0</v>
      </c>
      <c r="BP165" s="11"/>
      <c r="BQ165" s="11">
        <f t="shared" si="875"/>
        <v>0</v>
      </c>
      <c r="BR165" s="11"/>
      <c r="BS165" s="11">
        <f t="shared" si="876"/>
        <v>0</v>
      </c>
      <c r="BT165" s="11"/>
      <c r="BU165" s="11">
        <f t="shared" si="877"/>
        <v>0</v>
      </c>
      <c r="BV165" s="11"/>
      <c r="BW165" s="11">
        <f t="shared" si="878"/>
        <v>0</v>
      </c>
      <c r="BX165" s="11"/>
      <c r="BY165" s="11">
        <f t="shared" si="879"/>
        <v>0</v>
      </c>
      <c r="BZ165" s="11"/>
      <c r="CA165" s="11">
        <f t="shared" si="880"/>
        <v>0</v>
      </c>
      <c r="CB165" s="11"/>
      <c r="CC165" s="11">
        <f t="shared" si="881"/>
        <v>0</v>
      </c>
      <c r="CD165" s="11"/>
      <c r="CE165" s="11">
        <f t="shared" si="882"/>
        <v>0</v>
      </c>
      <c r="CF165" s="11"/>
      <c r="CG165" s="11">
        <f t="shared" si="883"/>
        <v>0</v>
      </c>
      <c r="CH165" s="11"/>
      <c r="CI165" s="11">
        <f t="shared" si="884"/>
        <v>0</v>
      </c>
      <c r="CJ165" s="11"/>
      <c r="CK165" s="11">
        <f t="shared" si="559"/>
        <v>0</v>
      </c>
      <c r="CL165" s="11"/>
      <c r="CM165" s="11">
        <f t="shared" si="885"/>
        <v>0</v>
      </c>
      <c r="CN165" s="11"/>
      <c r="CO165" s="11">
        <f t="shared" si="886"/>
        <v>0</v>
      </c>
      <c r="CP165" s="11">
        <v>0</v>
      </c>
      <c r="CQ165" s="11">
        <f t="shared" si="887"/>
        <v>0</v>
      </c>
      <c r="CR165" s="11"/>
      <c r="CS165" s="11">
        <f t="shared" si="888"/>
        <v>0</v>
      </c>
      <c r="CT165" s="11"/>
      <c r="CU165" s="11">
        <f t="shared" si="889"/>
        <v>0</v>
      </c>
      <c r="CV165" s="11"/>
      <c r="CW165" s="11">
        <f t="shared" si="890"/>
        <v>0</v>
      </c>
      <c r="CX165" s="11"/>
      <c r="CY165" s="11">
        <f t="shared" si="891"/>
        <v>0</v>
      </c>
      <c r="CZ165" s="11"/>
      <c r="DA165" s="11">
        <f t="shared" si="892"/>
        <v>0</v>
      </c>
      <c r="DB165" s="11"/>
      <c r="DC165" s="11">
        <f t="shared" si="893"/>
        <v>0</v>
      </c>
      <c r="DD165" s="11"/>
      <c r="DE165" s="11">
        <f t="shared" si="894"/>
        <v>0</v>
      </c>
      <c r="DF165" s="11"/>
      <c r="DG165" s="11">
        <f t="shared" si="895"/>
        <v>0</v>
      </c>
      <c r="DH165" s="11"/>
      <c r="DI165" s="11">
        <f t="shared" si="896"/>
        <v>0</v>
      </c>
      <c r="DJ165" s="11"/>
      <c r="DK165" s="11">
        <f t="shared" si="897"/>
        <v>0</v>
      </c>
      <c r="DL165" s="11"/>
      <c r="DM165" s="11">
        <f t="shared" si="898"/>
        <v>0</v>
      </c>
      <c r="DN165" s="11"/>
      <c r="DO165" s="11">
        <f t="shared" si="899"/>
        <v>0</v>
      </c>
      <c r="DP165" s="11"/>
      <c r="DQ165" s="11">
        <f t="shared" si="900"/>
        <v>0</v>
      </c>
      <c r="DR165" s="11"/>
      <c r="DS165" s="11">
        <f t="shared" si="901"/>
        <v>0</v>
      </c>
      <c r="DT165" s="11"/>
      <c r="DU165" s="11">
        <f t="shared" si="902"/>
        <v>0</v>
      </c>
      <c r="DV165" s="11"/>
      <c r="DW165" s="11">
        <f t="shared" si="903"/>
        <v>0</v>
      </c>
      <c r="DX165" s="11"/>
      <c r="DY165" s="11">
        <f t="shared" si="904"/>
        <v>0</v>
      </c>
      <c r="DZ165" s="11"/>
      <c r="EA165" s="11">
        <f t="shared" si="905"/>
        <v>0</v>
      </c>
      <c r="EB165" s="64">
        <f t="shared" si="906"/>
        <v>44</v>
      </c>
      <c r="EC165" s="64">
        <f t="shared" si="906"/>
        <v>5267694.2810799992</v>
      </c>
    </row>
    <row r="166" spans="1:133" ht="30" x14ac:dyDescent="0.25">
      <c r="A166" s="45">
        <v>183</v>
      </c>
      <c r="B166" s="8" t="s">
        <v>233</v>
      </c>
      <c r="C166" s="5">
        <v>19007.45</v>
      </c>
      <c r="D166" s="5">
        <f t="shared" ref="D166:D176" si="907">C166*(H166+I166+J166)</f>
        <v>15205.960000000001</v>
      </c>
      <c r="E166" s="9">
        <v>1.54</v>
      </c>
      <c r="F166" s="10">
        <v>1</v>
      </c>
      <c r="G166" s="10"/>
      <c r="H166" s="7">
        <v>0.64</v>
      </c>
      <c r="I166" s="7">
        <v>0.12</v>
      </c>
      <c r="J166" s="7">
        <v>0.04</v>
      </c>
      <c r="K166" s="7">
        <v>0.2</v>
      </c>
      <c r="L166" s="5">
        <v>1.4</v>
      </c>
      <c r="M166" s="5">
        <v>1.68</v>
      </c>
      <c r="N166" s="5">
        <v>2.23</v>
      </c>
      <c r="O166" s="5">
        <v>2.39</v>
      </c>
      <c r="P166" s="11"/>
      <c r="Q166" s="11">
        <f t="shared" si="849"/>
        <v>0</v>
      </c>
      <c r="R166" s="11">
        <v>6</v>
      </c>
      <c r="S166" s="11">
        <f t="shared" si="850"/>
        <v>319644.48516000004</v>
      </c>
      <c r="T166" s="11">
        <v>0</v>
      </c>
      <c r="U166" s="11">
        <f t="shared" si="851"/>
        <v>0</v>
      </c>
      <c r="V166" s="11">
        <v>35</v>
      </c>
      <c r="W166" s="11">
        <f t="shared" si="852"/>
        <v>1577732.3947000001</v>
      </c>
      <c r="X166" s="11">
        <v>8</v>
      </c>
      <c r="Y166" s="11">
        <f t="shared" si="853"/>
        <v>360624.54736000003</v>
      </c>
      <c r="Z166" s="11">
        <v>2</v>
      </c>
      <c r="AA166" s="11">
        <f t="shared" si="854"/>
        <v>90156.136840000006</v>
      </c>
      <c r="AB166" s="11">
        <v>0</v>
      </c>
      <c r="AC166" s="11">
        <f t="shared" si="855"/>
        <v>0</v>
      </c>
      <c r="AD166" s="11">
        <v>0</v>
      </c>
      <c r="AE166" s="11">
        <f t="shared" si="856"/>
        <v>0</v>
      </c>
      <c r="AF166" s="11">
        <v>0</v>
      </c>
      <c r="AG166" s="11">
        <f t="shared" si="857"/>
        <v>0</v>
      </c>
      <c r="AH166" s="11">
        <v>0</v>
      </c>
      <c r="AI166" s="11">
        <f t="shared" si="858"/>
        <v>0</v>
      </c>
      <c r="AJ166" s="11">
        <v>0</v>
      </c>
      <c r="AK166" s="11">
        <f t="shared" si="859"/>
        <v>0</v>
      </c>
      <c r="AL166" s="11">
        <v>0</v>
      </c>
      <c r="AM166" s="11">
        <f t="shared" si="860"/>
        <v>0</v>
      </c>
      <c r="AN166" s="11"/>
      <c r="AO166" s="11">
        <f t="shared" si="861"/>
        <v>0</v>
      </c>
      <c r="AP166" s="11">
        <v>0</v>
      </c>
      <c r="AQ166" s="11">
        <f t="shared" si="862"/>
        <v>0</v>
      </c>
      <c r="AR166" s="11">
        <v>0</v>
      </c>
      <c r="AS166" s="11">
        <f t="shared" si="863"/>
        <v>0</v>
      </c>
      <c r="AT166" s="11">
        <v>0</v>
      </c>
      <c r="AU166" s="11">
        <f t="shared" si="864"/>
        <v>0</v>
      </c>
      <c r="AV166" s="11">
        <v>0</v>
      </c>
      <c r="AW166" s="11">
        <f t="shared" si="865"/>
        <v>0</v>
      </c>
      <c r="AX166" s="11"/>
      <c r="AY166" s="11">
        <f t="shared" si="866"/>
        <v>0</v>
      </c>
      <c r="AZ166" s="11"/>
      <c r="BA166" s="11">
        <f t="shared" si="867"/>
        <v>0</v>
      </c>
      <c r="BB166" s="11">
        <v>0</v>
      </c>
      <c r="BC166" s="11">
        <f t="shared" si="868"/>
        <v>0</v>
      </c>
      <c r="BD166" s="11">
        <v>0</v>
      </c>
      <c r="BE166" s="11">
        <f t="shared" si="869"/>
        <v>0</v>
      </c>
      <c r="BF166" s="11"/>
      <c r="BG166" s="11">
        <f t="shared" si="870"/>
        <v>0</v>
      </c>
      <c r="BH166" s="11"/>
      <c r="BI166" s="11">
        <f t="shared" si="871"/>
        <v>0</v>
      </c>
      <c r="BJ166" s="11">
        <v>0</v>
      </c>
      <c r="BK166" s="11">
        <f t="shared" si="872"/>
        <v>0</v>
      </c>
      <c r="BL166" s="11">
        <v>0</v>
      </c>
      <c r="BM166" s="11">
        <f t="shared" si="873"/>
        <v>0</v>
      </c>
      <c r="BN166" s="11">
        <v>0</v>
      </c>
      <c r="BO166" s="11">
        <f t="shared" si="874"/>
        <v>0</v>
      </c>
      <c r="BP166" s="11">
        <v>0</v>
      </c>
      <c r="BQ166" s="11">
        <f t="shared" si="875"/>
        <v>0</v>
      </c>
      <c r="BR166" s="11">
        <v>0</v>
      </c>
      <c r="BS166" s="11">
        <f t="shared" si="876"/>
        <v>0</v>
      </c>
      <c r="BT166" s="11">
        <v>0</v>
      </c>
      <c r="BU166" s="11">
        <f t="shared" si="877"/>
        <v>0</v>
      </c>
      <c r="BV166" s="11">
        <v>1</v>
      </c>
      <c r="BW166" s="11">
        <f t="shared" si="878"/>
        <v>43951.116709500006</v>
      </c>
      <c r="BX166" s="11">
        <v>0</v>
      </c>
      <c r="BY166" s="11">
        <f t="shared" si="879"/>
        <v>0</v>
      </c>
      <c r="BZ166" s="11">
        <v>0</v>
      </c>
      <c r="CA166" s="11">
        <f t="shared" si="880"/>
        <v>0</v>
      </c>
      <c r="CB166" s="11">
        <v>0</v>
      </c>
      <c r="CC166" s="11">
        <f t="shared" si="881"/>
        <v>0</v>
      </c>
      <c r="CD166" s="11">
        <v>0</v>
      </c>
      <c r="CE166" s="11">
        <f t="shared" si="882"/>
        <v>0</v>
      </c>
      <c r="CF166" s="11">
        <v>0</v>
      </c>
      <c r="CG166" s="11">
        <f t="shared" si="883"/>
        <v>0</v>
      </c>
      <c r="CH166" s="11"/>
      <c r="CI166" s="11">
        <f t="shared" si="884"/>
        <v>0</v>
      </c>
      <c r="CJ166" s="11"/>
      <c r="CK166" s="11">
        <f t="shared" si="559"/>
        <v>0</v>
      </c>
      <c r="CL166" s="11"/>
      <c r="CM166" s="11">
        <f t="shared" si="885"/>
        <v>0</v>
      </c>
      <c r="CN166" s="11">
        <v>0</v>
      </c>
      <c r="CO166" s="11">
        <f t="shared" si="886"/>
        <v>0</v>
      </c>
      <c r="CP166" s="11">
        <v>35</v>
      </c>
      <c r="CQ166" s="11">
        <f t="shared" si="887"/>
        <v>1660921.9209659998</v>
      </c>
      <c r="CR166" s="11">
        <v>0</v>
      </c>
      <c r="CS166" s="11">
        <f t="shared" si="888"/>
        <v>0</v>
      </c>
      <c r="CT166" s="11">
        <v>0</v>
      </c>
      <c r="CU166" s="11">
        <f t="shared" si="889"/>
        <v>0</v>
      </c>
      <c r="CV166" s="11"/>
      <c r="CW166" s="11">
        <f t="shared" si="890"/>
        <v>0</v>
      </c>
      <c r="CX166" s="11">
        <v>4</v>
      </c>
      <c r="CY166" s="11">
        <f t="shared" si="891"/>
        <v>185557.72164160002</v>
      </c>
      <c r="CZ166" s="11">
        <v>0</v>
      </c>
      <c r="DA166" s="11">
        <f t="shared" si="892"/>
        <v>0</v>
      </c>
      <c r="DB166" s="11">
        <v>0</v>
      </c>
      <c r="DC166" s="11">
        <f t="shared" si="893"/>
        <v>0</v>
      </c>
      <c r="DD166" s="11"/>
      <c r="DE166" s="11">
        <f t="shared" si="894"/>
        <v>0</v>
      </c>
      <c r="DF166" s="11">
        <v>0</v>
      </c>
      <c r="DG166" s="11">
        <f t="shared" si="895"/>
        <v>0</v>
      </c>
      <c r="DH166" s="11">
        <v>0</v>
      </c>
      <c r="DI166" s="11">
        <f t="shared" si="896"/>
        <v>0</v>
      </c>
      <c r="DJ166" s="11">
        <v>2</v>
      </c>
      <c r="DK166" s="11">
        <f t="shared" si="897"/>
        <v>105482.68010280002</v>
      </c>
      <c r="DL166" s="11">
        <v>0</v>
      </c>
      <c r="DM166" s="11">
        <f t="shared" si="898"/>
        <v>0</v>
      </c>
      <c r="DN166" s="11"/>
      <c r="DO166" s="11">
        <f t="shared" si="899"/>
        <v>0</v>
      </c>
      <c r="DP166" s="11">
        <v>0</v>
      </c>
      <c r="DQ166" s="11">
        <f t="shared" si="900"/>
        <v>0</v>
      </c>
      <c r="DR166" s="11">
        <v>0</v>
      </c>
      <c r="DS166" s="11">
        <f t="shared" si="901"/>
        <v>0</v>
      </c>
      <c r="DT166" s="11">
        <v>0</v>
      </c>
      <c r="DU166" s="11">
        <f t="shared" si="902"/>
        <v>0</v>
      </c>
      <c r="DV166" s="11">
        <v>5</v>
      </c>
      <c r="DW166" s="11">
        <f t="shared" si="903"/>
        <v>252027.38253</v>
      </c>
      <c r="DX166" s="11">
        <v>0</v>
      </c>
      <c r="DY166" s="11">
        <f t="shared" si="904"/>
        <v>0</v>
      </c>
      <c r="DZ166" s="11">
        <v>0</v>
      </c>
      <c r="EA166" s="11">
        <f t="shared" si="905"/>
        <v>0</v>
      </c>
      <c r="EB166" s="64">
        <f t="shared" si="906"/>
        <v>98</v>
      </c>
      <c r="EC166" s="64">
        <f t="shared" si="906"/>
        <v>4596098.3860098999</v>
      </c>
    </row>
    <row r="167" spans="1:133" ht="30" x14ac:dyDescent="0.25">
      <c r="A167" s="45">
        <v>184</v>
      </c>
      <c r="B167" s="8" t="s">
        <v>234</v>
      </c>
      <c r="C167" s="5">
        <v>19007.45</v>
      </c>
      <c r="D167" s="5">
        <f t="shared" si="907"/>
        <v>15396.034500000002</v>
      </c>
      <c r="E167" s="9">
        <v>1.92</v>
      </c>
      <c r="F167" s="10">
        <v>1</v>
      </c>
      <c r="G167" s="10"/>
      <c r="H167" s="7">
        <v>0.55000000000000004</v>
      </c>
      <c r="I167" s="7">
        <v>0.22</v>
      </c>
      <c r="J167" s="7">
        <v>0.04</v>
      </c>
      <c r="K167" s="7">
        <v>0.19</v>
      </c>
      <c r="L167" s="5">
        <v>1.4</v>
      </c>
      <c r="M167" s="5">
        <v>1.68</v>
      </c>
      <c r="N167" s="5">
        <v>2.23</v>
      </c>
      <c r="O167" s="5">
        <v>2.39</v>
      </c>
      <c r="P167" s="11"/>
      <c r="Q167" s="11">
        <f t="shared" si="849"/>
        <v>0</v>
      </c>
      <c r="R167" s="11">
        <v>4</v>
      </c>
      <c r="S167" s="11">
        <f t="shared" si="850"/>
        <v>265678.53311999998</v>
      </c>
      <c r="T167" s="11">
        <v>0</v>
      </c>
      <c r="U167" s="11">
        <f t="shared" si="851"/>
        <v>0</v>
      </c>
      <c r="V167" s="11">
        <v>0</v>
      </c>
      <c r="W167" s="11">
        <f t="shared" si="852"/>
        <v>0</v>
      </c>
      <c r="X167" s="11">
        <v>4</v>
      </c>
      <c r="Y167" s="11">
        <f t="shared" si="853"/>
        <v>224804.91264</v>
      </c>
      <c r="Z167" s="11">
        <v>109</v>
      </c>
      <c r="AA167" s="11">
        <f t="shared" si="854"/>
        <v>6125933.8694399996</v>
      </c>
      <c r="AB167" s="11">
        <v>0</v>
      </c>
      <c r="AC167" s="11">
        <f t="shared" si="855"/>
        <v>0</v>
      </c>
      <c r="AD167" s="11">
        <v>0</v>
      </c>
      <c r="AE167" s="11">
        <f t="shared" si="856"/>
        <v>0</v>
      </c>
      <c r="AF167" s="11">
        <v>0</v>
      </c>
      <c r="AG167" s="11">
        <f t="shared" si="857"/>
        <v>0</v>
      </c>
      <c r="AH167" s="11">
        <v>0</v>
      </c>
      <c r="AI167" s="11">
        <f t="shared" si="858"/>
        <v>0</v>
      </c>
      <c r="AJ167" s="11">
        <v>2</v>
      </c>
      <c r="AK167" s="11">
        <f t="shared" si="859"/>
        <v>104738.65248</v>
      </c>
      <c r="AL167" s="11">
        <v>0</v>
      </c>
      <c r="AM167" s="11">
        <f t="shared" si="860"/>
        <v>0</v>
      </c>
      <c r="AN167" s="11"/>
      <c r="AO167" s="11">
        <f t="shared" si="861"/>
        <v>0</v>
      </c>
      <c r="AP167" s="11">
        <v>12</v>
      </c>
      <c r="AQ167" s="11">
        <f t="shared" si="862"/>
        <v>591645.65644799999</v>
      </c>
      <c r="AR167" s="11">
        <v>0</v>
      </c>
      <c r="AS167" s="11">
        <f t="shared" si="863"/>
        <v>0</v>
      </c>
      <c r="AT167" s="11"/>
      <c r="AU167" s="11">
        <f t="shared" si="864"/>
        <v>0</v>
      </c>
      <c r="AV167" s="11">
        <v>0</v>
      </c>
      <c r="AW167" s="11">
        <f t="shared" si="865"/>
        <v>0</v>
      </c>
      <c r="AX167" s="11"/>
      <c r="AY167" s="11">
        <f t="shared" si="866"/>
        <v>0</v>
      </c>
      <c r="AZ167" s="11">
        <v>9</v>
      </c>
      <c r="BA167" s="11">
        <f t="shared" si="867"/>
        <v>471323.93616000004</v>
      </c>
      <c r="BB167" s="11">
        <v>0</v>
      </c>
      <c r="BC167" s="11">
        <f t="shared" si="868"/>
        <v>0</v>
      </c>
      <c r="BD167" s="11">
        <v>0</v>
      </c>
      <c r="BE167" s="11">
        <f t="shared" si="869"/>
        <v>0</v>
      </c>
      <c r="BF167" s="11"/>
      <c r="BG167" s="11">
        <f t="shared" si="870"/>
        <v>0</v>
      </c>
      <c r="BH167" s="11">
        <v>29</v>
      </c>
      <c r="BI167" s="11">
        <f t="shared" si="871"/>
        <v>1589089.7262240001</v>
      </c>
      <c r="BJ167" s="11">
        <v>0</v>
      </c>
      <c r="BK167" s="11">
        <f t="shared" si="872"/>
        <v>0</v>
      </c>
      <c r="BL167" s="11">
        <v>0</v>
      </c>
      <c r="BM167" s="11">
        <f t="shared" si="873"/>
        <v>0</v>
      </c>
      <c r="BN167" s="11">
        <v>0</v>
      </c>
      <c r="BO167" s="11">
        <f t="shared" si="874"/>
        <v>0</v>
      </c>
      <c r="BP167" s="11">
        <v>0</v>
      </c>
      <c r="BQ167" s="11">
        <f t="shared" si="875"/>
        <v>0</v>
      </c>
      <c r="BR167" s="11">
        <v>0</v>
      </c>
      <c r="BS167" s="11">
        <f t="shared" si="876"/>
        <v>0</v>
      </c>
      <c r="BT167" s="11">
        <v>0</v>
      </c>
      <c r="BU167" s="11">
        <f t="shared" si="877"/>
        <v>0</v>
      </c>
      <c r="BV167" s="11">
        <v>1</v>
      </c>
      <c r="BW167" s="11">
        <f t="shared" si="878"/>
        <v>54796.197456000009</v>
      </c>
      <c r="BX167" s="11">
        <v>0</v>
      </c>
      <c r="BY167" s="11">
        <f t="shared" si="879"/>
        <v>0</v>
      </c>
      <c r="BZ167" s="11">
        <v>0</v>
      </c>
      <c r="CA167" s="11">
        <f t="shared" si="880"/>
        <v>0</v>
      </c>
      <c r="CB167" s="11"/>
      <c r="CC167" s="11">
        <f t="shared" si="881"/>
        <v>0</v>
      </c>
      <c r="CD167" s="11">
        <v>6</v>
      </c>
      <c r="CE167" s="11">
        <f t="shared" si="882"/>
        <v>377059.14892800001</v>
      </c>
      <c r="CF167" s="11">
        <v>3</v>
      </c>
      <c r="CG167" s="11">
        <f t="shared" si="883"/>
        <v>177493.69693440001</v>
      </c>
      <c r="CH167" s="11">
        <v>1</v>
      </c>
      <c r="CI167" s="11">
        <f t="shared" si="884"/>
        <v>60084.222105599998</v>
      </c>
      <c r="CJ167" s="11">
        <v>6</v>
      </c>
      <c r="CK167" s="11">
        <f t="shared" si="559"/>
        <v>496614.48883200006</v>
      </c>
      <c r="CL167" s="11">
        <v>12</v>
      </c>
      <c r="CM167" s="11">
        <f t="shared" si="885"/>
        <v>709974.78773760004</v>
      </c>
      <c r="CN167" s="11">
        <v>0</v>
      </c>
      <c r="CO167" s="11">
        <f t="shared" si="886"/>
        <v>0</v>
      </c>
      <c r="CP167" s="11">
        <v>25</v>
      </c>
      <c r="CQ167" s="11">
        <f t="shared" si="887"/>
        <v>1479114.1411199998</v>
      </c>
      <c r="CR167" s="11">
        <v>0</v>
      </c>
      <c r="CS167" s="11">
        <f t="shared" si="888"/>
        <v>0</v>
      </c>
      <c r="CT167" s="11"/>
      <c r="CU167" s="11">
        <f t="shared" si="889"/>
        <v>0</v>
      </c>
      <c r="CV167" s="11">
        <v>1</v>
      </c>
      <c r="CW167" s="11">
        <f t="shared" si="890"/>
        <v>60084.222105599998</v>
      </c>
      <c r="CX167" s="11">
        <v>7</v>
      </c>
      <c r="CY167" s="11">
        <f t="shared" si="891"/>
        <v>404853.21085440001</v>
      </c>
      <c r="CZ167" s="11"/>
      <c r="DA167" s="11">
        <f t="shared" si="892"/>
        <v>0</v>
      </c>
      <c r="DB167" s="11">
        <v>0</v>
      </c>
      <c r="DC167" s="11">
        <f t="shared" si="893"/>
        <v>0</v>
      </c>
      <c r="DD167" s="11">
        <v>9</v>
      </c>
      <c r="DE167" s="11">
        <f t="shared" si="894"/>
        <v>591798.93252480007</v>
      </c>
      <c r="DF167" s="11">
        <v>0</v>
      </c>
      <c r="DG167" s="11">
        <f t="shared" si="895"/>
        <v>0</v>
      </c>
      <c r="DH167" s="11">
        <v>0</v>
      </c>
      <c r="DI167" s="11">
        <f t="shared" si="896"/>
        <v>0</v>
      </c>
      <c r="DJ167" s="11">
        <v>60</v>
      </c>
      <c r="DK167" s="11">
        <f t="shared" si="897"/>
        <v>3945326.2168319998</v>
      </c>
      <c r="DL167" s="11">
        <v>0</v>
      </c>
      <c r="DM167" s="11">
        <f t="shared" si="898"/>
        <v>0</v>
      </c>
      <c r="DN167" s="11">
        <v>0</v>
      </c>
      <c r="DO167" s="11">
        <f t="shared" si="899"/>
        <v>0</v>
      </c>
      <c r="DP167" s="11">
        <v>0</v>
      </c>
      <c r="DQ167" s="11">
        <f t="shared" si="900"/>
        <v>0</v>
      </c>
      <c r="DR167" s="11">
        <v>0</v>
      </c>
      <c r="DS167" s="11">
        <f t="shared" si="901"/>
        <v>0</v>
      </c>
      <c r="DT167" s="11">
        <v>0</v>
      </c>
      <c r="DU167" s="11">
        <f t="shared" si="902"/>
        <v>0</v>
      </c>
      <c r="DV167" s="11">
        <v>5</v>
      </c>
      <c r="DW167" s="11">
        <f t="shared" si="903"/>
        <v>314215.95743999997</v>
      </c>
      <c r="DX167" s="11">
        <v>2</v>
      </c>
      <c r="DY167" s="11">
        <f t="shared" si="904"/>
        <v>256354.23844800005</v>
      </c>
      <c r="DZ167" s="11">
        <v>2</v>
      </c>
      <c r="EA167" s="11">
        <f t="shared" si="905"/>
        <v>242039.34770400001</v>
      </c>
      <c r="EB167" s="64">
        <f t="shared" si="906"/>
        <v>309</v>
      </c>
      <c r="EC167" s="64">
        <f t="shared" si="906"/>
        <v>18543024.095534403</v>
      </c>
    </row>
    <row r="168" spans="1:133" ht="30" x14ac:dyDescent="0.25">
      <c r="A168" s="45">
        <v>185</v>
      </c>
      <c r="B168" s="8" t="s">
        <v>235</v>
      </c>
      <c r="C168" s="5">
        <v>19007.45</v>
      </c>
      <c r="D168" s="5">
        <f t="shared" si="907"/>
        <v>15396.034500000002</v>
      </c>
      <c r="E168" s="9">
        <v>2.21</v>
      </c>
      <c r="F168" s="10">
        <v>1</v>
      </c>
      <c r="G168" s="10"/>
      <c r="H168" s="7">
        <v>0.49</v>
      </c>
      <c r="I168" s="7">
        <v>0.28000000000000003</v>
      </c>
      <c r="J168" s="7">
        <v>0.04</v>
      </c>
      <c r="K168" s="7">
        <v>0.19</v>
      </c>
      <c r="L168" s="5">
        <v>1.4</v>
      </c>
      <c r="M168" s="5">
        <v>1.68</v>
      </c>
      <c r="N168" s="5">
        <v>2.23</v>
      </c>
      <c r="O168" s="5">
        <v>2.39</v>
      </c>
      <c r="P168" s="11"/>
      <c r="Q168" s="11">
        <f t="shared" si="849"/>
        <v>0</v>
      </c>
      <c r="R168" s="11">
        <v>15</v>
      </c>
      <c r="S168" s="11">
        <f t="shared" si="850"/>
        <v>1146776.4808500002</v>
      </c>
      <c r="T168" s="11">
        <v>0</v>
      </c>
      <c r="U168" s="11">
        <f t="shared" si="851"/>
        <v>0</v>
      </c>
      <c r="V168" s="11">
        <v>0</v>
      </c>
      <c r="W168" s="11">
        <f t="shared" si="852"/>
        <v>0</v>
      </c>
      <c r="X168" s="11"/>
      <c r="Y168" s="11">
        <f t="shared" si="853"/>
        <v>0</v>
      </c>
      <c r="Z168" s="11">
        <v>12</v>
      </c>
      <c r="AA168" s="11">
        <f t="shared" si="854"/>
        <v>776279.46396000008</v>
      </c>
      <c r="AB168" s="11">
        <v>0</v>
      </c>
      <c r="AC168" s="11">
        <f t="shared" si="855"/>
        <v>0</v>
      </c>
      <c r="AD168" s="11">
        <v>0</v>
      </c>
      <c r="AE168" s="11">
        <f t="shared" si="856"/>
        <v>0</v>
      </c>
      <c r="AF168" s="11">
        <v>0</v>
      </c>
      <c r="AG168" s="11">
        <f t="shared" si="857"/>
        <v>0</v>
      </c>
      <c r="AH168" s="11">
        <v>0</v>
      </c>
      <c r="AI168" s="11">
        <f t="shared" si="858"/>
        <v>0</v>
      </c>
      <c r="AJ168" s="11">
        <v>0</v>
      </c>
      <c r="AK168" s="11">
        <f t="shared" si="859"/>
        <v>0</v>
      </c>
      <c r="AL168" s="11">
        <v>0</v>
      </c>
      <c r="AM168" s="11">
        <f t="shared" si="860"/>
        <v>0</v>
      </c>
      <c r="AN168" s="11"/>
      <c r="AO168" s="11">
        <f t="shared" si="861"/>
        <v>0</v>
      </c>
      <c r="AP168" s="11">
        <v>0</v>
      </c>
      <c r="AQ168" s="11">
        <f t="shared" si="862"/>
        <v>0</v>
      </c>
      <c r="AR168" s="11">
        <v>0</v>
      </c>
      <c r="AS168" s="11">
        <f t="shared" si="863"/>
        <v>0</v>
      </c>
      <c r="AT168" s="11">
        <v>0</v>
      </c>
      <c r="AU168" s="11">
        <f t="shared" si="864"/>
        <v>0</v>
      </c>
      <c r="AV168" s="11">
        <v>0</v>
      </c>
      <c r="AW168" s="11">
        <f t="shared" si="865"/>
        <v>0</v>
      </c>
      <c r="AX168" s="11"/>
      <c r="AY168" s="11">
        <f t="shared" si="866"/>
        <v>0</v>
      </c>
      <c r="AZ168" s="11">
        <v>2</v>
      </c>
      <c r="BA168" s="11">
        <f t="shared" si="867"/>
        <v>120558.553115</v>
      </c>
      <c r="BB168" s="11">
        <v>0</v>
      </c>
      <c r="BC168" s="11">
        <f t="shared" si="868"/>
        <v>0</v>
      </c>
      <c r="BD168" s="11">
        <v>0</v>
      </c>
      <c r="BE168" s="11">
        <f t="shared" si="869"/>
        <v>0</v>
      </c>
      <c r="BF168" s="11">
        <v>2</v>
      </c>
      <c r="BG168" s="11">
        <f t="shared" si="870"/>
        <v>126145.4128935</v>
      </c>
      <c r="BH168" s="11">
        <v>0</v>
      </c>
      <c r="BI168" s="11">
        <f t="shared" si="871"/>
        <v>0</v>
      </c>
      <c r="BJ168" s="11">
        <v>0</v>
      </c>
      <c r="BK168" s="11">
        <f t="shared" si="872"/>
        <v>0</v>
      </c>
      <c r="BL168" s="11">
        <v>0</v>
      </c>
      <c r="BM168" s="11">
        <f t="shared" si="873"/>
        <v>0</v>
      </c>
      <c r="BN168" s="11">
        <v>0</v>
      </c>
      <c r="BO168" s="11">
        <f t="shared" si="874"/>
        <v>0</v>
      </c>
      <c r="BP168" s="11">
        <v>0</v>
      </c>
      <c r="BQ168" s="11">
        <f t="shared" si="875"/>
        <v>0</v>
      </c>
      <c r="BR168" s="11">
        <v>0</v>
      </c>
      <c r="BS168" s="11">
        <f t="shared" si="876"/>
        <v>0</v>
      </c>
      <c r="BT168" s="11">
        <v>0</v>
      </c>
      <c r="BU168" s="11">
        <f t="shared" si="877"/>
        <v>0</v>
      </c>
      <c r="BV168" s="11">
        <v>0</v>
      </c>
      <c r="BW168" s="11">
        <f t="shared" si="878"/>
        <v>0</v>
      </c>
      <c r="BX168" s="11">
        <v>0</v>
      </c>
      <c r="BY168" s="11">
        <f t="shared" si="879"/>
        <v>0</v>
      </c>
      <c r="BZ168" s="11">
        <v>0</v>
      </c>
      <c r="CA168" s="11">
        <f t="shared" si="880"/>
        <v>0</v>
      </c>
      <c r="CB168" s="11">
        <v>0</v>
      </c>
      <c r="CC168" s="11">
        <f t="shared" si="881"/>
        <v>0</v>
      </c>
      <c r="CD168" s="11">
        <v>0</v>
      </c>
      <c r="CE168" s="11">
        <f t="shared" si="882"/>
        <v>0</v>
      </c>
      <c r="CF168" s="11">
        <v>0</v>
      </c>
      <c r="CG168" s="11">
        <f t="shared" si="883"/>
        <v>0</v>
      </c>
      <c r="CH168" s="11"/>
      <c r="CI168" s="11">
        <f t="shared" si="884"/>
        <v>0</v>
      </c>
      <c r="CJ168" s="11"/>
      <c r="CK168" s="11">
        <f t="shared" si="559"/>
        <v>0</v>
      </c>
      <c r="CL168" s="11">
        <v>5</v>
      </c>
      <c r="CM168" s="11">
        <f t="shared" si="885"/>
        <v>340504.40123700001</v>
      </c>
      <c r="CN168" s="11">
        <v>0</v>
      </c>
      <c r="CO168" s="11">
        <f t="shared" si="886"/>
        <v>0</v>
      </c>
      <c r="CP168" s="11"/>
      <c r="CQ168" s="11">
        <f t="shared" si="887"/>
        <v>0</v>
      </c>
      <c r="CR168" s="11">
        <v>0</v>
      </c>
      <c r="CS168" s="11">
        <f t="shared" si="888"/>
        <v>0</v>
      </c>
      <c r="CT168" s="11">
        <v>0</v>
      </c>
      <c r="CU168" s="11">
        <f t="shared" si="889"/>
        <v>0</v>
      </c>
      <c r="CV168" s="11"/>
      <c r="CW168" s="11">
        <f t="shared" si="890"/>
        <v>0</v>
      </c>
      <c r="CX168" s="11"/>
      <c r="CY168" s="11">
        <f t="shared" si="891"/>
        <v>0</v>
      </c>
      <c r="CZ168" s="11">
        <v>0</v>
      </c>
      <c r="DA168" s="11">
        <f t="shared" si="892"/>
        <v>0</v>
      </c>
      <c r="DB168" s="11">
        <v>0</v>
      </c>
      <c r="DC168" s="11">
        <f t="shared" si="893"/>
        <v>0</v>
      </c>
      <c r="DD168" s="11">
        <v>0</v>
      </c>
      <c r="DE168" s="11">
        <f t="shared" si="894"/>
        <v>0</v>
      </c>
      <c r="DF168" s="11">
        <v>0</v>
      </c>
      <c r="DG168" s="11">
        <f t="shared" si="895"/>
        <v>0</v>
      </c>
      <c r="DH168" s="11">
        <v>0</v>
      </c>
      <c r="DI168" s="11">
        <f t="shared" si="896"/>
        <v>0</v>
      </c>
      <c r="DJ168" s="11">
        <v>10</v>
      </c>
      <c r="DK168" s="11">
        <f t="shared" si="897"/>
        <v>756872.47736100003</v>
      </c>
      <c r="DL168" s="11">
        <v>0</v>
      </c>
      <c r="DM168" s="11">
        <f t="shared" si="898"/>
        <v>0</v>
      </c>
      <c r="DN168" s="11">
        <v>6</v>
      </c>
      <c r="DO168" s="11">
        <f t="shared" si="899"/>
        <v>454123.48641660006</v>
      </c>
      <c r="DP168" s="11">
        <v>0</v>
      </c>
      <c r="DQ168" s="11">
        <f t="shared" si="900"/>
        <v>0</v>
      </c>
      <c r="DR168" s="11">
        <v>0</v>
      </c>
      <c r="DS168" s="11">
        <f t="shared" si="901"/>
        <v>0</v>
      </c>
      <c r="DT168" s="11">
        <v>0</v>
      </c>
      <c r="DU168" s="11">
        <f t="shared" si="902"/>
        <v>0</v>
      </c>
      <c r="DV168" s="11">
        <v>0</v>
      </c>
      <c r="DW168" s="11">
        <f t="shared" si="903"/>
        <v>0</v>
      </c>
      <c r="DX168" s="11">
        <v>0</v>
      </c>
      <c r="DY168" s="11">
        <f t="shared" si="904"/>
        <v>0</v>
      </c>
      <c r="DZ168" s="11">
        <v>0</v>
      </c>
      <c r="EA168" s="11">
        <f t="shared" si="905"/>
        <v>0</v>
      </c>
      <c r="EB168" s="64">
        <f t="shared" si="906"/>
        <v>52</v>
      </c>
      <c r="EC168" s="64">
        <f t="shared" si="906"/>
        <v>3721260.2758331005</v>
      </c>
    </row>
    <row r="169" spans="1:133" ht="30" x14ac:dyDescent="0.25">
      <c r="A169" s="45">
        <v>186</v>
      </c>
      <c r="B169" s="8" t="s">
        <v>236</v>
      </c>
      <c r="C169" s="5">
        <v>19007.45</v>
      </c>
      <c r="D169" s="5">
        <f t="shared" si="907"/>
        <v>15586.109000000002</v>
      </c>
      <c r="E169" s="9">
        <v>2.69</v>
      </c>
      <c r="F169" s="10">
        <v>1</v>
      </c>
      <c r="G169" s="10"/>
      <c r="H169" s="7">
        <v>0.42</v>
      </c>
      <c r="I169" s="7">
        <v>0.36</v>
      </c>
      <c r="J169" s="7">
        <v>0.04</v>
      </c>
      <c r="K169" s="7">
        <v>0.18</v>
      </c>
      <c r="L169" s="5">
        <v>1.4</v>
      </c>
      <c r="M169" s="5">
        <v>1.68</v>
      </c>
      <c r="N169" s="5">
        <v>2.23</v>
      </c>
      <c r="O169" s="5">
        <v>2.39</v>
      </c>
      <c r="P169" s="11"/>
      <c r="Q169" s="11">
        <f t="shared" si="849"/>
        <v>0</v>
      </c>
      <c r="R169" s="11">
        <v>7</v>
      </c>
      <c r="S169" s="11">
        <f t="shared" si="850"/>
        <v>651396.7159699999</v>
      </c>
      <c r="T169" s="11">
        <v>0</v>
      </c>
      <c r="U169" s="11">
        <f t="shared" si="851"/>
        <v>0</v>
      </c>
      <c r="V169" s="11">
        <v>0</v>
      </c>
      <c r="W169" s="11">
        <f t="shared" si="852"/>
        <v>0</v>
      </c>
      <c r="X169" s="11"/>
      <c r="Y169" s="11">
        <f t="shared" si="853"/>
        <v>0</v>
      </c>
      <c r="Z169" s="11">
        <v>33</v>
      </c>
      <c r="AA169" s="11">
        <f t="shared" si="854"/>
        <v>2598428.65821</v>
      </c>
      <c r="AB169" s="11">
        <v>0</v>
      </c>
      <c r="AC169" s="11">
        <f t="shared" si="855"/>
        <v>0</v>
      </c>
      <c r="AD169" s="11">
        <v>0</v>
      </c>
      <c r="AE169" s="11">
        <f t="shared" si="856"/>
        <v>0</v>
      </c>
      <c r="AF169" s="11">
        <v>0</v>
      </c>
      <c r="AG169" s="11">
        <f t="shared" si="857"/>
        <v>0</v>
      </c>
      <c r="AH169" s="11">
        <v>0</v>
      </c>
      <c r="AI169" s="11">
        <f t="shared" si="858"/>
        <v>0</v>
      </c>
      <c r="AJ169" s="11">
        <v>0</v>
      </c>
      <c r="AK169" s="11">
        <f t="shared" si="859"/>
        <v>0</v>
      </c>
      <c r="AL169" s="11">
        <v>0</v>
      </c>
      <c r="AM169" s="11">
        <f t="shared" si="860"/>
        <v>0</v>
      </c>
      <c r="AN169" s="11"/>
      <c r="AO169" s="11">
        <f t="shared" si="861"/>
        <v>0</v>
      </c>
      <c r="AP169" s="11">
        <v>0</v>
      </c>
      <c r="AQ169" s="11">
        <f t="shared" si="862"/>
        <v>0</v>
      </c>
      <c r="AR169" s="11">
        <v>0</v>
      </c>
      <c r="AS169" s="11">
        <f t="shared" si="863"/>
        <v>0</v>
      </c>
      <c r="AT169" s="11">
        <v>0</v>
      </c>
      <c r="AU169" s="11">
        <f t="shared" si="864"/>
        <v>0</v>
      </c>
      <c r="AV169" s="11">
        <v>0</v>
      </c>
      <c r="AW169" s="11">
        <f t="shared" si="865"/>
        <v>0</v>
      </c>
      <c r="AX169" s="11"/>
      <c r="AY169" s="11">
        <f t="shared" si="866"/>
        <v>0</v>
      </c>
      <c r="AZ169" s="11"/>
      <c r="BA169" s="11">
        <f t="shared" si="867"/>
        <v>0</v>
      </c>
      <c r="BB169" s="11">
        <v>0</v>
      </c>
      <c r="BC169" s="11">
        <f t="shared" si="868"/>
        <v>0</v>
      </c>
      <c r="BD169" s="11">
        <v>0</v>
      </c>
      <c r="BE169" s="11">
        <f t="shared" si="869"/>
        <v>0</v>
      </c>
      <c r="BF169" s="11">
        <v>0</v>
      </c>
      <c r="BG169" s="11">
        <f t="shared" si="870"/>
        <v>0</v>
      </c>
      <c r="BH169" s="11">
        <v>0</v>
      </c>
      <c r="BI169" s="11">
        <f t="shared" si="871"/>
        <v>0</v>
      </c>
      <c r="BJ169" s="11">
        <v>0</v>
      </c>
      <c r="BK169" s="11">
        <f t="shared" si="872"/>
        <v>0</v>
      </c>
      <c r="BL169" s="11">
        <v>0</v>
      </c>
      <c r="BM169" s="11">
        <f t="shared" si="873"/>
        <v>0</v>
      </c>
      <c r="BN169" s="11">
        <v>0</v>
      </c>
      <c r="BO169" s="11">
        <f t="shared" si="874"/>
        <v>0</v>
      </c>
      <c r="BP169" s="11">
        <v>0</v>
      </c>
      <c r="BQ169" s="11">
        <f t="shared" si="875"/>
        <v>0</v>
      </c>
      <c r="BR169" s="11">
        <v>0</v>
      </c>
      <c r="BS169" s="11">
        <f t="shared" si="876"/>
        <v>0</v>
      </c>
      <c r="BT169" s="11">
        <v>0</v>
      </c>
      <c r="BU169" s="11">
        <f t="shared" si="877"/>
        <v>0</v>
      </c>
      <c r="BV169" s="11">
        <v>0</v>
      </c>
      <c r="BW169" s="11">
        <f t="shared" si="878"/>
        <v>0</v>
      </c>
      <c r="BX169" s="11">
        <v>0</v>
      </c>
      <c r="BY169" s="11">
        <f t="shared" si="879"/>
        <v>0</v>
      </c>
      <c r="BZ169" s="11">
        <v>0</v>
      </c>
      <c r="CA169" s="11">
        <f t="shared" si="880"/>
        <v>0</v>
      </c>
      <c r="CB169" s="11">
        <v>0</v>
      </c>
      <c r="CC169" s="11">
        <f t="shared" si="881"/>
        <v>0</v>
      </c>
      <c r="CD169" s="11">
        <v>0</v>
      </c>
      <c r="CE169" s="11">
        <f t="shared" si="882"/>
        <v>0</v>
      </c>
      <c r="CF169" s="11">
        <v>0</v>
      </c>
      <c r="CG169" s="11">
        <f t="shared" si="883"/>
        <v>0</v>
      </c>
      <c r="CH169" s="11"/>
      <c r="CI169" s="11">
        <f t="shared" si="884"/>
        <v>0</v>
      </c>
      <c r="CJ169" s="11"/>
      <c r="CK169" s="11">
        <f t="shared" si="559"/>
        <v>0</v>
      </c>
      <c r="CL169" s="11">
        <v>0</v>
      </c>
      <c r="CM169" s="11">
        <f t="shared" si="885"/>
        <v>0</v>
      </c>
      <c r="CN169" s="11">
        <v>0</v>
      </c>
      <c r="CO169" s="11">
        <f t="shared" si="886"/>
        <v>0</v>
      </c>
      <c r="CP169" s="11">
        <v>0</v>
      </c>
      <c r="CQ169" s="11">
        <f t="shared" si="887"/>
        <v>0</v>
      </c>
      <c r="CR169" s="11">
        <v>0</v>
      </c>
      <c r="CS169" s="11">
        <f t="shared" si="888"/>
        <v>0</v>
      </c>
      <c r="CT169" s="11">
        <v>0</v>
      </c>
      <c r="CU169" s="11">
        <f t="shared" si="889"/>
        <v>0</v>
      </c>
      <c r="CV169" s="11"/>
      <c r="CW169" s="11">
        <f t="shared" si="890"/>
        <v>0</v>
      </c>
      <c r="CX169" s="11"/>
      <c r="CY169" s="11">
        <f t="shared" si="891"/>
        <v>0</v>
      </c>
      <c r="CZ169" s="11">
        <v>0</v>
      </c>
      <c r="DA169" s="11">
        <f t="shared" si="892"/>
        <v>0</v>
      </c>
      <c r="DB169" s="11">
        <v>0</v>
      </c>
      <c r="DC169" s="11">
        <f t="shared" si="893"/>
        <v>0</v>
      </c>
      <c r="DD169" s="11">
        <v>0</v>
      </c>
      <c r="DE169" s="11">
        <f t="shared" si="894"/>
        <v>0</v>
      </c>
      <c r="DF169" s="11">
        <v>0</v>
      </c>
      <c r="DG169" s="11">
        <f t="shared" si="895"/>
        <v>0</v>
      </c>
      <c r="DH169" s="11">
        <v>0</v>
      </c>
      <c r="DI169" s="11">
        <f t="shared" si="896"/>
        <v>0</v>
      </c>
      <c r="DJ169" s="11">
        <v>0</v>
      </c>
      <c r="DK169" s="11">
        <f t="shared" si="897"/>
        <v>0</v>
      </c>
      <c r="DL169" s="11">
        <v>0</v>
      </c>
      <c r="DM169" s="11">
        <f t="shared" si="898"/>
        <v>0</v>
      </c>
      <c r="DN169" s="11">
        <v>0</v>
      </c>
      <c r="DO169" s="11">
        <f t="shared" si="899"/>
        <v>0</v>
      </c>
      <c r="DP169" s="11">
        <v>0</v>
      </c>
      <c r="DQ169" s="11">
        <f t="shared" si="900"/>
        <v>0</v>
      </c>
      <c r="DR169" s="11">
        <v>0</v>
      </c>
      <c r="DS169" s="11">
        <f t="shared" si="901"/>
        <v>0</v>
      </c>
      <c r="DT169" s="11">
        <v>0</v>
      </c>
      <c r="DU169" s="11">
        <f t="shared" si="902"/>
        <v>0</v>
      </c>
      <c r="DV169" s="11">
        <v>0</v>
      </c>
      <c r="DW169" s="11">
        <f t="shared" si="903"/>
        <v>0</v>
      </c>
      <c r="DX169" s="11">
        <v>0</v>
      </c>
      <c r="DY169" s="11">
        <f t="shared" si="904"/>
        <v>0</v>
      </c>
      <c r="DZ169" s="11">
        <v>0</v>
      </c>
      <c r="EA169" s="11">
        <f t="shared" si="905"/>
        <v>0</v>
      </c>
      <c r="EB169" s="64">
        <f t="shared" si="906"/>
        <v>40</v>
      </c>
      <c r="EC169" s="64">
        <f t="shared" si="906"/>
        <v>3249825.3741799998</v>
      </c>
    </row>
    <row r="170" spans="1:133" s="66" customFormat="1" x14ac:dyDescent="0.2">
      <c r="A170" s="44">
        <v>29</v>
      </c>
      <c r="B170" s="26" t="s">
        <v>237</v>
      </c>
      <c r="C170" s="5">
        <v>19007.45</v>
      </c>
      <c r="D170" s="13">
        <f t="shared" si="907"/>
        <v>0</v>
      </c>
      <c r="E170" s="13">
        <v>1.37</v>
      </c>
      <c r="F170" s="14">
        <v>1</v>
      </c>
      <c r="G170" s="14"/>
      <c r="H170" s="15"/>
      <c r="I170" s="15"/>
      <c r="J170" s="15"/>
      <c r="K170" s="15"/>
      <c r="L170" s="5">
        <v>1.4</v>
      </c>
      <c r="M170" s="5">
        <v>1.68</v>
      </c>
      <c r="N170" s="5">
        <v>2.23</v>
      </c>
      <c r="O170" s="5">
        <v>2.39</v>
      </c>
      <c r="P170" s="12">
        <f t="shared" ref="P170:AJ170" si="908">SUM(P171:P183)</f>
        <v>0</v>
      </c>
      <c r="Q170" s="12">
        <f t="shared" si="908"/>
        <v>0</v>
      </c>
      <c r="R170" s="12">
        <f t="shared" si="908"/>
        <v>900</v>
      </c>
      <c r="S170" s="12">
        <f t="shared" si="908"/>
        <v>40049309.189889997</v>
      </c>
      <c r="T170" s="12">
        <f t="shared" si="908"/>
        <v>0</v>
      </c>
      <c r="U170" s="12">
        <f t="shared" si="908"/>
        <v>0</v>
      </c>
      <c r="V170" s="12">
        <f t="shared" si="908"/>
        <v>4133</v>
      </c>
      <c r="W170" s="12">
        <f t="shared" si="908"/>
        <v>271750501.03740001</v>
      </c>
      <c r="X170" s="12">
        <f t="shared" si="908"/>
        <v>0</v>
      </c>
      <c r="Y170" s="12">
        <f t="shared" si="908"/>
        <v>0</v>
      </c>
      <c r="Z170" s="12">
        <f t="shared" si="908"/>
        <v>1500</v>
      </c>
      <c r="AA170" s="12">
        <f t="shared" si="908"/>
        <v>78676743.273589998</v>
      </c>
      <c r="AB170" s="12">
        <f t="shared" si="908"/>
        <v>0</v>
      </c>
      <c r="AC170" s="12">
        <f t="shared" si="908"/>
        <v>0</v>
      </c>
      <c r="AD170" s="12">
        <f t="shared" si="908"/>
        <v>0</v>
      </c>
      <c r="AE170" s="12">
        <f t="shared" si="908"/>
        <v>0</v>
      </c>
      <c r="AF170" s="12">
        <f t="shared" si="908"/>
        <v>0</v>
      </c>
      <c r="AG170" s="12">
        <f t="shared" si="908"/>
        <v>0</v>
      </c>
      <c r="AH170" s="12">
        <f t="shared" si="908"/>
        <v>29</v>
      </c>
      <c r="AI170" s="12">
        <f t="shared" si="908"/>
        <v>1021513.203711</v>
      </c>
      <c r="AJ170" s="12">
        <f t="shared" si="908"/>
        <v>59</v>
      </c>
      <c r="AK170" s="12">
        <f t="shared" ref="AK170:BE170" si="909">SUM(AK171:AK183)</f>
        <v>1951302.916255</v>
      </c>
      <c r="AL170" s="12">
        <f t="shared" si="909"/>
        <v>56</v>
      </c>
      <c r="AM170" s="12">
        <f t="shared" si="909"/>
        <v>3648995.1293949997</v>
      </c>
      <c r="AN170" s="12">
        <f t="shared" si="909"/>
        <v>0</v>
      </c>
      <c r="AO170" s="12">
        <f t="shared" si="909"/>
        <v>0</v>
      </c>
      <c r="AP170" s="12">
        <f t="shared" si="909"/>
        <v>104</v>
      </c>
      <c r="AQ170" s="12">
        <f t="shared" si="909"/>
        <v>4175672.7515195003</v>
      </c>
      <c r="AR170" s="12">
        <f t="shared" si="909"/>
        <v>0</v>
      </c>
      <c r="AS170" s="12">
        <f t="shared" si="909"/>
        <v>0</v>
      </c>
      <c r="AT170" s="12">
        <f t="shared" si="909"/>
        <v>0</v>
      </c>
      <c r="AU170" s="12">
        <f t="shared" si="909"/>
        <v>0</v>
      </c>
      <c r="AV170" s="12">
        <f t="shared" si="909"/>
        <v>0</v>
      </c>
      <c r="AW170" s="12">
        <f t="shared" si="909"/>
        <v>0</v>
      </c>
      <c r="AX170" s="12">
        <f t="shared" si="909"/>
        <v>0</v>
      </c>
      <c r="AY170" s="12">
        <f t="shared" si="909"/>
        <v>0</v>
      </c>
      <c r="AZ170" s="12">
        <f t="shared" si="909"/>
        <v>142</v>
      </c>
      <c r="BA170" s="12">
        <f t="shared" si="909"/>
        <v>4398205.1334374994</v>
      </c>
      <c r="BB170" s="12">
        <f t="shared" si="909"/>
        <v>0</v>
      </c>
      <c r="BC170" s="12">
        <f t="shared" si="909"/>
        <v>0</v>
      </c>
      <c r="BD170" s="12">
        <f t="shared" si="909"/>
        <v>445</v>
      </c>
      <c r="BE170" s="12">
        <f t="shared" si="909"/>
        <v>17464860.954791252</v>
      </c>
      <c r="BF170" s="12">
        <f t="shared" ref="BF170:CA170" si="910">SUM(BF171:BF183)</f>
        <v>24</v>
      </c>
      <c r="BG170" s="12">
        <f t="shared" si="910"/>
        <v>939526.46888100007</v>
      </c>
      <c r="BH170" s="12">
        <f t="shared" si="910"/>
        <v>100</v>
      </c>
      <c r="BI170" s="12">
        <f t="shared" si="910"/>
        <v>3314028.3586410005</v>
      </c>
      <c r="BJ170" s="12">
        <f t="shared" si="910"/>
        <v>0</v>
      </c>
      <c r="BK170" s="12">
        <f t="shared" si="910"/>
        <v>0</v>
      </c>
      <c r="BL170" s="12">
        <f t="shared" si="910"/>
        <v>0</v>
      </c>
      <c r="BM170" s="12">
        <f t="shared" si="910"/>
        <v>0</v>
      </c>
      <c r="BN170" s="12">
        <f t="shared" si="910"/>
        <v>0</v>
      </c>
      <c r="BO170" s="12">
        <f t="shared" si="910"/>
        <v>0</v>
      </c>
      <c r="BP170" s="12">
        <f t="shared" si="910"/>
        <v>0</v>
      </c>
      <c r="BQ170" s="12">
        <f t="shared" si="910"/>
        <v>0</v>
      </c>
      <c r="BR170" s="12">
        <f t="shared" si="910"/>
        <v>0</v>
      </c>
      <c r="BS170" s="12">
        <f t="shared" si="910"/>
        <v>0</v>
      </c>
      <c r="BT170" s="12">
        <f t="shared" si="910"/>
        <v>100</v>
      </c>
      <c r="BU170" s="12">
        <f t="shared" si="910"/>
        <v>6134715.3113400005</v>
      </c>
      <c r="BV170" s="12">
        <f t="shared" si="910"/>
        <v>15</v>
      </c>
      <c r="BW170" s="12">
        <f t="shared" si="910"/>
        <v>493165.7771040001</v>
      </c>
      <c r="BX170" s="12">
        <f t="shared" si="910"/>
        <v>31</v>
      </c>
      <c r="BY170" s="12">
        <f t="shared" si="910"/>
        <v>936403.73492049996</v>
      </c>
      <c r="BZ170" s="12">
        <f t="shared" si="910"/>
        <v>9</v>
      </c>
      <c r="CA170" s="12">
        <f t="shared" si="910"/>
        <v>468318.28809150006</v>
      </c>
      <c r="CB170" s="12">
        <f t="shared" ref="CB170:CI170" si="911">SUM(CB171:CB183)</f>
        <v>18</v>
      </c>
      <c r="CC170" s="12">
        <f t="shared" si="911"/>
        <v>774020.23845300009</v>
      </c>
      <c r="CD170" s="12">
        <f t="shared" si="911"/>
        <v>155</v>
      </c>
      <c r="CE170" s="12">
        <f t="shared" si="911"/>
        <v>9562638.9714239985</v>
      </c>
      <c r="CF170" s="12">
        <f t="shared" si="911"/>
        <v>240</v>
      </c>
      <c r="CG170" s="12">
        <f t="shared" si="911"/>
        <v>10196951.259125398</v>
      </c>
      <c r="CH170" s="12">
        <f t="shared" si="911"/>
        <v>14</v>
      </c>
      <c r="CI170" s="12">
        <f t="shared" si="911"/>
        <v>530431.02327599993</v>
      </c>
      <c r="CJ170" s="12">
        <f>SUM(CJ171:CJ183)</f>
        <v>52</v>
      </c>
      <c r="CK170" s="12">
        <f t="shared" ref="CK170:DE170" si="912">SUM(CK171:CK183)</f>
        <v>2675338.1229959996</v>
      </c>
      <c r="CL170" s="12">
        <f t="shared" si="912"/>
        <v>266</v>
      </c>
      <c r="CM170" s="12">
        <f t="shared" si="912"/>
        <v>9176978.7993113995</v>
      </c>
      <c r="CN170" s="12">
        <f t="shared" si="912"/>
        <v>0</v>
      </c>
      <c r="CO170" s="12">
        <f t="shared" si="912"/>
        <v>0</v>
      </c>
      <c r="CP170" s="12">
        <f t="shared" si="912"/>
        <v>276</v>
      </c>
      <c r="CQ170" s="12">
        <f t="shared" si="912"/>
        <v>9687273.1779978015</v>
      </c>
      <c r="CR170" s="12">
        <f t="shared" si="912"/>
        <v>2</v>
      </c>
      <c r="CS170" s="12">
        <f t="shared" si="912"/>
        <v>68220.6271824</v>
      </c>
      <c r="CT170" s="12">
        <f t="shared" si="912"/>
        <v>148</v>
      </c>
      <c r="CU170" s="12">
        <f t="shared" si="912"/>
        <v>4667416.2011400005</v>
      </c>
      <c r="CV170" s="12">
        <f t="shared" si="912"/>
        <v>1</v>
      </c>
      <c r="CW170" s="12">
        <f t="shared" si="912"/>
        <v>44437.289265599989</v>
      </c>
      <c r="CX170" s="12">
        <f t="shared" si="912"/>
        <v>18</v>
      </c>
      <c r="CY170" s="12">
        <f t="shared" si="912"/>
        <v>633788.06223040004</v>
      </c>
      <c r="CZ170" s="12">
        <f t="shared" si="912"/>
        <v>2</v>
      </c>
      <c r="DA170" s="12">
        <f t="shared" si="912"/>
        <v>54451.326283200004</v>
      </c>
      <c r="DB170" s="12">
        <f t="shared" si="912"/>
        <v>0</v>
      </c>
      <c r="DC170" s="12">
        <f t="shared" si="912"/>
        <v>0</v>
      </c>
      <c r="DD170" s="12">
        <f t="shared" si="912"/>
        <v>519</v>
      </c>
      <c r="DE170" s="12">
        <f t="shared" si="912"/>
        <v>24894597.456728999</v>
      </c>
      <c r="DF170" s="12">
        <f t="shared" ref="DF170:EA170" si="913">SUM(DF171:DF183)</f>
        <v>2</v>
      </c>
      <c r="DG170" s="12">
        <f t="shared" si="913"/>
        <v>97263.250484400007</v>
      </c>
      <c r="DH170" s="12">
        <f t="shared" si="913"/>
        <v>12</v>
      </c>
      <c r="DI170" s="12">
        <f t="shared" si="913"/>
        <v>387683.09700120002</v>
      </c>
      <c r="DJ170" s="12">
        <f t="shared" si="913"/>
        <v>1182</v>
      </c>
      <c r="DK170" s="12">
        <f t="shared" si="913"/>
        <v>61860112.26054661</v>
      </c>
      <c r="DL170" s="12">
        <f t="shared" si="913"/>
        <v>0</v>
      </c>
      <c r="DM170" s="12">
        <f t="shared" si="913"/>
        <v>0</v>
      </c>
      <c r="DN170" s="12">
        <f t="shared" si="913"/>
        <v>0</v>
      </c>
      <c r="DO170" s="12">
        <f t="shared" si="913"/>
        <v>0</v>
      </c>
      <c r="DP170" s="12">
        <f t="shared" si="913"/>
        <v>2</v>
      </c>
      <c r="DQ170" s="12">
        <f t="shared" si="913"/>
        <v>73974.866565600008</v>
      </c>
      <c r="DR170" s="12">
        <f t="shared" si="913"/>
        <v>0</v>
      </c>
      <c r="DS170" s="12">
        <f t="shared" si="913"/>
        <v>0</v>
      </c>
      <c r="DT170" s="12">
        <f t="shared" si="913"/>
        <v>5</v>
      </c>
      <c r="DU170" s="12">
        <f t="shared" si="913"/>
        <v>225092.305284</v>
      </c>
      <c r="DV170" s="12">
        <f t="shared" si="913"/>
        <v>15</v>
      </c>
      <c r="DW170" s="12">
        <f t="shared" si="913"/>
        <v>494562.82467900001</v>
      </c>
      <c r="DX170" s="12">
        <f t="shared" si="913"/>
        <v>16</v>
      </c>
      <c r="DY170" s="12">
        <f t="shared" si="913"/>
        <v>1239045.4858320004</v>
      </c>
      <c r="DZ170" s="12">
        <f t="shared" si="913"/>
        <v>50</v>
      </c>
      <c r="EA170" s="12">
        <f t="shared" si="913"/>
        <v>4004364.5207383139</v>
      </c>
      <c r="EB170" s="12">
        <f t="shared" ref="EB170:EC170" si="914">SUM(EB171:EB183)</f>
        <v>10642</v>
      </c>
      <c r="EC170" s="12">
        <f t="shared" si="914"/>
        <v>576771902.69551265</v>
      </c>
    </row>
    <row r="171" spans="1:133" ht="30" x14ac:dyDescent="0.25">
      <c r="A171" s="45">
        <v>187</v>
      </c>
      <c r="B171" s="8" t="s">
        <v>238</v>
      </c>
      <c r="C171" s="5">
        <v>19007.45</v>
      </c>
      <c r="D171" s="5">
        <f t="shared" si="907"/>
        <v>14825.811000000002</v>
      </c>
      <c r="E171" s="9">
        <v>0.99</v>
      </c>
      <c r="F171" s="10">
        <v>1</v>
      </c>
      <c r="G171" s="10"/>
      <c r="H171" s="7">
        <v>0.55000000000000004</v>
      </c>
      <c r="I171" s="7">
        <v>0.18</v>
      </c>
      <c r="J171" s="7">
        <v>0.05</v>
      </c>
      <c r="K171" s="7">
        <v>0.22</v>
      </c>
      <c r="L171" s="5">
        <v>1.4</v>
      </c>
      <c r="M171" s="5">
        <v>1.68</v>
      </c>
      <c r="N171" s="5">
        <v>2.23</v>
      </c>
      <c r="O171" s="5">
        <v>2.39</v>
      </c>
      <c r="P171" s="11"/>
      <c r="Q171" s="11">
        <f t="shared" ref="Q171:Q183" si="915">P171/12*9*C171*E171*F171*L171*$Q$9+P171/12*3*C171*E171*F171*L171*$Q$8</f>
        <v>0</v>
      </c>
      <c r="R171" s="11">
        <v>50</v>
      </c>
      <c r="S171" s="11">
        <f t="shared" ref="S171:S183" si="916">R171*C171*E171*F171*L171*$S$9</f>
        <v>1712381.1705</v>
      </c>
      <c r="T171" s="11">
        <v>0</v>
      </c>
      <c r="U171" s="11">
        <f t="shared" ref="U171:U183" si="917">T171*C171*E171*F171*L171*$U$9</f>
        <v>0</v>
      </c>
      <c r="V171" s="11">
        <v>30</v>
      </c>
      <c r="W171" s="11">
        <f t="shared" ref="W171:W183" si="918">V171*C171*E171*F171*L171*$W$9</f>
        <v>869362.74809999997</v>
      </c>
      <c r="X171" s="11">
        <v>0</v>
      </c>
      <c r="Y171" s="11">
        <f t="shared" ref="Y171:Y183" si="919">X171*C171*E171*F171*L171*$Y$9</f>
        <v>0</v>
      </c>
      <c r="Z171" s="11">
        <v>3</v>
      </c>
      <c r="AA171" s="11">
        <f t="shared" ref="AA171:AA183" si="920">Z171*C171*E171*F171*L171*$AA$9</f>
        <v>86936.274810000017</v>
      </c>
      <c r="AB171" s="11">
        <v>0</v>
      </c>
      <c r="AC171" s="11">
        <f t="shared" ref="AC171:AC183" si="921">AB171*C171*E171*F171*L171*$AC$9</f>
        <v>0</v>
      </c>
      <c r="AD171" s="11">
        <v>0</v>
      </c>
      <c r="AE171" s="11">
        <f t="shared" ref="AE171:AE183" si="922">AD171*C171*E171*F171*L171*$AE$9</f>
        <v>0</v>
      </c>
      <c r="AF171" s="11">
        <v>0</v>
      </c>
      <c r="AG171" s="11">
        <f t="shared" ref="AG171:AG183" si="923">AF171*C171*E171*F171*L171*$AG$9</f>
        <v>0</v>
      </c>
      <c r="AH171" s="11">
        <v>0</v>
      </c>
      <c r="AI171" s="11">
        <f t="shared" ref="AI171:AI183" si="924">AH171/12*9*C171*E171*F171*L171*$AI$9+AH171/12*3*C171*E171*F171*L171*$AI$8</f>
        <v>0</v>
      </c>
      <c r="AJ171" s="11">
        <v>3</v>
      </c>
      <c r="AK171" s="11">
        <f t="shared" ref="AK171:AK183" si="925">AJ171/12*9*C171*E171*F171*L171*$AK$9+AJ171/12*3*C171*E171*F171*L171*$AK$8</f>
        <v>81008.801527500007</v>
      </c>
      <c r="AL171" s="11">
        <v>0</v>
      </c>
      <c r="AM171" s="11">
        <f t="shared" ref="AM171:AM183" si="926">AL171/12*9*C171*E171*F171*L171*$AM$9+AL171/12*3*C171*E171*F171*L171*$AM$8</f>
        <v>0</v>
      </c>
      <c r="AN171" s="11"/>
      <c r="AO171" s="11">
        <f t="shared" ref="AO171:AO183" si="927">SUM($AO$9*AN171*C171*E171*F171*L171)</f>
        <v>0</v>
      </c>
      <c r="AP171" s="11">
        <v>0</v>
      </c>
      <c r="AQ171" s="11">
        <f t="shared" ref="AQ171:AQ183" si="928">AP171/12*3*C171*E171*F171*L171*$AQ$8+AP171/12*9*C171*E171*F171*L171*$AQ$9</f>
        <v>0</v>
      </c>
      <c r="AR171" s="11">
        <v>0</v>
      </c>
      <c r="AS171" s="11">
        <f t="shared" ref="AS171:AS183" si="929">AR171/12*9*C171*E171*F171*L171*$AS$9+AR171/12*3*C171*E171*F171*L171*$AS$8</f>
        <v>0</v>
      </c>
      <c r="AT171" s="11">
        <v>0</v>
      </c>
      <c r="AU171" s="11">
        <f t="shared" ref="AU171:AU183" si="930">AT171*C171*E171*F171*L171*$AU$9</f>
        <v>0</v>
      </c>
      <c r="AV171" s="11">
        <v>0</v>
      </c>
      <c r="AW171" s="11">
        <f t="shared" ref="AW171:AW183" si="931">AV171*C171*E171*F171*L171*$AW$9</f>
        <v>0</v>
      </c>
      <c r="AX171" s="12"/>
      <c r="AY171" s="11">
        <f t="shared" ref="AY171:AY183" si="932">SUM(AX171*$AY$9*C171*E171*F171*L171)</f>
        <v>0</v>
      </c>
      <c r="AZ171" s="12"/>
      <c r="BA171" s="11">
        <f t="shared" ref="BA171:BA183" si="933">(AZ171/12*3*C171*E171*F171*L171*$BA$8)+(AZ171/12*9*C171*E171*F171*L171*$BA$9)</f>
        <v>0</v>
      </c>
      <c r="BB171" s="11">
        <v>0</v>
      </c>
      <c r="BC171" s="11">
        <f t="shared" ref="BC171:BC183" si="934">BB171/12*9*C171*E171*F171*L171*$BC$9+BB171/12*3*C171*E171*F171*L171*$BC$8</f>
        <v>0</v>
      </c>
      <c r="BD171" s="11">
        <v>5</v>
      </c>
      <c r="BE171" s="11">
        <f t="shared" ref="BE171:BE183" si="935">BD171/12*9*C171*E171*F171*L171*$BE$9+BD171/12*3*C171*E171*F171*L171*$BE$8</f>
        <v>141271.44656625</v>
      </c>
      <c r="BF171" s="11">
        <v>0</v>
      </c>
      <c r="BG171" s="11">
        <f t="shared" ref="BG171:BG183" si="936">BF171/12*9*C171*E171*F171*L171*$BG$9+BF171/12*3*C171*E171*F171*L171*$BG$8</f>
        <v>0</v>
      </c>
      <c r="BH171" s="11">
        <v>0</v>
      </c>
      <c r="BI171" s="11">
        <f t="shared" ref="BI171:BI183" si="937">BH171/12*9*C171*E171*F171*L171*$BI$9+BH171/12*3*C171*E171*F171*L171*$BI$8</f>
        <v>0</v>
      </c>
      <c r="BJ171" s="11">
        <v>0</v>
      </c>
      <c r="BK171" s="11">
        <f t="shared" ref="BK171:BK183" si="938">BJ171/12*9*C171*E171*F171*L171*$BK$9+BJ171/12*3*C171*E171*F171*L171*$BK$8</f>
        <v>0</v>
      </c>
      <c r="BL171" s="11">
        <v>0</v>
      </c>
      <c r="BM171" s="11">
        <f t="shared" ref="BM171:BM183" si="939">BL171/12*9*C171*E171*F171*L171*$BM$9+BL171/12*3*C171*E171*F171*L171*$BM$8</f>
        <v>0</v>
      </c>
      <c r="BN171" s="11">
        <v>0</v>
      </c>
      <c r="BO171" s="11">
        <f t="shared" ref="BO171:BO183" si="940">BN171/12*9*C171*E171*F171*L171*$BO$9+BN171/12*3*C171*E171*F171*L171*$BO$8</f>
        <v>0</v>
      </c>
      <c r="BP171" s="11">
        <v>0</v>
      </c>
      <c r="BQ171" s="11">
        <f t="shared" ref="BQ171:BQ183" si="941">BP171/12*9*C171*E171*F171*L171*$BQ$9+BP171/12*3*C171*E171*F171*L171*$BQ$8</f>
        <v>0</v>
      </c>
      <c r="BR171" s="11">
        <v>0</v>
      </c>
      <c r="BS171" s="11">
        <f t="shared" ref="BS171:BS183" si="942">BR171/12*9*C171*E171*F171*L171*$BS$9+BR171/12*3*C171*E171*F171*L171*$BS$8</f>
        <v>0</v>
      </c>
      <c r="BT171" s="11">
        <v>0</v>
      </c>
      <c r="BU171" s="11">
        <f t="shared" ref="BU171:BU183" si="943">BT171*C171*E171*F171*L171*$BU$9</f>
        <v>0</v>
      </c>
      <c r="BV171" s="11">
        <v>3</v>
      </c>
      <c r="BW171" s="11">
        <f t="shared" ref="BW171:BW183" si="944">BV171/12*9*C171*E171*F171*L171*$BW$9+BV171/12*3*C171*E171*F171*L171*$BW$8</f>
        <v>84762.867939750009</v>
      </c>
      <c r="BX171" s="11">
        <v>1</v>
      </c>
      <c r="BY171" s="11">
        <f t="shared" ref="BY171:BY183" si="945">BX171/12*9*C171*E171*F171*L171*$BY$9+BX171/12*3*C171*E171*F171*L171*$BY$8</f>
        <v>24434.362086750003</v>
      </c>
      <c r="BZ171" s="11">
        <v>0</v>
      </c>
      <c r="CA171" s="11">
        <f t="shared" ref="CA171:CA183" si="946">BZ171/12*9*C171*E171*F171*M171*$CA$9+BZ171/12*3*C171*E171*F171*M171*$CA$8</f>
        <v>0</v>
      </c>
      <c r="CB171" s="11">
        <v>0</v>
      </c>
      <c r="CC171" s="11">
        <f t="shared" ref="CC171:CC183" si="947">CB171/12*9*C171*E171*F171*M171*$CC$9+CB171/12*3*C171*E171*F171*M171*$CC$8</f>
        <v>0</v>
      </c>
      <c r="CD171" s="11">
        <v>4</v>
      </c>
      <c r="CE171" s="11">
        <f t="shared" ref="CE171:CE183" si="948">CD171/12*9*C171*E171*F171*M171*$CE$9+CD171/12*3*C171*E171*F171*M171*$CE$8</f>
        <v>129614.082444</v>
      </c>
      <c r="CF171" s="11"/>
      <c r="CG171" s="11">
        <f t="shared" ref="CG171:CG183" si="949">CF171/12*9*C171*E171*F171*M171*$CG$9+CF171/12*3*C171*E171*F171*M171*$CG$8</f>
        <v>0</v>
      </c>
      <c r="CH171" s="12"/>
      <c r="CI171" s="11">
        <f t="shared" ref="CI171:CI183" si="950">SUM(CH171*$CI$9*C171*E171*F171*M171)</f>
        <v>0</v>
      </c>
      <c r="CJ171" s="12"/>
      <c r="CK171" s="11">
        <f t="shared" si="559"/>
        <v>0</v>
      </c>
      <c r="CL171" s="11">
        <v>0</v>
      </c>
      <c r="CM171" s="11">
        <f t="shared" ref="CM171:CM183" si="951">CL171/12*9*C171*E171*F171*M171*$CM$9+CL171/12*3*C171*E171*F171*M171*$CM$8</f>
        <v>0</v>
      </c>
      <c r="CN171" s="11">
        <v>0</v>
      </c>
      <c r="CO171" s="11">
        <f t="shared" ref="CO171:CO183" si="952">CN171/12*9*C171*E171*F171*M171*$CO$9+CN171/12*3*C171*E171*F171*M171*$CO$8</f>
        <v>0</v>
      </c>
      <c r="CP171" s="11"/>
      <c r="CQ171" s="11">
        <f t="shared" ref="CQ171:CQ183" si="953">CP171/12*9*C171*E171*F171*M171*$CQ$9+CP171/12*3*C171*E171*F171*M171*$CQ$8</f>
        <v>0</v>
      </c>
      <c r="CR171" s="11">
        <v>0</v>
      </c>
      <c r="CS171" s="11">
        <f t="shared" ref="CS171:CS183" si="954">CR171*C171*E171*F171*M171*$CS$9</f>
        <v>0</v>
      </c>
      <c r="CT171" s="11">
        <v>0</v>
      </c>
      <c r="CU171" s="11">
        <f t="shared" ref="CU171:CU183" si="955">CT171/12*9*C171*E171*F171*M171*$CU$9+CT171/12*3*C171*E171*F171*M171*$CU$8</f>
        <v>0</v>
      </c>
      <c r="CV171" s="12"/>
      <c r="CW171" s="11">
        <f t="shared" ref="CW171:CW183" si="956">SUM(CV171*$CW$9*C171*E171*F171*M171)</f>
        <v>0</v>
      </c>
      <c r="CX171" s="12"/>
      <c r="CY171" s="11">
        <f t="shared" ref="CY171:CY183" si="957">(CX171/12*2*C171*E171*F171*M171*$CY$8)+(CX171/12*9*C171*E171*F171*M171*$CY$9)</f>
        <v>0</v>
      </c>
      <c r="CZ171" s="11">
        <v>0</v>
      </c>
      <c r="DA171" s="11">
        <f t="shared" ref="DA171:DA183" si="958">CZ171*C171*E171*F171*M171*$DA$9</f>
        <v>0</v>
      </c>
      <c r="DB171" s="11">
        <v>0</v>
      </c>
      <c r="DC171" s="11">
        <f t="shared" ref="DC171:DC183" si="959">DB171/12*9*C171*E171*F171*M171*$DC$9+DB171/12*3*C171*E171*F171*M171*$DC$8</f>
        <v>0</v>
      </c>
      <c r="DD171" s="11"/>
      <c r="DE171" s="11">
        <f t="shared" ref="DE171:DE183" si="960">DD171/12*9*C171*E171*F171*M171*$DE$9+DD171/12*3*C171*E171*F171*M171*$DE$8</f>
        <v>0</v>
      </c>
      <c r="DF171" s="11">
        <v>0</v>
      </c>
      <c r="DG171" s="11">
        <f t="shared" ref="DG171:DG183" si="961">DF171/12*9*C171*E171*F171*M171*$DG$9+DF171/12*3*C171*E171*F171*M171*$DG$8</f>
        <v>0</v>
      </c>
      <c r="DH171" s="11">
        <v>0</v>
      </c>
      <c r="DI171" s="11">
        <f t="shared" ref="DI171:DI183" si="962">DH171/12*9*C171*E171*F171*M171*$DI$9+DH171/12*3*C171*E171*F171*M171*$DI$8</f>
        <v>0</v>
      </c>
      <c r="DJ171" s="11">
        <v>20</v>
      </c>
      <c r="DK171" s="11">
        <f t="shared" ref="DK171:DK183" si="963">DJ171/12*9*C171*E171*F171*M171*$DK$9+DJ171/12*3*C171*E171*F171*M171*$DK$8</f>
        <v>678102.94351800007</v>
      </c>
      <c r="DL171" s="11">
        <v>0</v>
      </c>
      <c r="DM171" s="11">
        <f t="shared" ref="DM171:DM183" si="964">DL171/12*3*C171*E171*F171*M171*$DM$8+DL171/12*9*C171*E171*F171*M171*$DM$9</f>
        <v>0</v>
      </c>
      <c r="DN171" s="11">
        <v>0</v>
      </c>
      <c r="DO171" s="11">
        <f t="shared" ref="DO171:DO183" si="965">DN171/12*9*C171*E171*F171*M171*$DO$9+DN171/12*3*C171*E171*F171*M171*$DO$8</f>
        <v>0</v>
      </c>
      <c r="DP171" s="11">
        <v>2</v>
      </c>
      <c r="DQ171" s="11">
        <f t="shared" ref="DQ171:DQ183" si="966">DP171/12*9*C171*E171*F171*M171*$DQ$9+DP171/12*3*C171*E171*F171*M171*$DQ$8</f>
        <v>73974.866565600008</v>
      </c>
      <c r="DR171" s="11">
        <v>0</v>
      </c>
      <c r="DS171" s="11">
        <f t="shared" ref="DS171:DS183" si="967">DR171/12*9*C171*E171*F171*M171*$DS$9+DR171/12*3*C171*E171*F171*M171*$DS$8</f>
        <v>0</v>
      </c>
      <c r="DT171" s="11">
        <v>0</v>
      </c>
      <c r="DU171" s="11">
        <f t="shared" ref="DU171:DU183" si="968">DT171/12*9*C171*E171*F171*M171*$DU$9+DT171/12*3*C171*E171*F171*M171*$DU$8</f>
        <v>0</v>
      </c>
      <c r="DV171" s="11">
        <v>0</v>
      </c>
      <c r="DW171" s="11">
        <f t="shared" ref="DW171:DW183" si="969">DV171/12*9*C171*E171*F171*M171*$DW$9+DV171/12*3*C171*E171*F171*M171*$DW$8</f>
        <v>0</v>
      </c>
      <c r="DX171" s="11">
        <v>0</v>
      </c>
      <c r="DY171" s="11">
        <f t="shared" ref="DY171:DY183" si="970">DX171/12*9*C171*E171*F171*N171*$DY$9+DX171/12*3*C171*E171*F171*N171*$DY$8</f>
        <v>0</v>
      </c>
      <c r="DZ171" s="11">
        <v>0</v>
      </c>
      <c r="EA171" s="11">
        <f t="shared" ref="EA171:EA183" si="971">DZ171/12*9*C171*E171*F171*O171*$EA$9+DZ171/12*3*C171*E171*F171*O171*$EA$8</f>
        <v>0</v>
      </c>
      <c r="EB171" s="64">
        <f t="shared" ref="EB171:EB183" si="972">SUM(P171,R171,T171,V171,X171,Z171,AB171,AD171,AF171,AH171,AJ171,AL171,AP171,AR171,AT171,AV171,AX171,AZ171,BB171,BD171,BF171,BH171,BJ171,BL171,BN171,BP171,BR171,BT171,BV171,BX171,BZ171,CB171,CD171,CF171,CH171,CJ171,CL171,CN171,CP171,CR171,CT171,CV171,CX171,CZ171,DB171,DD171,DF171,DH171,DJ171,DL171,DN171,DP171,DR171,DT171,DV171,DX171,DZ171,AN171)</f>
        <v>121</v>
      </c>
      <c r="EC171" s="64">
        <f t="shared" ref="EC171:EC183" si="973">SUM(Q171,S171,U171,W171,Y171,AA171,AC171,AE171,AG171,AI171,AK171,AM171,AQ171,AS171,AU171,AW171,AY171,BA171,BC171,BE171,BG171,BI171,BK171,BM171,BO171,BQ171,BS171,BU171,BW171,BY171,CA171,CC171,CE171,CG171,CI171,CK171,CM171,CO171,CQ171,CS171,CU171,CW171,CY171,DA171,DC171,DE171,DG171,DI171,DK171,DM171,DO171,DQ171,DS171,DU171,DW171,DY171,EA171,AO171)</f>
        <v>3881849.5640578507</v>
      </c>
    </row>
    <row r="172" spans="1:133" ht="34.5" customHeight="1" x14ac:dyDescent="0.25">
      <c r="A172" s="45">
        <v>188</v>
      </c>
      <c r="B172" s="8" t="s">
        <v>239</v>
      </c>
      <c r="C172" s="5">
        <v>19007.45</v>
      </c>
      <c r="D172" s="5">
        <f t="shared" si="907"/>
        <v>15205.960000000001</v>
      </c>
      <c r="E172" s="9">
        <v>1.52</v>
      </c>
      <c r="F172" s="10">
        <v>1</v>
      </c>
      <c r="G172" s="10"/>
      <c r="H172" s="7">
        <v>0.51</v>
      </c>
      <c r="I172" s="7">
        <v>0.24</v>
      </c>
      <c r="J172" s="7">
        <v>0.05</v>
      </c>
      <c r="K172" s="7">
        <v>0.2</v>
      </c>
      <c r="L172" s="5">
        <v>1.4</v>
      </c>
      <c r="M172" s="5">
        <v>1.68</v>
      </c>
      <c r="N172" s="5">
        <v>2.23</v>
      </c>
      <c r="O172" s="5">
        <v>2.39</v>
      </c>
      <c r="P172" s="11"/>
      <c r="Q172" s="11">
        <f t="shared" si="915"/>
        <v>0</v>
      </c>
      <c r="R172" s="11">
        <v>30</v>
      </c>
      <c r="S172" s="11">
        <f t="shared" si="916"/>
        <v>1577466.2903999998</v>
      </c>
      <c r="T172" s="11"/>
      <c r="U172" s="11">
        <f t="shared" si="917"/>
        <v>0</v>
      </c>
      <c r="V172" s="11">
        <v>70</v>
      </c>
      <c r="W172" s="11">
        <f t="shared" si="918"/>
        <v>3114484.7272000001</v>
      </c>
      <c r="X172" s="11">
        <v>0</v>
      </c>
      <c r="Y172" s="11">
        <f t="shared" si="919"/>
        <v>0</v>
      </c>
      <c r="Z172" s="11">
        <v>75</v>
      </c>
      <c r="AA172" s="11">
        <f t="shared" si="920"/>
        <v>3336947.9219999998</v>
      </c>
      <c r="AB172" s="11">
        <v>0</v>
      </c>
      <c r="AC172" s="11">
        <f t="shared" si="921"/>
        <v>0</v>
      </c>
      <c r="AD172" s="11">
        <v>0</v>
      </c>
      <c r="AE172" s="11">
        <f t="shared" si="922"/>
        <v>0</v>
      </c>
      <c r="AF172" s="11">
        <v>0</v>
      </c>
      <c r="AG172" s="11">
        <f t="shared" si="923"/>
        <v>0</v>
      </c>
      <c r="AH172" s="11">
        <v>0</v>
      </c>
      <c r="AI172" s="11">
        <f t="shared" si="924"/>
        <v>0</v>
      </c>
      <c r="AJ172" s="11">
        <v>10</v>
      </c>
      <c r="AK172" s="11">
        <f t="shared" si="925"/>
        <v>414590.49939999991</v>
      </c>
      <c r="AL172" s="11">
        <v>10</v>
      </c>
      <c r="AM172" s="11">
        <f t="shared" si="926"/>
        <v>390321.78723999992</v>
      </c>
      <c r="AN172" s="11"/>
      <c r="AO172" s="11">
        <f t="shared" si="927"/>
        <v>0</v>
      </c>
      <c r="AP172" s="11">
        <v>17</v>
      </c>
      <c r="AQ172" s="11">
        <f t="shared" si="928"/>
        <v>663547.03830799996</v>
      </c>
      <c r="AR172" s="11">
        <v>0</v>
      </c>
      <c r="AS172" s="11">
        <f t="shared" si="929"/>
        <v>0</v>
      </c>
      <c r="AT172" s="11"/>
      <c r="AU172" s="11">
        <f t="shared" si="930"/>
        <v>0</v>
      </c>
      <c r="AV172" s="11">
        <v>0</v>
      </c>
      <c r="AW172" s="11">
        <f t="shared" si="931"/>
        <v>0</v>
      </c>
      <c r="AX172" s="11"/>
      <c r="AY172" s="11">
        <f t="shared" si="932"/>
        <v>0</v>
      </c>
      <c r="AZ172" s="11">
        <v>16</v>
      </c>
      <c r="BA172" s="11">
        <f t="shared" si="933"/>
        <v>663344.79903999995</v>
      </c>
      <c r="BB172" s="11">
        <v>0</v>
      </c>
      <c r="BC172" s="11">
        <f t="shared" si="934"/>
        <v>0</v>
      </c>
      <c r="BD172" s="11">
        <v>0</v>
      </c>
      <c r="BE172" s="11">
        <f t="shared" si="935"/>
        <v>0</v>
      </c>
      <c r="BF172" s="11">
        <v>1</v>
      </c>
      <c r="BG172" s="11">
        <f t="shared" si="936"/>
        <v>43380.322986000006</v>
      </c>
      <c r="BH172" s="11">
        <v>0</v>
      </c>
      <c r="BI172" s="11">
        <f t="shared" si="937"/>
        <v>0</v>
      </c>
      <c r="BJ172" s="11">
        <v>0</v>
      </c>
      <c r="BK172" s="11">
        <f t="shared" si="938"/>
        <v>0</v>
      </c>
      <c r="BL172" s="11">
        <v>0</v>
      </c>
      <c r="BM172" s="11">
        <f t="shared" si="939"/>
        <v>0</v>
      </c>
      <c r="BN172" s="11">
        <v>0</v>
      </c>
      <c r="BO172" s="11">
        <f t="shared" si="940"/>
        <v>0</v>
      </c>
      <c r="BP172" s="11">
        <v>0</v>
      </c>
      <c r="BQ172" s="11">
        <f t="shared" si="941"/>
        <v>0</v>
      </c>
      <c r="BR172" s="11">
        <v>0</v>
      </c>
      <c r="BS172" s="11">
        <f t="shared" si="942"/>
        <v>0</v>
      </c>
      <c r="BT172" s="11">
        <v>2</v>
      </c>
      <c r="BU172" s="11">
        <f t="shared" si="943"/>
        <v>88985.277919999993</v>
      </c>
      <c r="BV172" s="11">
        <v>3</v>
      </c>
      <c r="BW172" s="11">
        <f t="shared" si="944"/>
        <v>130140.96895800001</v>
      </c>
      <c r="BX172" s="11"/>
      <c r="BY172" s="11">
        <f t="shared" si="945"/>
        <v>0</v>
      </c>
      <c r="BZ172" s="11">
        <v>2</v>
      </c>
      <c r="CA172" s="11">
        <f t="shared" si="946"/>
        <v>134691.352488</v>
      </c>
      <c r="CB172" s="11">
        <v>1</v>
      </c>
      <c r="CC172" s="11">
        <f t="shared" si="947"/>
        <v>76446.443304</v>
      </c>
      <c r="CD172" s="11">
        <v>15</v>
      </c>
      <c r="CE172" s="11">
        <f t="shared" si="948"/>
        <v>746262.89892000007</v>
      </c>
      <c r="CF172" s="11">
        <v>35</v>
      </c>
      <c r="CG172" s="11">
        <f t="shared" si="949"/>
        <v>1639351.5064079999</v>
      </c>
      <c r="CH172" s="11">
        <v>1</v>
      </c>
      <c r="CI172" s="11">
        <f t="shared" si="950"/>
        <v>47566.675833599998</v>
      </c>
      <c r="CJ172" s="11">
        <v>10</v>
      </c>
      <c r="CK172" s="11">
        <f t="shared" si="559"/>
        <v>655255.22831999999</v>
      </c>
      <c r="CL172" s="11">
        <v>24</v>
      </c>
      <c r="CM172" s="11">
        <f t="shared" si="951"/>
        <v>1124126.7472512</v>
      </c>
      <c r="CN172" s="11">
        <v>0</v>
      </c>
      <c r="CO172" s="11">
        <f t="shared" si="952"/>
        <v>0</v>
      </c>
      <c r="CP172" s="11">
        <v>38</v>
      </c>
      <c r="CQ172" s="11">
        <f t="shared" si="953"/>
        <v>1779867.3498144001</v>
      </c>
      <c r="CR172" s="11"/>
      <c r="CS172" s="11">
        <f t="shared" si="954"/>
        <v>0</v>
      </c>
      <c r="CT172" s="11">
        <v>10</v>
      </c>
      <c r="CU172" s="11">
        <f t="shared" si="955"/>
        <v>497508.59927999997</v>
      </c>
      <c r="CV172" s="11"/>
      <c r="CW172" s="11">
        <f t="shared" si="956"/>
        <v>0</v>
      </c>
      <c r="CX172" s="11"/>
      <c r="CY172" s="11">
        <f t="shared" si="957"/>
        <v>0</v>
      </c>
      <c r="CZ172" s="11">
        <v>0</v>
      </c>
      <c r="DA172" s="11">
        <f t="shared" si="958"/>
        <v>0</v>
      </c>
      <c r="DB172" s="11">
        <v>0</v>
      </c>
      <c r="DC172" s="11">
        <f t="shared" si="959"/>
        <v>0</v>
      </c>
      <c r="DD172" s="11">
        <v>86</v>
      </c>
      <c r="DE172" s="11">
        <f t="shared" si="960"/>
        <v>4476849.3321552007</v>
      </c>
      <c r="DF172" s="11">
        <v>0</v>
      </c>
      <c r="DG172" s="11">
        <f t="shared" si="961"/>
        <v>0</v>
      </c>
      <c r="DH172" s="11">
        <v>0</v>
      </c>
      <c r="DI172" s="11">
        <f t="shared" si="962"/>
        <v>0</v>
      </c>
      <c r="DJ172" s="11">
        <v>170</v>
      </c>
      <c r="DK172" s="11">
        <f t="shared" si="963"/>
        <v>8849585.8891439997</v>
      </c>
      <c r="DL172" s="11">
        <v>0</v>
      </c>
      <c r="DM172" s="11">
        <f t="shared" si="964"/>
        <v>0</v>
      </c>
      <c r="DN172" s="11">
        <v>0</v>
      </c>
      <c r="DO172" s="11">
        <f t="shared" si="965"/>
        <v>0</v>
      </c>
      <c r="DP172" s="11">
        <v>0</v>
      </c>
      <c r="DQ172" s="11">
        <f t="shared" si="966"/>
        <v>0</v>
      </c>
      <c r="DR172" s="11">
        <v>0</v>
      </c>
      <c r="DS172" s="11">
        <f t="shared" si="967"/>
        <v>0</v>
      </c>
      <c r="DT172" s="11">
        <v>5</v>
      </c>
      <c r="DU172" s="11">
        <f t="shared" si="968"/>
        <v>225092.305284</v>
      </c>
      <c r="DV172" s="11">
        <v>2</v>
      </c>
      <c r="DW172" s="11">
        <f t="shared" si="969"/>
        <v>99501.719855999996</v>
      </c>
      <c r="DX172" s="11">
        <v>3</v>
      </c>
      <c r="DY172" s="11">
        <f t="shared" si="970"/>
        <v>304420.65815700003</v>
      </c>
      <c r="DZ172" s="11">
        <v>10</v>
      </c>
      <c r="EA172" s="11">
        <f t="shared" si="971"/>
        <v>958072.41799500003</v>
      </c>
      <c r="EB172" s="64">
        <f t="shared" si="972"/>
        <v>646</v>
      </c>
      <c r="EC172" s="64">
        <f t="shared" si="973"/>
        <v>32037808.757662401</v>
      </c>
    </row>
    <row r="173" spans="1:133" ht="30" x14ac:dyDescent="0.25">
      <c r="A173" s="45">
        <v>189</v>
      </c>
      <c r="B173" s="8" t="s">
        <v>240</v>
      </c>
      <c r="C173" s="5">
        <v>19007.45</v>
      </c>
      <c r="D173" s="5">
        <f t="shared" si="907"/>
        <v>15205.960000000001</v>
      </c>
      <c r="E173" s="9">
        <v>0.76</v>
      </c>
      <c r="F173" s="10">
        <v>1</v>
      </c>
      <c r="G173" s="10"/>
      <c r="H173" s="7">
        <v>0.62</v>
      </c>
      <c r="I173" s="7">
        <v>0.14000000000000001</v>
      </c>
      <c r="J173" s="7">
        <v>0.04</v>
      </c>
      <c r="K173" s="7">
        <v>0.2</v>
      </c>
      <c r="L173" s="5">
        <v>1.4</v>
      </c>
      <c r="M173" s="5">
        <v>1.68</v>
      </c>
      <c r="N173" s="5">
        <v>2.23</v>
      </c>
      <c r="O173" s="5">
        <v>2.39</v>
      </c>
      <c r="P173" s="11"/>
      <c r="Q173" s="11">
        <f t="shared" si="915"/>
        <v>0</v>
      </c>
      <c r="R173" s="11">
        <v>15</v>
      </c>
      <c r="S173" s="11">
        <f t="shared" si="916"/>
        <v>394366.57259999996</v>
      </c>
      <c r="T173" s="11"/>
      <c r="U173" s="11">
        <f t="shared" si="917"/>
        <v>0</v>
      </c>
      <c r="V173" s="11">
        <v>40</v>
      </c>
      <c r="W173" s="11">
        <f t="shared" si="918"/>
        <v>889852.77919999999</v>
      </c>
      <c r="X173" s="11">
        <v>0</v>
      </c>
      <c r="Y173" s="11">
        <f t="shared" si="919"/>
        <v>0</v>
      </c>
      <c r="Z173" s="11">
        <v>102</v>
      </c>
      <c r="AA173" s="11">
        <f t="shared" si="920"/>
        <v>2269124.5869600005</v>
      </c>
      <c r="AB173" s="11">
        <v>0</v>
      </c>
      <c r="AC173" s="11">
        <f t="shared" si="921"/>
        <v>0</v>
      </c>
      <c r="AD173" s="11">
        <v>0</v>
      </c>
      <c r="AE173" s="11">
        <f t="shared" si="922"/>
        <v>0</v>
      </c>
      <c r="AF173" s="11">
        <v>0</v>
      </c>
      <c r="AG173" s="11">
        <f t="shared" si="923"/>
        <v>0</v>
      </c>
      <c r="AH173" s="11">
        <v>0</v>
      </c>
      <c r="AI173" s="11">
        <f t="shared" si="924"/>
        <v>0</v>
      </c>
      <c r="AJ173" s="11">
        <v>5</v>
      </c>
      <c r="AK173" s="11">
        <f t="shared" si="925"/>
        <v>103647.62484999998</v>
      </c>
      <c r="AL173" s="11">
        <v>2</v>
      </c>
      <c r="AM173" s="11">
        <f t="shared" si="926"/>
        <v>39032.178723999998</v>
      </c>
      <c r="AN173" s="11"/>
      <c r="AO173" s="11">
        <f t="shared" si="927"/>
        <v>0</v>
      </c>
      <c r="AP173" s="11">
        <v>4</v>
      </c>
      <c r="AQ173" s="11">
        <f t="shared" si="928"/>
        <v>78064.357447999995</v>
      </c>
      <c r="AR173" s="11">
        <v>0</v>
      </c>
      <c r="AS173" s="11">
        <f t="shared" si="929"/>
        <v>0</v>
      </c>
      <c r="AT173" s="11">
        <v>0</v>
      </c>
      <c r="AU173" s="11">
        <f t="shared" si="930"/>
        <v>0</v>
      </c>
      <c r="AV173" s="11">
        <v>0</v>
      </c>
      <c r="AW173" s="11">
        <f t="shared" si="931"/>
        <v>0</v>
      </c>
      <c r="AX173" s="11"/>
      <c r="AY173" s="11">
        <f t="shared" si="932"/>
        <v>0</v>
      </c>
      <c r="AZ173" s="11">
        <v>28</v>
      </c>
      <c r="BA173" s="11">
        <f t="shared" si="933"/>
        <v>580426.69915999996</v>
      </c>
      <c r="BB173" s="11">
        <v>0</v>
      </c>
      <c r="BC173" s="11">
        <f t="shared" si="934"/>
        <v>0</v>
      </c>
      <c r="BD173" s="11">
        <v>0</v>
      </c>
      <c r="BE173" s="11">
        <f t="shared" si="935"/>
        <v>0</v>
      </c>
      <c r="BF173" s="11">
        <v>1</v>
      </c>
      <c r="BG173" s="11">
        <f t="shared" si="936"/>
        <v>21690.161493000003</v>
      </c>
      <c r="BH173" s="11">
        <v>0</v>
      </c>
      <c r="BI173" s="11">
        <f t="shared" si="937"/>
        <v>0</v>
      </c>
      <c r="BJ173" s="11">
        <v>0</v>
      </c>
      <c r="BK173" s="11">
        <f t="shared" si="938"/>
        <v>0</v>
      </c>
      <c r="BL173" s="11">
        <v>0</v>
      </c>
      <c r="BM173" s="11">
        <f t="shared" si="939"/>
        <v>0</v>
      </c>
      <c r="BN173" s="11">
        <v>0</v>
      </c>
      <c r="BO173" s="11">
        <f t="shared" si="940"/>
        <v>0</v>
      </c>
      <c r="BP173" s="11">
        <v>0</v>
      </c>
      <c r="BQ173" s="11">
        <f t="shared" si="941"/>
        <v>0</v>
      </c>
      <c r="BR173" s="11">
        <v>0</v>
      </c>
      <c r="BS173" s="11">
        <f t="shared" si="942"/>
        <v>0</v>
      </c>
      <c r="BT173" s="11"/>
      <c r="BU173" s="11">
        <f t="shared" si="943"/>
        <v>0</v>
      </c>
      <c r="BV173" s="11"/>
      <c r="BW173" s="11">
        <f t="shared" si="944"/>
        <v>0</v>
      </c>
      <c r="BX173" s="11">
        <v>5</v>
      </c>
      <c r="BY173" s="11">
        <f t="shared" si="945"/>
        <v>93788.460534999977</v>
      </c>
      <c r="BZ173" s="11">
        <v>2</v>
      </c>
      <c r="CA173" s="11">
        <f t="shared" si="946"/>
        <v>67345.676244000002</v>
      </c>
      <c r="CB173" s="11">
        <v>12</v>
      </c>
      <c r="CC173" s="11">
        <f t="shared" si="947"/>
        <v>458678.65982400009</v>
      </c>
      <c r="CD173" s="11">
        <v>30</v>
      </c>
      <c r="CE173" s="11">
        <f t="shared" si="948"/>
        <v>746262.89892000007</v>
      </c>
      <c r="CF173" s="11">
        <v>7</v>
      </c>
      <c r="CG173" s="11">
        <f t="shared" si="949"/>
        <v>163935.15064079998</v>
      </c>
      <c r="CH173" s="11">
        <v>0</v>
      </c>
      <c r="CI173" s="11">
        <f t="shared" si="950"/>
        <v>0</v>
      </c>
      <c r="CJ173" s="11"/>
      <c r="CK173" s="11">
        <f t="shared" si="559"/>
        <v>0</v>
      </c>
      <c r="CL173" s="11">
        <v>49</v>
      </c>
      <c r="CM173" s="11">
        <f t="shared" si="951"/>
        <v>1147546.0544856</v>
      </c>
      <c r="CN173" s="11">
        <v>0</v>
      </c>
      <c r="CO173" s="11">
        <f t="shared" si="952"/>
        <v>0</v>
      </c>
      <c r="CP173" s="11">
        <v>14</v>
      </c>
      <c r="CQ173" s="11">
        <f t="shared" si="953"/>
        <v>327870.30128159997</v>
      </c>
      <c r="CR173" s="11">
        <v>1</v>
      </c>
      <c r="CS173" s="11">
        <f t="shared" si="954"/>
        <v>23783.337916799999</v>
      </c>
      <c r="CT173" s="11">
        <v>50</v>
      </c>
      <c r="CU173" s="11">
        <f t="shared" si="955"/>
        <v>1243771.4981999998</v>
      </c>
      <c r="CV173" s="11"/>
      <c r="CW173" s="11">
        <f t="shared" si="956"/>
        <v>0</v>
      </c>
      <c r="CX173" s="11">
        <v>4</v>
      </c>
      <c r="CY173" s="11">
        <f t="shared" si="957"/>
        <v>91573.940550400002</v>
      </c>
      <c r="CZ173" s="11"/>
      <c r="DA173" s="11">
        <f t="shared" si="958"/>
        <v>0</v>
      </c>
      <c r="DB173" s="11">
        <v>0</v>
      </c>
      <c r="DC173" s="11">
        <f t="shared" si="959"/>
        <v>0</v>
      </c>
      <c r="DD173" s="11">
        <v>47</v>
      </c>
      <c r="DE173" s="11">
        <f t="shared" si="960"/>
        <v>1223325.1082052002</v>
      </c>
      <c r="DF173" s="11">
        <v>0</v>
      </c>
      <c r="DG173" s="11">
        <f t="shared" si="961"/>
        <v>0</v>
      </c>
      <c r="DH173" s="11">
        <v>0</v>
      </c>
      <c r="DI173" s="11">
        <f t="shared" si="962"/>
        <v>0</v>
      </c>
      <c r="DJ173" s="11">
        <v>150</v>
      </c>
      <c r="DK173" s="11">
        <f t="shared" si="963"/>
        <v>3904229.0687400005</v>
      </c>
      <c r="DL173" s="11">
        <v>0</v>
      </c>
      <c r="DM173" s="11">
        <f t="shared" si="964"/>
        <v>0</v>
      </c>
      <c r="DN173" s="11">
        <v>0</v>
      </c>
      <c r="DO173" s="11">
        <f t="shared" si="965"/>
        <v>0</v>
      </c>
      <c r="DP173" s="11">
        <v>0</v>
      </c>
      <c r="DQ173" s="11">
        <f t="shared" si="966"/>
        <v>0</v>
      </c>
      <c r="DR173" s="11">
        <v>0</v>
      </c>
      <c r="DS173" s="11">
        <f t="shared" si="967"/>
        <v>0</v>
      </c>
      <c r="DT173" s="11"/>
      <c r="DU173" s="11">
        <f t="shared" si="968"/>
        <v>0</v>
      </c>
      <c r="DV173" s="11">
        <v>2</v>
      </c>
      <c r="DW173" s="11">
        <f t="shared" si="969"/>
        <v>49750.859927999998</v>
      </c>
      <c r="DX173" s="11">
        <v>1</v>
      </c>
      <c r="DY173" s="11">
        <f t="shared" si="970"/>
        <v>50736.776359500007</v>
      </c>
      <c r="DZ173" s="11">
        <v>5</v>
      </c>
      <c r="EA173" s="11">
        <f t="shared" si="971"/>
        <v>239518.10449875001</v>
      </c>
      <c r="EB173" s="64">
        <f t="shared" si="972"/>
        <v>576</v>
      </c>
      <c r="EC173" s="64">
        <f t="shared" si="973"/>
        <v>14208320.85676465</v>
      </c>
    </row>
    <row r="174" spans="1:133" x14ac:dyDescent="0.25">
      <c r="A174" s="45">
        <v>190</v>
      </c>
      <c r="B174" s="8" t="s">
        <v>241</v>
      </c>
      <c r="C174" s="5">
        <v>19007.45</v>
      </c>
      <c r="D174" s="5">
        <f t="shared" si="907"/>
        <v>15396.034500000002</v>
      </c>
      <c r="E174" s="9">
        <v>0.95</v>
      </c>
      <c r="F174" s="10">
        <v>1</v>
      </c>
      <c r="G174" s="10"/>
      <c r="H174" s="7">
        <v>0.57999999999999996</v>
      </c>
      <c r="I174" s="7">
        <v>0.19</v>
      </c>
      <c r="J174" s="7">
        <v>0.04</v>
      </c>
      <c r="K174" s="7">
        <v>0.19</v>
      </c>
      <c r="L174" s="5">
        <v>1.4</v>
      </c>
      <c r="M174" s="5">
        <v>1.68</v>
      </c>
      <c r="N174" s="5">
        <v>2.23</v>
      </c>
      <c r="O174" s="5">
        <v>2.39</v>
      </c>
      <c r="P174" s="11"/>
      <c r="Q174" s="11">
        <f t="shared" si="915"/>
        <v>0</v>
      </c>
      <c r="R174" s="11">
        <v>27</v>
      </c>
      <c r="S174" s="11">
        <f t="shared" si="916"/>
        <v>887324.78834999993</v>
      </c>
      <c r="T174" s="11"/>
      <c r="U174" s="11">
        <f t="shared" si="917"/>
        <v>0</v>
      </c>
      <c r="V174" s="11">
        <v>10</v>
      </c>
      <c r="W174" s="11">
        <f t="shared" si="918"/>
        <v>278078.99349999998</v>
      </c>
      <c r="X174" s="11">
        <v>0</v>
      </c>
      <c r="Y174" s="11">
        <f t="shared" si="919"/>
        <v>0</v>
      </c>
      <c r="Z174" s="11">
        <v>40</v>
      </c>
      <c r="AA174" s="11">
        <f t="shared" si="920"/>
        <v>1112315.9739999999</v>
      </c>
      <c r="AB174" s="11">
        <v>0</v>
      </c>
      <c r="AC174" s="11">
        <f t="shared" si="921"/>
        <v>0</v>
      </c>
      <c r="AD174" s="11">
        <v>0</v>
      </c>
      <c r="AE174" s="11">
        <f t="shared" si="922"/>
        <v>0</v>
      </c>
      <c r="AF174" s="11">
        <v>0</v>
      </c>
      <c r="AG174" s="11">
        <f t="shared" si="923"/>
        <v>0</v>
      </c>
      <c r="AH174" s="11">
        <v>0</v>
      </c>
      <c r="AI174" s="11">
        <f t="shared" si="924"/>
        <v>0</v>
      </c>
      <c r="AJ174" s="11">
        <v>5</v>
      </c>
      <c r="AK174" s="11">
        <f t="shared" si="925"/>
        <v>129559.53106249998</v>
      </c>
      <c r="AL174" s="11">
        <v>10</v>
      </c>
      <c r="AM174" s="11">
        <f t="shared" si="926"/>
        <v>243951.11702499996</v>
      </c>
      <c r="AN174" s="11"/>
      <c r="AO174" s="11">
        <f t="shared" si="927"/>
        <v>0</v>
      </c>
      <c r="AP174" s="11">
        <v>10</v>
      </c>
      <c r="AQ174" s="11">
        <f t="shared" si="928"/>
        <v>243951.11702499996</v>
      </c>
      <c r="AR174" s="11">
        <v>0</v>
      </c>
      <c r="AS174" s="11">
        <f t="shared" si="929"/>
        <v>0</v>
      </c>
      <c r="AT174" s="11">
        <v>0</v>
      </c>
      <c r="AU174" s="11">
        <f t="shared" si="930"/>
        <v>0</v>
      </c>
      <c r="AV174" s="11">
        <v>0</v>
      </c>
      <c r="AW174" s="11">
        <f t="shared" si="931"/>
        <v>0</v>
      </c>
      <c r="AX174" s="11"/>
      <c r="AY174" s="11">
        <f t="shared" si="932"/>
        <v>0</v>
      </c>
      <c r="AZ174" s="11">
        <v>16</v>
      </c>
      <c r="BA174" s="11">
        <f t="shared" si="933"/>
        <v>414590.49939999997</v>
      </c>
      <c r="BB174" s="11">
        <v>0</v>
      </c>
      <c r="BC174" s="11">
        <f t="shared" si="934"/>
        <v>0</v>
      </c>
      <c r="BD174" s="11">
        <v>0</v>
      </c>
      <c r="BE174" s="11">
        <f t="shared" si="935"/>
        <v>0</v>
      </c>
      <c r="BF174" s="11"/>
      <c r="BG174" s="11">
        <f t="shared" si="936"/>
        <v>0</v>
      </c>
      <c r="BH174" s="11">
        <v>0</v>
      </c>
      <c r="BI174" s="11">
        <f t="shared" si="937"/>
        <v>0</v>
      </c>
      <c r="BJ174" s="11">
        <v>0</v>
      </c>
      <c r="BK174" s="11">
        <f t="shared" si="938"/>
        <v>0</v>
      </c>
      <c r="BL174" s="11">
        <v>0</v>
      </c>
      <c r="BM174" s="11">
        <f t="shared" si="939"/>
        <v>0</v>
      </c>
      <c r="BN174" s="11">
        <v>0</v>
      </c>
      <c r="BO174" s="11">
        <f t="shared" si="940"/>
        <v>0</v>
      </c>
      <c r="BP174" s="11">
        <v>0</v>
      </c>
      <c r="BQ174" s="11">
        <f t="shared" si="941"/>
        <v>0</v>
      </c>
      <c r="BR174" s="11">
        <v>0</v>
      </c>
      <c r="BS174" s="11">
        <f t="shared" si="942"/>
        <v>0</v>
      </c>
      <c r="BT174" s="11"/>
      <c r="BU174" s="11">
        <f t="shared" si="943"/>
        <v>0</v>
      </c>
      <c r="BV174" s="11">
        <v>3</v>
      </c>
      <c r="BW174" s="11">
        <f t="shared" si="944"/>
        <v>81338.10559875</v>
      </c>
      <c r="BX174" s="11">
        <v>5</v>
      </c>
      <c r="BY174" s="11">
        <f t="shared" si="945"/>
        <v>117235.57566874998</v>
      </c>
      <c r="BZ174" s="11">
        <v>2</v>
      </c>
      <c r="CA174" s="11">
        <f t="shared" si="946"/>
        <v>84182.09530500001</v>
      </c>
      <c r="CB174" s="11">
        <v>5</v>
      </c>
      <c r="CC174" s="11">
        <f t="shared" si="947"/>
        <v>238895.13532499998</v>
      </c>
      <c r="CD174" s="11">
        <v>30</v>
      </c>
      <c r="CE174" s="11">
        <f t="shared" si="948"/>
        <v>932828.62364999996</v>
      </c>
      <c r="CF174" s="11">
        <v>36</v>
      </c>
      <c r="CG174" s="11">
        <f t="shared" si="949"/>
        <v>1053868.8255479999</v>
      </c>
      <c r="CH174" s="11">
        <v>2</v>
      </c>
      <c r="CI174" s="11">
        <f t="shared" si="950"/>
        <v>59458.344791999996</v>
      </c>
      <c r="CJ174" s="11">
        <v>9</v>
      </c>
      <c r="CK174" s="11">
        <f t="shared" si="559"/>
        <v>368581.06592999998</v>
      </c>
      <c r="CL174" s="11">
        <v>30</v>
      </c>
      <c r="CM174" s="11">
        <f t="shared" si="951"/>
        <v>878224.02128999983</v>
      </c>
      <c r="CN174" s="11">
        <v>0</v>
      </c>
      <c r="CO174" s="11">
        <f t="shared" si="952"/>
        <v>0</v>
      </c>
      <c r="CP174" s="11">
        <v>58</v>
      </c>
      <c r="CQ174" s="11">
        <f t="shared" si="953"/>
        <v>1697899.774494</v>
      </c>
      <c r="CR174" s="11">
        <v>0</v>
      </c>
      <c r="CS174" s="11">
        <f t="shared" si="954"/>
        <v>0</v>
      </c>
      <c r="CT174" s="11">
        <v>12</v>
      </c>
      <c r="CU174" s="11">
        <f t="shared" si="955"/>
        <v>373131.44946000003</v>
      </c>
      <c r="CV174" s="11"/>
      <c r="CW174" s="11">
        <f t="shared" si="956"/>
        <v>0</v>
      </c>
      <c r="CX174" s="11">
        <v>4</v>
      </c>
      <c r="CY174" s="11">
        <f t="shared" si="957"/>
        <v>114467.42568800002</v>
      </c>
      <c r="CZ174" s="11">
        <v>1</v>
      </c>
      <c r="DA174" s="11">
        <f t="shared" si="958"/>
        <v>29729.172395999998</v>
      </c>
      <c r="DB174" s="11">
        <v>0</v>
      </c>
      <c r="DC174" s="11">
        <f t="shared" si="959"/>
        <v>0</v>
      </c>
      <c r="DD174" s="11">
        <v>30</v>
      </c>
      <c r="DE174" s="11">
        <f t="shared" si="960"/>
        <v>976057.267185</v>
      </c>
      <c r="DF174" s="11">
        <v>0</v>
      </c>
      <c r="DG174" s="11">
        <f t="shared" si="961"/>
        <v>0</v>
      </c>
      <c r="DH174" s="11">
        <v>0</v>
      </c>
      <c r="DI174" s="11">
        <f t="shared" si="962"/>
        <v>0</v>
      </c>
      <c r="DJ174" s="11">
        <v>117</v>
      </c>
      <c r="DK174" s="11">
        <f t="shared" si="963"/>
        <v>3806623.3420214998</v>
      </c>
      <c r="DL174" s="11">
        <v>0</v>
      </c>
      <c r="DM174" s="11">
        <f t="shared" si="964"/>
        <v>0</v>
      </c>
      <c r="DN174" s="11">
        <v>0</v>
      </c>
      <c r="DO174" s="11">
        <f t="shared" si="965"/>
        <v>0</v>
      </c>
      <c r="DP174" s="11">
        <v>0</v>
      </c>
      <c r="DQ174" s="11">
        <f t="shared" si="966"/>
        <v>0</v>
      </c>
      <c r="DR174" s="11">
        <v>0</v>
      </c>
      <c r="DS174" s="11">
        <f t="shared" si="967"/>
        <v>0</v>
      </c>
      <c r="DT174" s="11"/>
      <c r="DU174" s="11">
        <f t="shared" si="968"/>
        <v>0</v>
      </c>
      <c r="DV174" s="11">
        <v>2</v>
      </c>
      <c r="DW174" s="11">
        <f t="shared" si="969"/>
        <v>62188.574910000003</v>
      </c>
      <c r="DX174" s="11">
        <v>6</v>
      </c>
      <c r="DY174" s="11">
        <f t="shared" si="970"/>
        <v>380525.82269625005</v>
      </c>
      <c r="DZ174" s="11">
        <v>2</v>
      </c>
      <c r="EA174" s="11">
        <f t="shared" si="971"/>
        <v>119759.05224937502</v>
      </c>
      <c r="EB174" s="64">
        <f t="shared" si="972"/>
        <v>472</v>
      </c>
      <c r="EC174" s="64">
        <f t="shared" si="973"/>
        <v>14684765.694570128</v>
      </c>
    </row>
    <row r="175" spans="1:133" ht="30" x14ac:dyDescent="0.25">
      <c r="A175" s="45">
        <v>191</v>
      </c>
      <c r="B175" s="8" t="s">
        <v>242</v>
      </c>
      <c r="C175" s="5">
        <v>19007.45</v>
      </c>
      <c r="D175" s="5">
        <f t="shared" si="907"/>
        <v>15586.109000000002</v>
      </c>
      <c r="E175" s="9">
        <v>1.42</v>
      </c>
      <c r="F175" s="10">
        <v>1</v>
      </c>
      <c r="G175" s="10"/>
      <c r="H175" s="7">
        <v>0.57999999999999996</v>
      </c>
      <c r="I175" s="7">
        <v>0.2</v>
      </c>
      <c r="J175" s="7">
        <v>0.04</v>
      </c>
      <c r="K175" s="7">
        <v>0.18</v>
      </c>
      <c r="L175" s="5">
        <v>1.4</v>
      </c>
      <c r="M175" s="5">
        <v>1.68</v>
      </c>
      <c r="N175" s="5">
        <v>2.23</v>
      </c>
      <c r="O175" s="5">
        <v>2.39</v>
      </c>
      <c r="P175" s="11"/>
      <c r="Q175" s="11">
        <f t="shared" si="915"/>
        <v>0</v>
      </c>
      <c r="R175" s="11">
        <v>26</v>
      </c>
      <c r="S175" s="11">
        <f t="shared" si="916"/>
        <v>1277194.1982800001</v>
      </c>
      <c r="T175" s="11"/>
      <c r="U175" s="11">
        <f t="shared" si="917"/>
        <v>0</v>
      </c>
      <c r="V175" s="11">
        <v>30</v>
      </c>
      <c r="W175" s="11">
        <f t="shared" si="918"/>
        <v>1246964.7498000001</v>
      </c>
      <c r="X175" s="11">
        <v>0</v>
      </c>
      <c r="Y175" s="11">
        <f t="shared" si="919"/>
        <v>0</v>
      </c>
      <c r="Z175" s="11">
        <v>221</v>
      </c>
      <c r="AA175" s="11">
        <f t="shared" si="920"/>
        <v>9185973.6568599995</v>
      </c>
      <c r="AB175" s="11">
        <v>0</v>
      </c>
      <c r="AC175" s="11">
        <f t="shared" si="921"/>
        <v>0</v>
      </c>
      <c r="AD175" s="11">
        <v>0</v>
      </c>
      <c r="AE175" s="11">
        <f t="shared" si="922"/>
        <v>0</v>
      </c>
      <c r="AF175" s="11">
        <v>0</v>
      </c>
      <c r="AG175" s="11">
        <f t="shared" si="923"/>
        <v>0</v>
      </c>
      <c r="AH175" s="11">
        <v>1</v>
      </c>
      <c r="AI175" s="11">
        <f t="shared" si="924"/>
        <v>36464.272228999995</v>
      </c>
      <c r="AJ175" s="11">
        <v>12</v>
      </c>
      <c r="AK175" s="11">
        <f t="shared" si="925"/>
        <v>464777.77038000006</v>
      </c>
      <c r="AL175" s="11">
        <v>14</v>
      </c>
      <c r="AM175" s="11">
        <f t="shared" si="926"/>
        <v>510499.81120599993</v>
      </c>
      <c r="AN175" s="11"/>
      <c r="AO175" s="11">
        <f t="shared" si="927"/>
        <v>0</v>
      </c>
      <c r="AP175" s="11">
        <v>14</v>
      </c>
      <c r="AQ175" s="11">
        <f t="shared" si="928"/>
        <v>510499.81120599993</v>
      </c>
      <c r="AR175" s="11">
        <v>0</v>
      </c>
      <c r="AS175" s="11">
        <f t="shared" si="929"/>
        <v>0</v>
      </c>
      <c r="AT175" s="11"/>
      <c r="AU175" s="11">
        <f t="shared" si="930"/>
        <v>0</v>
      </c>
      <c r="AV175" s="11">
        <v>0</v>
      </c>
      <c r="AW175" s="11">
        <f t="shared" si="931"/>
        <v>0</v>
      </c>
      <c r="AX175" s="11"/>
      <c r="AY175" s="11">
        <f t="shared" si="932"/>
        <v>0</v>
      </c>
      <c r="AZ175" s="11">
        <v>19</v>
      </c>
      <c r="BA175" s="11">
        <f t="shared" si="933"/>
        <v>735898.13643499999</v>
      </c>
      <c r="BB175" s="11">
        <v>0</v>
      </c>
      <c r="BC175" s="11">
        <f t="shared" si="934"/>
        <v>0</v>
      </c>
      <c r="BD175" s="11">
        <v>0</v>
      </c>
      <c r="BE175" s="11">
        <f t="shared" si="935"/>
        <v>0</v>
      </c>
      <c r="BF175" s="11">
        <v>10</v>
      </c>
      <c r="BG175" s="11">
        <f t="shared" si="936"/>
        <v>405263.54368499998</v>
      </c>
      <c r="BH175" s="11">
        <v>0</v>
      </c>
      <c r="BI175" s="11">
        <f t="shared" si="937"/>
        <v>0</v>
      </c>
      <c r="BJ175" s="11">
        <v>0</v>
      </c>
      <c r="BK175" s="11">
        <f t="shared" si="938"/>
        <v>0</v>
      </c>
      <c r="BL175" s="11">
        <v>0</v>
      </c>
      <c r="BM175" s="11">
        <f t="shared" si="939"/>
        <v>0</v>
      </c>
      <c r="BN175" s="11">
        <v>0</v>
      </c>
      <c r="BO175" s="11">
        <f t="shared" si="940"/>
        <v>0</v>
      </c>
      <c r="BP175" s="11">
        <v>0</v>
      </c>
      <c r="BQ175" s="11">
        <f t="shared" si="941"/>
        <v>0</v>
      </c>
      <c r="BR175" s="11">
        <v>0</v>
      </c>
      <c r="BS175" s="11">
        <f t="shared" si="942"/>
        <v>0</v>
      </c>
      <c r="BT175" s="11"/>
      <c r="BU175" s="11">
        <f t="shared" si="943"/>
        <v>0</v>
      </c>
      <c r="BV175" s="11"/>
      <c r="BW175" s="11">
        <f t="shared" si="944"/>
        <v>0</v>
      </c>
      <c r="BX175" s="11">
        <v>20</v>
      </c>
      <c r="BY175" s="11">
        <f t="shared" si="945"/>
        <v>700945.33663000003</v>
      </c>
      <c r="BZ175" s="11"/>
      <c r="CA175" s="11">
        <f t="shared" si="946"/>
        <v>0</v>
      </c>
      <c r="CB175" s="11"/>
      <c r="CC175" s="11">
        <f t="shared" si="947"/>
        <v>0</v>
      </c>
      <c r="CD175" s="11">
        <v>5</v>
      </c>
      <c r="CE175" s="11">
        <f t="shared" si="948"/>
        <v>232388.88519</v>
      </c>
      <c r="CF175" s="11">
        <v>21</v>
      </c>
      <c r="CG175" s="11">
        <f t="shared" si="949"/>
        <v>918899.66017080005</v>
      </c>
      <c r="CH175" s="11">
        <v>4</v>
      </c>
      <c r="CI175" s="11">
        <f t="shared" si="950"/>
        <v>177749.15706239996</v>
      </c>
      <c r="CJ175" s="11">
        <v>10</v>
      </c>
      <c r="CK175" s="11">
        <f t="shared" si="559"/>
        <v>612146.33172000002</v>
      </c>
      <c r="CL175" s="11">
        <v>18</v>
      </c>
      <c r="CM175" s="11">
        <f t="shared" si="951"/>
        <v>787628.28014639998</v>
      </c>
      <c r="CN175" s="11">
        <v>0</v>
      </c>
      <c r="CO175" s="11">
        <f t="shared" si="952"/>
        <v>0</v>
      </c>
      <c r="CP175" s="11">
        <v>47</v>
      </c>
      <c r="CQ175" s="11">
        <f t="shared" si="953"/>
        <v>2056584.9537155998</v>
      </c>
      <c r="CR175" s="11">
        <v>1</v>
      </c>
      <c r="CS175" s="11">
        <f t="shared" si="954"/>
        <v>44437.289265599997</v>
      </c>
      <c r="CT175" s="11">
        <v>20</v>
      </c>
      <c r="CU175" s="11">
        <f t="shared" si="955"/>
        <v>929555.54076</v>
      </c>
      <c r="CV175" s="11">
        <v>1</v>
      </c>
      <c r="CW175" s="11">
        <f t="shared" si="956"/>
        <v>44437.289265599989</v>
      </c>
      <c r="CX175" s="11">
        <v>10</v>
      </c>
      <c r="CY175" s="11">
        <f t="shared" si="957"/>
        <v>427746.69599200005</v>
      </c>
      <c r="CZ175" s="11">
        <v>0</v>
      </c>
      <c r="DA175" s="11">
        <f t="shared" si="958"/>
        <v>0</v>
      </c>
      <c r="DB175" s="11">
        <v>0</v>
      </c>
      <c r="DC175" s="11">
        <f t="shared" si="959"/>
        <v>0</v>
      </c>
      <c r="DD175" s="11">
        <v>20</v>
      </c>
      <c r="DE175" s="11">
        <f t="shared" si="960"/>
        <v>972632.5048440001</v>
      </c>
      <c r="DF175" s="11">
        <v>2</v>
      </c>
      <c r="DG175" s="11">
        <f t="shared" si="961"/>
        <v>97263.250484400007</v>
      </c>
      <c r="DH175" s="11">
        <v>0</v>
      </c>
      <c r="DI175" s="11">
        <f t="shared" si="962"/>
        <v>0</v>
      </c>
      <c r="DJ175" s="11">
        <v>30</v>
      </c>
      <c r="DK175" s="11">
        <f t="shared" si="963"/>
        <v>1458948.7572659999</v>
      </c>
      <c r="DL175" s="11">
        <v>0</v>
      </c>
      <c r="DM175" s="11">
        <f t="shared" si="964"/>
        <v>0</v>
      </c>
      <c r="DN175" s="11">
        <v>0</v>
      </c>
      <c r="DO175" s="11">
        <f t="shared" si="965"/>
        <v>0</v>
      </c>
      <c r="DP175" s="11">
        <v>0</v>
      </c>
      <c r="DQ175" s="11">
        <f t="shared" si="966"/>
        <v>0</v>
      </c>
      <c r="DR175" s="11">
        <v>0</v>
      </c>
      <c r="DS175" s="11">
        <f t="shared" si="967"/>
        <v>0</v>
      </c>
      <c r="DT175" s="11"/>
      <c r="DU175" s="11">
        <f t="shared" si="968"/>
        <v>0</v>
      </c>
      <c r="DV175" s="11">
        <v>2</v>
      </c>
      <c r="DW175" s="11">
        <f t="shared" si="969"/>
        <v>92955.554076000015</v>
      </c>
      <c r="DX175" s="11">
        <v>4</v>
      </c>
      <c r="DY175" s="11">
        <f t="shared" si="970"/>
        <v>379190.644371</v>
      </c>
      <c r="DZ175" s="11">
        <v>10</v>
      </c>
      <c r="EA175" s="11">
        <f t="shared" si="971"/>
        <v>895041.33786375006</v>
      </c>
      <c r="EB175" s="64">
        <f t="shared" si="972"/>
        <v>572</v>
      </c>
      <c r="EC175" s="64">
        <f t="shared" si="973"/>
        <v>25202087.41890455</v>
      </c>
    </row>
    <row r="176" spans="1:133" x14ac:dyDescent="0.25">
      <c r="A176" s="45">
        <v>192</v>
      </c>
      <c r="B176" s="8" t="s">
        <v>243</v>
      </c>
      <c r="C176" s="5">
        <v>19007.45</v>
      </c>
      <c r="D176" s="5">
        <f t="shared" si="907"/>
        <v>17106.705000000002</v>
      </c>
      <c r="E176" s="9">
        <v>4.8</v>
      </c>
      <c r="F176" s="10">
        <v>1</v>
      </c>
      <c r="G176" s="10"/>
      <c r="H176" s="7">
        <v>0.36</v>
      </c>
      <c r="I176" s="7">
        <v>0.52</v>
      </c>
      <c r="J176" s="7">
        <v>0.02</v>
      </c>
      <c r="K176" s="7">
        <v>0.1</v>
      </c>
      <c r="L176" s="5">
        <v>1.4</v>
      </c>
      <c r="M176" s="5">
        <v>1.68</v>
      </c>
      <c r="N176" s="5">
        <v>2.23</v>
      </c>
      <c r="O176" s="5">
        <v>2.39</v>
      </c>
      <c r="P176" s="11"/>
      <c r="Q176" s="11">
        <f t="shared" si="915"/>
        <v>0</v>
      </c>
      <c r="R176" s="11"/>
      <c r="S176" s="11">
        <f t="shared" si="916"/>
        <v>0</v>
      </c>
      <c r="T176" s="11"/>
      <c r="U176" s="11">
        <f t="shared" si="917"/>
        <v>0</v>
      </c>
      <c r="V176" s="11">
        <v>190</v>
      </c>
      <c r="W176" s="11">
        <f t="shared" si="918"/>
        <v>26695583.375999998</v>
      </c>
      <c r="X176" s="11">
        <v>0</v>
      </c>
      <c r="Y176" s="11">
        <f t="shared" si="919"/>
        <v>0</v>
      </c>
      <c r="Z176" s="11">
        <v>3</v>
      </c>
      <c r="AA176" s="11">
        <f t="shared" si="920"/>
        <v>421509.21120000008</v>
      </c>
      <c r="AB176" s="11">
        <v>0</v>
      </c>
      <c r="AC176" s="11">
        <f t="shared" si="921"/>
        <v>0</v>
      </c>
      <c r="AD176" s="11">
        <v>0</v>
      </c>
      <c r="AE176" s="11">
        <f t="shared" si="922"/>
        <v>0</v>
      </c>
      <c r="AF176" s="11">
        <v>0</v>
      </c>
      <c r="AG176" s="11">
        <f t="shared" si="923"/>
        <v>0</v>
      </c>
      <c r="AH176" s="11">
        <v>0</v>
      </c>
      <c r="AI176" s="11">
        <f t="shared" si="924"/>
        <v>0</v>
      </c>
      <c r="AJ176" s="11">
        <v>0</v>
      </c>
      <c r="AK176" s="11">
        <f t="shared" si="925"/>
        <v>0</v>
      </c>
      <c r="AL176" s="11">
        <v>20</v>
      </c>
      <c r="AM176" s="11">
        <f t="shared" si="926"/>
        <v>2465190.2352</v>
      </c>
      <c r="AN176" s="11"/>
      <c r="AO176" s="11">
        <f t="shared" si="927"/>
        <v>0</v>
      </c>
      <c r="AP176" s="11">
        <v>4</v>
      </c>
      <c r="AQ176" s="11">
        <f t="shared" si="928"/>
        <v>493038.04703999998</v>
      </c>
      <c r="AR176" s="11">
        <v>0</v>
      </c>
      <c r="AS176" s="11">
        <f t="shared" si="929"/>
        <v>0</v>
      </c>
      <c r="AT176" s="11"/>
      <c r="AU176" s="11">
        <f t="shared" si="930"/>
        <v>0</v>
      </c>
      <c r="AV176" s="11">
        <v>0</v>
      </c>
      <c r="AW176" s="11">
        <f t="shared" si="931"/>
        <v>0</v>
      </c>
      <c r="AX176" s="11"/>
      <c r="AY176" s="11">
        <f t="shared" si="932"/>
        <v>0</v>
      </c>
      <c r="AZ176" s="11"/>
      <c r="BA176" s="11">
        <f t="shared" si="933"/>
        <v>0</v>
      </c>
      <c r="BB176" s="11">
        <v>0</v>
      </c>
      <c r="BC176" s="11">
        <f t="shared" si="934"/>
        <v>0</v>
      </c>
      <c r="BD176" s="11">
        <v>0</v>
      </c>
      <c r="BE176" s="11">
        <f t="shared" si="935"/>
        <v>0</v>
      </c>
      <c r="BF176" s="11"/>
      <c r="BG176" s="11">
        <f t="shared" si="936"/>
        <v>0</v>
      </c>
      <c r="BH176" s="11">
        <v>0</v>
      </c>
      <c r="BI176" s="11">
        <f t="shared" si="937"/>
        <v>0</v>
      </c>
      <c r="BJ176" s="11">
        <v>0</v>
      </c>
      <c r="BK176" s="11">
        <f t="shared" si="938"/>
        <v>0</v>
      </c>
      <c r="BL176" s="11">
        <v>0</v>
      </c>
      <c r="BM176" s="11">
        <f t="shared" si="939"/>
        <v>0</v>
      </c>
      <c r="BN176" s="11">
        <v>0</v>
      </c>
      <c r="BO176" s="11">
        <f t="shared" si="940"/>
        <v>0</v>
      </c>
      <c r="BP176" s="11">
        <v>0</v>
      </c>
      <c r="BQ176" s="11">
        <f t="shared" si="941"/>
        <v>0</v>
      </c>
      <c r="BR176" s="11">
        <v>0</v>
      </c>
      <c r="BS176" s="11">
        <f t="shared" si="942"/>
        <v>0</v>
      </c>
      <c r="BT176" s="11"/>
      <c r="BU176" s="11">
        <f t="shared" si="943"/>
        <v>0</v>
      </c>
      <c r="BV176" s="11"/>
      <c r="BW176" s="11">
        <f t="shared" si="944"/>
        <v>0</v>
      </c>
      <c r="BX176" s="11">
        <v>0</v>
      </c>
      <c r="BY176" s="11">
        <f t="shared" si="945"/>
        <v>0</v>
      </c>
      <c r="BZ176" s="11">
        <v>0</v>
      </c>
      <c r="CA176" s="11">
        <f t="shared" si="946"/>
        <v>0</v>
      </c>
      <c r="CB176" s="11"/>
      <c r="CC176" s="11">
        <f t="shared" si="947"/>
        <v>0</v>
      </c>
      <c r="CD176" s="11">
        <v>21</v>
      </c>
      <c r="CE176" s="11">
        <f t="shared" si="948"/>
        <v>3299267.5531199994</v>
      </c>
      <c r="CF176" s="11"/>
      <c r="CG176" s="11">
        <f t="shared" si="949"/>
        <v>0</v>
      </c>
      <c r="CH176" s="11"/>
      <c r="CI176" s="11">
        <f t="shared" si="950"/>
        <v>0</v>
      </c>
      <c r="CJ176" s="11"/>
      <c r="CK176" s="11">
        <f t="shared" si="559"/>
        <v>0</v>
      </c>
      <c r="CL176" s="11">
        <v>0</v>
      </c>
      <c r="CM176" s="11">
        <f t="shared" si="951"/>
        <v>0</v>
      </c>
      <c r="CN176" s="11">
        <v>0</v>
      </c>
      <c r="CO176" s="11">
        <f t="shared" si="952"/>
        <v>0</v>
      </c>
      <c r="CP176" s="11">
        <v>0</v>
      </c>
      <c r="CQ176" s="11">
        <f t="shared" si="953"/>
        <v>0</v>
      </c>
      <c r="CR176" s="11">
        <v>0</v>
      </c>
      <c r="CS176" s="11">
        <f t="shared" si="954"/>
        <v>0</v>
      </c>
      <c r="CT176" s="11"/>
      <c r="CU176" s="11">
        <f t="shared" si="955"/>
        <v>0</v>
      </c>
      <c r="CV176" s="11"/>
      <c r="CW176" s="11">
        <f t="shared" si="956"/>
        <v>0</v>
      </c>
      <c r="CX176" s="11"/>
      <c r="CY176" s="11">
        <f t="shared" si="957"/>
        <v>0</v>
      </c>
      <c r="CZ176" s="11"/>
      <c r="DA176" s="11">
        <f t="shared" si="958"/>
        <v>0</v>
      </c>
      <c r="DB176" s="11">
        <v>0</v>
      </c>
      <c r="DC176" s="11">
        <f t="shared" si="959"/>
        <v>0</v>
      </c>
      <c r="DD176" s="11">
        <v>0</v>
      </c>
      <c r="DE176" s="11">
        <f t="shared" si="960"/>
        <v>0</v>
      </c>
      <c r="DF176" s="11">
        <v>0</v>
      </c>
      <c r="DG176" s="11">
        <f t="shared" si="961"/>
        <v>0</v>
      </c>
      <c r="DH176" s="11">
        <v>0</v>
      </c>
      <c r="DI176" s="11">
        <f t="shared" si="962"/>
        <v>0</v>
      </c>
      <c r="DJ176" s="11"/>
      <c r="DK176" s="11">
        <f t="shared" si="963"/>
        <v>0</v>
      </c>
      <c r="DL176" s="11">
        <v>0</v>
      </c>
      <c r="DM176" s="11">
        <f t="shared" si="964"/>
        <v>0</v>
      </c>
      <c r="DN176" s="11">
        <v>0</v>
      </c>
      <c r="DO176" s="11">
        <f t="shared" si="965"/>
        <v>0</v>
      </c>
      <c r="DP176" s="11">
        <v>0</v>
      </c>
      <c r="DQ176" s="11">
        <f t="shared" si="966"/>
        <v>0</v>
      </c>
      <c r="DR176" s="11">
        <v>0</v>
      </c>
      <c r="DS176" s="11">
        <f t="shared" si="967"/>
        <v>0</v>
      </c>
      <c r="DT176" s="11">
        <v>0</v>
      </c>
      <c r="DU176" s="11">
        <f t="shared" si="968"/>
        <v>0</v>
      </c>
      <c r="DV176" s="11"/>
      <c r="DW176" s="11">
        <f t="shared" si="969"/>
        <v>0</v>
      </c>
      <c r="DX176" s="11">
        <v>0</v>
      </c>
      <c r="DY176" s="11">
        <f t="shared" si="970"/>
        <v>0</v>
      </c>
      <c r="DZ176" s="11"/>
      <c r="EA176" s="11">
        <f t="shared" si="971"/>
        <v>0</v>
      </c>
      <c r="EB176" s="64">
        <f t="shared" si="972"/>
        <v>238</v>
      </c>
      <c r="EC176" s="64">
        <f t="shared" si="973"/>
        <v>33374588.422559995</v>
      </c>
    </row>
    <row r="177" spans="1:133" ht="45" x14ac:dyDescent="0.25">
      <c r="A177" s="45">
        <v>193</v>
      </c>
      <c r="B177" s="8" t="s">
        <v>244</v>
      </c>
      <c r="C177" s="5">
        <v>19007.45</v>
      </c>
      <c r="D177" s="5"/>
      <c r="E177" s="9">
        <v>3.15</v>
      </c>
      <c r="F177" s="10">
        <v>1</v>
      </c>
      <c r="G177" s="10"/>
      <c r="H177" s="7">
        <v>0.36</v>
      </c>
      <c r="I177" s="7">
        <v>0.52</v>
      </c>
      <c r="J177" s="7">
        <v>0.02</v>
      </c>
      <c r="K177" s="7">
        <v>0.1</v>
      </c>
      <c r="L177" s="5">
        <v>1.4</v>
      </c>
      <c r="M177" s="5">
        <v>1.68</v>
      </c>
      <c r="N177" s="5">
        <v>2.23</v>
      </c>
      <c r="O177" s="5">
        <v>2.39</v>
      </c>
      <c r="P177" s="11"/>
      <c r="Q177" s="11">
        <f t="shared" si="915"/>
        <v>0</v>
      </c>
      <c r="R177" s="11">
        <v>14</v>
      </c>
      <c r="S177" s="11">
        <f t="shared" si="916"/>
        <v>1525575.9518999998</v>
      </c>
      <c r="T177" s="11"/>
      <c r="U177" s="11">
        <f t="shared" si="917"/>
        <v>0</v>
      </c>
      <c r="V177" s="11">
        <v>1396</v>
      </c>
      <c r="W177" s="11">
        <f t="shared" si="918"/>
        <v>128718375.37019999</v>
      </c>
      <c r="X177" s="11"/>
      <c r="Y177" s="11">
        <f t="shared" si="919"/>
        <v>0</v>
      </c>
      <c r="Z177" s="11">
        <v>80</v>
      </c>
      <c r="AA177" s="11">
        <f t="shared" si="920"/>
        <v>7376411.1959999986</v>
      </c>
      <c r="AB177" s="11"/>
      <c r="AC177" s="11">
        <f t="shared" si="921"/>
        <v>0</v>
      </c>
      <c r="AD177" s="11"/>
      <c r="AE177" s="11">
        <f t="shared" si="922"/>
        <v>0</v>
      </c>
      <c r="AF177" s="11"/>
      <c r="AG177" s="11">
        <f t="shared" si="923"/>
        <v>0</v>
      </c>
      <c r="AH177" s="11"/>
      <c r="AI177" s="11">
        <f t="shared" si="924"/>
        <v>0</v>
      </c>
      <c r="AJ177" s="11"/>
      <c r="AK177" s="11">
        <f t="shared" si="925"/>
        <v>0</v>
      </c>
      <c r="AL177" s="11"/>
      <c r="AM177" s="11">
        <f t="shared" si="926"/>
        <v>0</v>
      </c>
      <c r="AN177" s="11"/>
      <c r="AO177" s="11">
        <f t="shared" si="927"/>
        <v>0</v>
      </c>
      <c r="AP177" s="11">
        <v>12</v>
      </c>
      <c r="AQ177" s="11">
        <f t="shared" si="928"/>
        <v>970668.65511000005</v>
      </c>
      <c r="AR177" s="11"/>
      <c r="AS177" s="11">
        <f t="shared" si="929"/>
        <v>0</v>
      </c>
      <c r="AT177" s="11"/>
      <c r="AU177" s="11">
        <f t="shared" si="930"/>
        <v>0</v>
      </c>
      <c r="AV177" s="11"/>
      <c r="AW177" s="11">
        <f t="shared" si="931"/>
        <v>0</v>
      </c>
      <c r="AX177" s="11"/>
      <c r="AY177" s="11">
        <f t="shared" si="932"/>
        <v>0</v>
      </c>
      <c r="AZ177" s="11"/>
      <c r="BA177" s="11">
        <f t="shared" si="933"/>
        <v>0</v>
      </c>
      <c r="BB177" s="11"/>
      <c r="BC177" s="11">
        <f t="shared" si="934"/>
        <v>0</v>
      </c>
      <c r="BD177" s="11"/>
      <c r="BE177" s="11">
        <f t="shared" si="935"/>
        <v>0</v>
      </c>
      <c r="BF177" s="11"/>
      <c r="BG177" s="11">
        <f t="shared" si="936"/>
        <v>0</v>
      </c>
      <c r="BH177" s="11"/>
      <c r="BI177" s="11">
        <f t="shared" si="937"/>
        <v>0</v>
      </c>
      <c r="BJ177" s="11"/>
      <c r="BK177" s="11">
        <f t="shared" si="938"/>
        <v>0</v>
      </c>
      <c r="BL177" s="11"/>
      <c r="BM177" s="11">
        <f t="shared" si="939"/>
        <v>0</v>
      </c>
      <c r="BN177" s="11"/>
      <c r="BO177" s="11">
        <f t="shared" si="940"/>
        <v>0</v>
      </c>
      <c r="BP177" s="11"/>
      <c r="BQ177" s="11">
        <f t="shared" si="941"/>
        <v>0</v>
      </c>
      <c r="BR177" s="11"/>
      <c r="BS177" s="11">
        <f t="shared" si="942"/>
        <v>0</v>
      </c>
      <c r="BT177" s="11">
        <v>4</v>
      </c>
      <c r="BU177" s="11">
        <f t="shared" si="943"/>
        <v>368820.55979999999</v>
      </c>
      <c r="BV177" s="11"/>
      <c r="BW177" s="11">
        <f t="shared" si="944"/>
        <v>0</v>
      </c>
      <c r="BX177" s="11"/>
      <c r="BY177" s="11">
        <f t="shared" si="945"/>
        <v>0</v>
      </c>
      <c r="BZ177" s="11"/>
      <c r="CA177" s="11">
        <f t="shared" si="946"/>
        <v>0</v>
      </c>
      <c r="CB177" s="11"/>
      <c r="CC177" s="11">
        <f t="shared" si="947"/>
        <v>0</v>
      </c>
      <c r="CD177" s="11">
        <v>20</v>
      </c>
      <c r="CE177" s="11">
        <f t="shared" si="948"/>
        <v>2062042.2206999997</v>
      </c>
      <c r="CF177" s="11">
        <v>25</v>
      </c>
      <c r="CG177" s="11">
        <f t="shared" si="949"/>
        <v>2426671.6377749997</v>
      </c>
      <c r="CH177" s="11">
        <v>0</v>
      </c>
      <c r="CI177" s="11">
        <f t="shared" si="950"/>
        <v>0</v>
      </c>
      <c r="CJ177" s="11"/>
      <c r="CK177" s="11">
        <f t="shared" si="559"/>
        <v>0</v>
      </c>
      <c r="CL177" s="11">
        <v>4</v>
      </c>
      <c r="CM177" s="11">
        <f t="shared" si="951"/>
        <v>388267.46204400004</v>
      </c>
      <c r="CN177" s="11"/>
      <c r="CO177" s="11">
        <f t="shared" si="952"/>
        <v>0</v>
      </c>
      <c r="CP177" s="11"/>
      <c r="CQ177" s="11">
        <f t="shared" si="953"/>
        <v>0</v>
      </c>
      <c r="CR177" s="11"/>
      <c r="CS177" s="11">
        <f t="shared" si="954"/>
        <v>0</v>
      </c>
      <c r="CT177" s="11"/>
      <c r="CU177" s="11">
        <f t="shared" si="955"/>
        <v>0</v>
      </c>
      <c r="CV177" s="11"/>
      <c r="CW177" s="11">
        <f t="shared" si="956"/>
        <v>0</v>
      </c>
      <c r="CX177" s="11"/>
      <c r="CY177" s="11">
        <f t="shared" si="957"/>
        <v>0</v>
      </c>
      <c r="CZ177" s="11">
        <v>0</v>
      </c>
      <c r="DA177" s="11">
        <f t="shared" si="958"/>
        <v>0</v>
      </c>
      <c r="DB177" s="11"/>
      <c r="DC177" s="11">
        <f t="shared" si="959"/>
        <v>0</v>
      </c>
      <c r="DD177" s="11">
        <v>24</v>
      </c>
      <c r="DE177" s="11">
        <f t="shared" si="960"/>
        <v>2589120.3297960004</v>
      </c>
      <c r="DF177" s="11"/>
      <c r="DG177" s="11">
        <f t="shared" si="961"/>
        <v>0</v>
      </c>
      <c r="DH177" s="11"/>
      <c r="DI177" s="11">
        <f t="shared" si="962"/>
        <v>0</v>
      </c>
      <c r="DJ177" s="11">
        <v>214</v>
      </c>
      <c r="DK177" s="11">
        <f t="shared" si="963"/>
        <v>23086322.940681003</v>
      </c>
      <c r="DL177" s="11"/>
      <c r="DM177" s="11">
        <f t="shared" si="964"/>
        <v>0</v>
      </c>
      <c r="DN177" s="11"/>
      <c r="DO177" s="11">
        <f t="shared" si="965"/>
        <v>0</v>
      </c>
      <c r="DP177" s="11"/>
      <c r="DQ177" s="11">
        <f t="shared" si="966"/>
        <v>0</v>
      </c>
      <c r="DR177" s="11"/>
      <c r="DS177" s="11">
        <f t="shared" si="967"/>
        <v>0</v>
      </c>
      <c r="DT177" s="11"/>
      <c r="DU177" s="11">
        <f t="shared" si="968"/>
        <v>0</v>
      </c>
      <c r="DV177" s="11"/>
      <c r="DW177" s="11">
        <f t="shared" si="969"/>
        <v>0</v>
      </c>
      <c r="DX177" s="11"/>
      <c r="DY177" s="11">
        <f t="shared" si="970"/>
        <v>0</v>
      </c>
      <c r="DZ177" s="11"/>
      <c r="EA177" s="11">
        <f t="shared" si="971"/>
        <v>0</v>
      </c>
      <c r="EB177" s="64">
        <f t="shared" si="972"/>
        <v>1793</v>
      </c>
      <c r="EC177" s="64">
        <f t="shared" si="973"/>
        <v>169512276.32400599</v>
      </c>
    </row>
    <row r="178" spans="1:133" x14ac:dyDescent="0.25">
      <c r="A178" s="45">
        <v>194</v>
      </c>
      <c r="B178" s="8" t="s">
        <v>245</v>
      </c>
      <c r="C178" s="5">
        <v>19007.45</v>
      </c>
      <c r="D178" s="5"/>
      <c r="E178" s="9">
        <v>4.46</v>
      </c>
      <c r="F178" s="10">
        <v>1</v>
      </c>
      <c r="G178" s="10"/>
      <c r="H178" s="7">
        <v>0.36</v>
      </c>
      <c r="I178" s="7">
        <v>0.52</v>
      </c>
      <c r="J178" s="7">
        <v>0.02</v>
      </c>
      <c r="K178" s="7">
        <v>0.1</v>
      </c>
      <c r="L178" s="5">
        <v>1.4</v>
      </c>
      <c r="M178" s="5">
        <v>1.68</v>
      </c>
      <c r="N178" s="5">
        <v>2.23</v>
      </c>
      <c r="O178" s="5">
        <v>2.39</v>
      </c>
      <c r="P178" s="11"/>
      <c r="Q178" s="11">
        <f t="shared" si="915"/>
        <v>0</v>
      </c>
      <c r="R178" s="11"/>
      <c r="S178" s="11">
        <f t="shared" si="916"/>
        <v>0</v>
      </c>
      <c r="T178" s="11"/>
      <c r="U178" s="11">
        <f t="shared" si="917"/>
        <v>0</v>
      </c>
      <c r="V178" s="11">
        <v>191</v>
      </c>
      <c r="W178" s="11">
        <f t="shared" si="918"/>
        <v>24935196.989780001</v>
      </c>
      <c r="X178" s="11"/>
      <c r="Y178" s="11">
        <f t="shared" si="919"/>
        <v>0</v>
      </c>
      <c r="Z178" s="11">
        <v>200</v>
      </c>
      <c r="AA178" s="11">
        <f t="shared" si="920"/>
        <v>26110153.915999997</v>
      </c>
      <c r="AB178" s="11"/>
      <c r="AC178" s="11">
        <f t="shared" si="921"/>
        <v>0</v>
      </c>
      <c r="AD178" s="11"/>
      <c r="AE178" s="11">
        <f t="shared" si="922"/>
        <v>0</v>
      </c>
      <c r="AF178" s="11"/>
      <c r="AG178" s="11">
        <f t="shared" si="923"/>
        <v>0</v>
      </c>
      <c r="AH178" s="11"/>
      <c r="AI178" s="11">
        <f t="shared" si="924"/>
        <v>0</v>
      </c>
      <c r="AJ178" s="11"/>
      <c r="AK178" s="11">
        <f t="shared" si="925"/>
        <v>0</v>
      </c>
      <c r="AL178" s="11"/>
      <c r="AM178" s="11">
        <f t="shared" si="926"/>
        <v>0</v>
      </c>
      <c r="AN178" s="11"/>
      <c r="AO178" s="11">
        <f t="shared" si="927"/>
        <v>0</v>
      </c>
      <c r="AP178" s="11"/>
      <c r="AQ178" s="11">
        <f t="shared" si="928"/>
        <v>0</v>
      </c>
      <c r="AR178" s="11"/>
      <c r="AS178" s="11">
        <f t="shared" si="929"/>
        <v>0</v>
      </c>
      <c r="AT178" s="11"/>
      <c r="AU178" s="11">
        <f t="shared" si="930"/>
        <v>0</v>
      </c>
      <c r="AV178" s="11"/>
      <c r="AW178" s="11">
        <f t="shared" si="931"/>
        <v>0</v>
      </c>
      <c r="AX178" s="11"/>
      <c r="AY178" s="11">
        <f t="shared" si="932"/>
        <v>0</v>
      </c>
      <c r="AZ178" s="11"/>
      <c r="BA178" s="11">
        <f t="shared" si="933"/>
        <v>0</v>
      </c>
      <c r="BB178" s="11"/>
      <c r="BC178" s="11">
        <f t="shared" si="934"/>
        <v>0</v>
      </c>
      <c r="BD178" s="11"/>
      <c r="BE178" s="11">
        <f t="shared" si="935"/>
        <v>0</v>
      </c>
      <c r="BF178" s="11"/>
      <c r="BG178" s="11">
        <f t="shared" si="936"/>
        <v>0</v>
      </c>
      <c r="BH178" s="11"/>
      <c r="BI178" s="11">
        <f t="shared" si="937"/>
        <v>0</v>
      </c>
      <c r="BJ178" s="11"/>
      <c r="BK178" s="11">
        <f t="shared" si="938"/>
        <v>0</v>
      </c>
      <c r="BL178" s="11"/>
      <c r="BM178" s="11">
        <f t="shared" si="939"/>
        <v>0</v>
      </c>
      <c r="BN178" s="11"/>
      <c r="BO178" s="11">
        <f t="shared" si="940"/>
        <v>0</v>
      </c>
      <c r="BP178" s="11"/>
      <c r="BQ178" s="11">
        <f t="shared" si="941"/>
        <v>0</v>
      </c>
      <c r="BR178" s="11"/>
      <c r="BS178" s="11">
        <f t="shared" si="942"/>
        <v>0</v>
      </c>
      <c r="BT178" s="11">
        <v>20</v>
      </c>
      <c r="BU178" s="11">
        <f t="shared" si="943"/>
        <v>2611015.3915999997</v>
      </c>
      <c r="BV178" s="11"/>
      <c r="BW178" s="11">
        <f t="shared" si="944"/>
        <v>0</v>
      </c>
      <c r="BX178" s="11"/>
      <c r="BY178" s="11">
        <f t="shared" si="945"/>
        <v>0</v>
      </c>
      <c r="BZ178" s="11"/>
      <c r="CA178" s="11">
        <f t="shared" si="946"/>
        <v>0</v>
      </c>
      <c r="CB178" s="11"/>
      <c r="CC178" s="11">
        <f t="shared" si="947"/>
        <v>0</v>
      </c>
      <c r="CD178" s="11"/>
      <c r="CE178" s="11">
        <f t="shared" si="948"/>
        <v>0</v>
      </c>
      <c r="CF178" s="11"/>
      <c r="CG178" s="11">
        <f t="shared" si="949"/>
        <v>0</v>
      </c>
      <c r="CH178" s="11">
        <v>0</v>
      </c>
      <c r="CI178" s="11">
        <f t="shared" si="950"/>
        <v>0</v>
      </c>
      <c r="CJ178" s="11"/>
      <c r="CK178" s="11">
        <f t="shared" si="559"/>
        <v>0</v>
      </c>
      <c r="CL178" s="11"/>
      <c r="CM178" s="11">
        <f t="shared" si="951"/>
        <v>0</v>
      </c>
      <c r="CN178" s="11"/>
      <c r="CO178" s="11">
        <f t="shared" si="952"/>
        <v>0</v>
      </c>
      <c r="CP178" s="11"/>
      <c r="CQ178" s="11">
        <f t="shared" si="953"/>
        <v>0</v>
      </c>
      <c r="CR178" s="11"/>
      <c r="CS178" s="11">
        <f t="shared" si="954"/>
        <v>0</v>
      </c>
      <c r="CT178" s="11"/>
      <c r="CU178" s="11">
        <f t="shared" si="955"/>
        <v>0</v>
      </c>
      <c r="CV178" s="11"/>
      <c r="CW178" s="11">
        <f t="shared" si="956"/>
        <v>0</v>
      </c>
      <c r="CX178" s="11"/>
      <c r="CY178" s="11">
        <f t="shared" si="957"/>
        <v>0</v>
      </c>
      <c r="CZ178" s="11">
        <v>0</v>
      </c>
      <c r="DA178" s="11">
        <f t="shared" si="958"/>
        <v>0</v>
      </c>
      <c r="DB178" s="11"/>
      <c r="DC178" s="11">
        <f t="shared" si="959"/>
        <v>0</v>
      </c>
      <c r="DD178" s="11"/>
      <c r="DE178" s="11">
        <f t="shared" si="960"/>
        <v>0</v>
      </c>
      <c r="DF178" s="11"/>
      <c r="DG178" s="11">
        <f t="shared" si="961"/>
        <v>0</v>
      </c>
      <c r="DH178" s="11"/>
      <c r="DI178" s="11">
        <f t="shared" si="962"/>
        <v>0</v>
      </c>
      <c r="DJ178" s="11">
        <v>12</v>
      </c>
      <c r="DK178" s="11">
        <f t="shared" si="963"/>
        <v>1832932.8049031999</v>
      </c>
      <c r="DL178" s="11"/>
      <c r="DM178" s="11">
        <f t="shared" si="964"/>
        <v>0</v>
      </c>
      <c r="DN178" s="11"/>
      <c r="DO178" s="11">
        <f t="shared" si="965"/>
        <v>0</v>
      </c>
      <c r="DP178" s="11"/>
      <c r="DQ178" s="11">
        <f t="shared" si="966"/>
        <v>0</v>
      </c>
      <c r="DR178" s="11"/>
      <c r="DS178" s="11">
        <f t="shared" si="967"/>
        <v>0</v>
      </c>
      <c r="DT178" s="11"/>
      <c r="DU178" s="11">
        <f t="shared" si="968"/>
        <v>0</v>
      </c>
      <c r="DV178" s="11"/>
      <c r="DW178" s="11">
        <f t="shared" si="969"/>
        <v>0</v>
      </c>
      <c r="DX178" s="11"/>
      <c r="DY178" s="11">
        <f t="shared" si="970"/>
        <v>0</v>
      </c>
      <c r="DZ178" s="11"/>
      <c r="EA178" s="11">
        <f t="shared" si="971"/>
        <v>0</v>
      </c>
      <c r="EB178" s="64">
        <f t="shared" si="972"/>
        <v>423</v>
      </c>
      <c r="EC178" s="64">
        <f t="shared" si="973"/>
        <v>55489299.102283202</v>
      </c>
    </row>
    <row r="179" spans="1:133" ht="30" x14ac:dyDescent="0.25">
      <c r="A179" s="45">
        <v>195</v>
      </c>
      <c r="B179" s="8" t="s">
        <v>246</v>
      </c>
      <c r="C179" s="5">
        <v>19007.45</v>
      </c>
      <c r="D179" s="5">
        <f t="shared" ref="D179:D189" si="974">C179*(H179+I179+J179)</f>
        <v>15966.258</v>
      </c>
      <c r="E179" s="9">
        <v>0.79</v>
      </c>
      <c r="F179" s="10">
        <v>1</v>
      </c>
      <c r="G179" s="10"/>
      <c r="H179" s="7">
        <v>0.69</v>
      </c>
      <c r="I179" s="7">
        <v>0.11</v>
      </c>
      <c r="J179" s="7">
        <v>0.04</v>
      </c>
      <c r="K179" s="7">
        <v>0.16</v>
      </c>
      <c r="L179" s="5">
        <v>1.4</v>
      </c>
      <c r="M179" s="5">
        <v>1.68</v>
      </c>
      <c r="N179" s="5">
        <v>2.23</v>
      </c>
      <c r="O179" s="5">
        <v>2.39</v>
      </c>
      <c r="P179" s="11"/>
      <c r="Q179" s="11">
        <f t="shared" si="915"/>
        <v>0</v>
      </c>
      <c r="R179" s="11">
        <v>30</v>
      </c>
      <c r="S179" s="11">
        <f t="shared" si="916"/>
        <v>819867.34830000007</v>
      </c>
      <c r="T179" s="11"/>
      <c r="U179" s="11">
        <f t="shared" si="917"/>
        <v>0</v>
      </c>
      <c r="V179" s="11">
        <v>291</v>
      </c>
      <c r="W179" s="11">
        <f t="shared" si="918"/>
        <v>6729218.9279700015</v>
      </c>
      <c r="X179" s="11"/>
      <c r="Y179" s="11">
        <f t="shared" si="919"/>
        <v>0</v>
      </c>
      <c r="Z179" s="11">
        <v>176</v>
      </c>
      <c r="AA179" s="11">
        <f t="shared" si="920"/>
        <v>4069905.6059200005</v>
      </c>
      <c r="AB179" s="11">
        <v>0</v>
      </c>
      <c r="AC179" s="11">
        <f t="shared" si="921"/>
        <v>0</v>
      </c>
      <c r="AD179" s="11">
        <v>0</v>
      </c>
      <c r="AE179" s="11">
        <f t="shared" si="922"/>
        <v>0</v>
      </c>
      <c r="AF179" s="11">
        <v>0</v>
      </c>
      <c r="AG179" s="11">
        <f t="shared" si="923"/>
        <v>0</v>
      </c>
      <c r="AH179" s="11">
        <v>0</v>
      </c>
      <c r="AI179" s="11">
        <f t="shared" si="924"/>
        <v>0</v>
      </c>
      <c r="AJ179" s="11">
        <v>5</v>
      </c>
      <c r="AK179" s="11">
        <f t="shared" si="925"/>
        <v>107738.9784625</v>
      </c>
      <c r="AL179" s="11">
        <v>0</v>
      </c>
      <c r="AM179" s="11">
        <f t="shared" si="926"/>
        <v>0</v>
      </c>
      <c r="AN179" s="11"/>
      <c r="AO179" s="11">
        <f t="shared" si="927"/>
        <v>0</v>
      </c>
      <c r="AP179" s="11">
        <v>4</v>
      </c>
      <c r="AQ179" s="11">
        <f t="shared" si="928"/>
        <v>81145.84524200001</v>
      </c>
      <c r="AR179" s="11">
        <v>0</v>
      </c>
      <c r="AS179" s="11">
        <f t="shared" si="929"/>
        <v>0</v>
      </c>
      <c r="AT179" s="11"/>
      <c r="AU179" s="11">
        <f t="shared" si="930"/>
        <v>0</v>
      </c>
      <c r="AV179" s="11">
        <v>0</v>
      </c>
      <c r="AW179" s="11">
        <f t="shared" si="931"/>
        <v>0</v>
      </c>
      <c r="AX179" s="11"/>
      <c r="AY179" s="11">
        <f t="shared" si="932"/>
        <v>0</v>
      </c>
      <c r="AZ179" s="11">
        <v>10</v>
      </c>
      <c r="BA179" s="11">
        <f t="shared" si="933"/>
        <v>215477.95692500001</v>
      </c>
      <c r="BB179" s="11">
        <v>0</v>
      </c>
      <c r="BC179" s="11">
        <f t="shared" si="934"/>
        <v>0</v>
      </c>
      <c r="BD179" s="11"/>
      <c r="BE179" s="11">
        <f t="shared" si="935"/>
        <v>0</v>
      </c>
      <c r="BF179" s="11"/>
      <c r="BG179" s="11">
        <f t="shared" si="936"/>
        <v>0</v>
      </c>
      <c r="BH179" s="11">
        <v>36</v>
      </c>
      <c r="BI179" s="11">
        <f t="shared" si="937"/>
        <v>811668.67481700005</v>
      </c>
      <c r="BJ179" s="11">
        <v>0</v>
      </c>
      <c r="BK179" s="11">
        <f t="shared" si="938"/>
        <v>0</v>
      </c>
      <c r="BL179" s="11">
        <v>0</v>
      </c>
      <c r="BM179" s="11">
        <f t="shared" si="939"/>
        <v>0</v>
      </c>
      <c r="BN179" s="11">
        <v>0</v>
      </c>
      <c r="BO179" s="11">
        <f t="shared" si="940"/>
        <v>0</v>
      </c>
      <c r="BP179" s="11">
        <v>0</v>
      </c>
      <c r="BQ179" s="11">
        <f t="shared" si="941"/>
        <v>0</v>
      </c>
      <c r="BR179" s="11">
        <v>0</v>
      </c>
      <c r="BS179" s="11">
        <f t="shared" si="942"/>
        <v>0</v>
      </c>
      <c r="BT179" s="11"/>
      <c r="BU179" s="11">
        <f t="shared" si="943"/>
        <v>0</v>
      </c>
      <c r="BV179" s="11"/>
      <c r="BW179" s="11">
        <f t="shared" si="944"/>
        <v>0</v>
      </c>
      <c r="BX179" s="11">
        <v>0</v>
      </c>
      <c r="BY179" s="11">
        <f t="shared" si="945"/>
        <v>0</v>
      </c>
      <c r="BZ179" s="11">
        <v>0</v>
      </c>
      <c r="CA179" s="11">
        <f t="shared" si="946"/>
        <v>0</v>
      </c>
      <c r="CB179" s="11"/>
      <c r="CC179" s="11">
        <f t="shared" si="947"/>
        <v>0</v>
      </c>
      <c r="CD179" s="11">
        <v>0</v>
      </c>
      <c r="CE179" s="11">
        <f t="shared" si="948"/>
        <v>0</v>
      </c>
      <c r="CF179" s="11">
        <v>49</v>
      </c>
      <c r="CG179" s="11">
        <f t="shared" si="949"/>
        <v>1192843.9250574</v>
      </c>
      <c r="CH179" s="11">
        <v>3</v>
      </c>
      <c r="CI179" s="11">
        <f t="shared" si="950"/>
        <v>74166.461661599998</v>
      </c>
      <c r="CJ179" s="11">
        <v>12</v>
      </c>
      <c r="CK179" s="11">
        <f t="shared" ref="CK179:CK242" si="975">SUM(CJ179*C179*E179*F179*M179*$CK$9)</f>
        <v>408672.33976800006</v>
      </c>
      <c r="CL179" s="11">
        <v>37</v>
      </c>
      <c r="CM179" s="11">
        <f t="shared" si="951"/>
        <v>900718.8821862</v>
      </c>
      <c r="CN179" s="11">
        <v>0</v>
      </c>
      <c r="CO179" s="11">
        <f t="shared" si="952"/>
        <v>0</v>
      </c>
      <c r="CP179" s="11">
        <v>43</v>
      </c>
      <c r="CQ179" s="11">
        <f t="shared" si="953"/>
        <v>1046781.4036218002</v>
      </c>
      <c r="CR179" s="11">
        <v>0</v>
      </c>
      <c r="CS179" s="11">
        <f t="shared" si="954"/>
        <v>0</v>
      </c>
      <c r="CT179" s="11">
        <v>24</v>
      </c>
      <c r="CU179" s="11">
        <f t="shared" si="955"/>
        <v>620576.5159440001</v>
      </c>
      <c r="CV179" s="11"/>
      <c r="CW179" s="11">
        <f t="shared" si="956"/>
        <v>0</v>
      </c>
      <c r="CX179" s="11"/>
      <c r="CY179" s="11">
        <f t="shared" si="957"/>
        <v>0</v>
      </c>
      <c r="CZ179" s="11">
        <v>1</v>
      </c>
      <c r="DA179" s="11">
        <f t="shared" si="958"/>
        <v>24722.153887200002</v>
      </c>
      <c r="DB179" s="11">
        <v>0</v>
      </c>
      <c r="DC179" s="11">
        <f t="shared" si="959"/>
        <v>0</v>
      </c>
      <c r="DD179" s="11"/>
      <c r="DE179" s="11">
        <f t="shared" si="960"/>
        <v>0</v>
      </c>
      <c r="DF179" s="11">
        <v>0</v>
      </c>
      <c r="DG179" s="11">
        <f t="shared" si="961"/>
        <v>0</v>
      </c>
      <c r="DH179" s="11">
        <v>3</v>
      </c>
      <c r="DI179" s="11">
        <f t="shared" si="962"/>
        <v>81166.867481699999</v>
      </c>
      <c r="DJ179" s="11">
        <v>156</v>
      </c>
      <c r="DK179" s="11">
        <f t="shared" si="963"/>
        <v>4220677.1090484001</v>
      </c>
      <c r="DL179" s="11">
        <v>0</v>
      </c>
      <c r="DM179" s="11">
        <f t="shared" si="964"/>
        <v>0</v>
      </c>
      <c r="DN179" s="11">
        <v>0</v>
      </c>
      <c r="DO179" s="11">
        <f t="shared" si="965"/>
        <v>0</v>
      </c>
      <c r="DP179" s="11">
        <v>0</v>
      </c>
      <c r="DQ179" s="11">
        <f t="shared" si="966"/>
        <v>0</v>
      </c>
      <c r="DR179" s="11">
        <v>0</v>
      </c>
      <c r="DS179" s="11">
        <f t="shared" si="967"/>
        <v>0</v>
      </c>
      <c r="DT179" s="11">
        <v>0</v>
      </c>
      <c r="DU179" s="11">
        <f t="shared" si="968"/>
        <v>0</v>
      </c>
      <c r="DV179" s="11">
        <v>5</v>
      </c>
      <c r="DW179" s="11">
        <f t="shared" si="969"/>
        <v>129286.77415499999</v>
      </c>
      <c r="DX179" s="11">
        <v>0</v>
      </c>
      <c r="DY179" s="11">
        <f t="shared" si="970"/>
        <v>0</v>
      </c>
      <c r="DZ179" s="11">
        <v>2</v>
      </c>
      <c r="EA179" s="11">
        <f t="shared" si="971"/>
        <v>99589.106607375012</v>
      </c>
      <c r="EB179" s="64">
        <f t="shared" si="972"/>
        <v>887</v>
      </c>
      <c r="EC179" s="64">
        <f t="shared" si="973"/>
        <v>21634224.877055176</v>
      </c>
    </row>
    <row r="180" spans="1:133" ht="30" x14ac:dyDescent="0.25">
      <c r="A180" s="45">
        <v>196</v>
      </c>
      <c r="B180" s="8" t="s">
        <v>247</v>
      </c>
      <c r="C180" s="5">
        <v>19007.45</v>
      </c>
      <c r="D180" s="5">
        <f t="shared" si="974"/>
        <v>16156.3325</v>
      </c>
      <c r="E180" s="9">
        <v>0.93</v>
      </c>
      <c r="F180" s="10">
        <v>1</v>
      </c>
      <c r="G180" s="10"/>
      <c r="H180" s="7">
        <v>0.7</v>
      </c>
      <c r="I180" s="7">
        <v>0.12</v>
      </c>
      <c r="J180" s="7">
        <v>0.03</v>
      </c>
      <c r="K180" s="7">
        <v>0.15</v>
      </c>
      <c r="L180" s="5">
        <v>1.4</v>
      </c>
      <c r="M180" s="5">
        <v>1.68</v>
      </c>
      <c r="N180" s="5">
        <v>2.23</v>
      </c>
      <c r="O180" s="5">
        <v>2.39</v>
      </c>
      <c r="P180" s="11"/>
      <c r="Q180" s="11">
        <f t="shared" si="915"/>
        <v>0</v>
      </c>
      <c r="R180" s="11">
        <v>150</v>
      </c>
      <c r="S180" s="11">
        <f t="shared" si="916"/>
        <v>4825801.4804999996</v>
      </c>
      <c r="T180" s="11"/>
      <c r="U180" s="11">
        <f t="shared" si="917"/>
        <v>0</v>
      </c>
      <c r="V180" s="11">
        <v>10</v>
      </c>
      <c r="W180" s="11">
        <f t="shared" si="918"/>
        <v>272224.69890000002</v>
      </c>
      <c r="X180" s="11">
        <v>0</v>
      </c>
      <c r="Y180" s="11">
        <f t="shared" si="919"/>
        <v>0</v>
      </c>
      <c r="Z180" s="11">
        <v>30</v>
      </c>
      <c r="AA180" s="11">
        <f t="shared" si="920"/>
        <v>816674.09669999999</v>
      </c>
      <c r="AB180" s="11">
        <v>0</v>
      </c>
      <c r="AC180" s="11">
        <f t="shared" si="921"/>
        <v>0</v>
      </c>
      <c r="AD180" s="11">
        <v>0</v>
      </c>
      <c r="AE180" s="11">
        <f t="shared" si="922"/>
        <v>0</v>
      </c>
      <c r="AF180" s="11">
        <v>0</v>
      </c>
      <c r="AG180" s="11">
        <f t="shared" si="923"/>
        <v>0</v>
      </c>
      <c r="AH180" s="11"/>
      <c r="AI180" s="11">
        <f t="shared" si="924"/>
        <v>0</v>
      </c>
      <c r="AJ180" s="11">
        <v>5</v>
      </c>
      <c r="AK180" s="11">
        <f t="shared" si="925"/>
        <v>126831.96198749999</v>
      </c>
      <c r="AL180" s="11">
        <v>0</v>
      </c>
      <c r="AM180" s="11">
        <f t="shared" si="926"/>
        <v>0</v>
      </c>
      <c r="AN180" s="11"/>
      <c r="AO180" s="11">
        <f t="shared" si="927"/>
        <v>0</v>
      </c>
      <c r="AP180" s="11">
        <v>21</v>
      </c>
      <c r="AQ180" s="11">
        <f t="shared" si="928"/>
        <v>501512.13847350003</v>
      </c>
      <c r="AR180" s="11">
        <v>0</v>
      </c>
      <c r="AS180" s="11">
        <f t="shared" si="929"/>
        <v>0</v>
      </c>
      <c r="AT180" s="11"/>
      <c r="AU180" s="11">
        <f t="shared" si="930"/>
        <v>0</v>
      </c>
      <c r="AV180" s="11">
        <v>0</v>
      </c>
      <c r="AW180" s="11">
        <f t="shared" si="931"/>
        <v>0</v>
      </c>
      <c r="AX180" s="11"/>
      <c r="AY180" s="11">
        <f t="shared" si="932"/>
        <v>0</v>
      </c>
      <c r="AZ180" s="11">
        <v>16</v>
      </c>
      <c r="BA180" s="11">
        <f t="shared" si="933"/>
        <v>405862.27836</v>
      </c>
      <c r="BB180" s="11">
        <v>0</v>
      </c>
      <c r="BC180" s="11">
        <f t="shared" si="934"/>
        <v>0</v>
      </c>
      <c r="BD180" s="11"/>
      <c r="BE180" s="11">
        <f t="shared" si="935"/>
        <v>0</v>
      </c>
      <c r="BF180" s="11"/>
      <c r="BG180" s="11">
        <f t="shared" si="936"/>
        <v>0</v>
      </c>
      <c r="BH180" s="11">
        <v>0</v>
      </c>
      <c r="BI180" s="11">
        <f t="shared" si="937"/>
        <v>0</v>
      </c>
      <c r="BJ180" s="11">
        <v>0</v>
      </c>
      <c r="BK180" s="11">
        <f t="shared" si="938"/>
        <v>0</v>
      </c>
      <c r="BL180" s="11">
        <v>0</v>
      </c>
      <c r="BM180" s="11">
        <f t="shared" si="939"/>
        <v>0</v>
      </c>
      <c r="BN180" s="11">
        <v>0</v>
      </c>
      <c r="BO180" s="11">
        <f t="shared" si="940"/>
        <v>0</v>
      </c>
      <c r="BP180" s="11">
        <v>0</v>
      </c>
      <c r="BQ180" s="11">
        <f t="shared" si="941"/>
        <v>0</v>
      </c>
      <c r="BR180" s="11">
        <v>0</v>
      </c>
      <c r="BS180" s="11">
        <f t="shared" si="942"/>
        <v>0</v>
      </c>
      <c r="BT180" s="11"/>
      <c r="BU180" s="11">
        <f t="shared" si="943"/>
        <v>0</v>
      </c>
      <c r="BV180" s="11">
        <v>3</v>
      </c>
      <c r="BW180" s="11">
        <f t="shared" si="944"/>
        <v>79625.724428250018</v>
      </c>
      <c r="BX180" s="11">
        <v>0</v>
      </c>
      <c r="BY180" s="11">
        <f t="shared" si="945"/>
        <v>0</v>
      </c>
      <c r="BZ180" s="11">
        <v>0</v>
      </c>
      <c r="CA180" s="11">
        <f t="shared" si="946"/>
        <v>0</v>
      </c>
      <c r="CB180" s="11">
        <v>0</v>
      </c>
      <c r="CC180" s="11">
        <f t="shared" si="947"/>
        <v>0</v>
      </c>
      <c r="CD180" s="11">
        <v>0</v>
      </c>
      <c r="CE180" s="11">
        <f t="shared" si="948"/>
        <v>0</v>
      </c>
      <c r="CF180" s="11">
        <v>2</v>
      </c>
      <c r="CG180" s="11">
        <f t="shared" si="949"/>
        <v>57315.672968400002</v>
      </c>
      <c r="CH180" s="11">
        <v>0</v>
      </c>
      <c r="CI180" s="11">
        <f t="shared" si="950"/>
        <v>0</v>
      </c>
      <c r="CJ180" s="11">
        <v>1</v>
      </c>
      <c r="CK180" s="11">
        <f t="shared" si="975"/>
        <v>40091.273838000001</v>
      </c>
      <c r="CL180" s="11">
        <v>35</v>
      </c>
      <c r="CM180" s="11">
        <f t="shared" si="951"/>
        <v>1003024.2769470001</v>
      </c>
      <c r="CN180" s="11">
        <v>0</v>
      </c>
      <c r="CO180" s="11">
        <f t="shared" si="952"/>
        <v>0</v>
      </c>
      <c r="CP180" s="11">
        <v>33</v>
      </c>
      <c r="CQ180" s="11">
        <f t="shared" si="953"/>
        <v>945708.60397859989</v>
      </c>
      <c r="CR180" s="11">
        <v>0</v>
      </c>
      <c r="CS180" s="11">
        <f t="shared" si="954"/>
        <v>0</v>
      </c>
      <c r="CT180" s="11">
        <v>30</v>
      </c>
      <c r="CU180" s="11">
        <f t="shared" si="955"/>
        <v>913190.12631000008</v>
      </c>
      <c r="CV180" s="11"/>
      <c r="CW180" s="11">
        <f t="shared" si="956"/>
        <v>0</v>
      </c>
      <c r="CX180" s="11"/>
      <c r="CY180" s="11">
        <f t="shared" si="957"/>
        <v>0</v>
      </c>
      <c r="CZ180" s="11"/>
      <c r="DA180" s="11">
        <f t="shared" si="958"/>
        <v>0</v>
      </c>
      <c r="DB180" s="11">
        <v>0</v>
      </c>
      <c r="DC180" s="11">
        <f t="shared" si="959"/>
        <v>0</v>
      </c>
      <c r="DD180" s="11">
        <v>2</v>
      </c>
      <c r="DE180" s="11">
        <f t="shared" si="960"/>
        <v>63700.579542600004</v>
      </c>
      <c r="DF180" s="11">
        <v>0</v>
      </c>
      <c r="DG180" s="11">
        <f t="shared" si="961"/>
        <v>0</v>
      </c>
      <c r="DH180" s="11">
        <v>8</v>
      </c>
      <c r="DI180" s="11">
        <f t="shared" si="962"/>
        <v>254802.31817040002</v>
      </c>
      <c r="DJ180" s="11">
        <v>60</v>
      </c>
      <c r="DK180" s="11">
        <f t="shared" si="963"/>
        <v>1911017.3862780002</v>
      </c>
      <c r="DL180" s="11">
        <v>0</v>
      </c>
      <c r="DM180" s="11">
        <f t="shared" si="964"/>
        <v>0</v>
      </c>
      <c r="DN180" s="11">
        <v>0</v>
      </c>
      <c r="DO180" s="11">
        <f t="shared" si="965"/>
        <v>0</v>
      </c>
      <c r="DP180" s="11">
        <v>0</v>
      </c>
      <c r="DQ180" s="11">
        <f t="shared" si="966"/>
        <v>0</v>
      </c>
      <c r="DR180" s="11">
        <v>0</v>
      </c>
      <c r="DS180" s="11">
        <f t="shared" si="967"/>
        <v>0</v>
      </c>
      <c r="DT180" s="11">
        <v>0</v>
      </c>
      <c r="DU180" s="11">
        <f t="shared" si="968"/>
        <v>0</v>
      </c>
      <c r="DV180" s="11">
        <v>2</v>
      </c>
      <c r="DW180" s="11">
        <f t="shared" si="969"/>
        <v>60879.341754000008</v>
      </c>
      <c r="DX180" s="11">
        <v>2</v>
      </c>
      <c r="DY180" s="11">
        <f t="shared" si="970"/>
        <v>124171.58424825002</v>
      </c>
      <c r="DZ180" s="11">
        <v>5</v>
      </c>
      <c r="EA180" s="11">
        <f t="shared" si="971"/>
        <v>293094.52261031256</v>
      </c>
      <c r="EB180" s="64">
        <f t="shared" si="972"/>
        <v>415</v>
      </c>
      <c r="EC180" s="64">
        <f t="shared" si="973"/>
        <v>12695528.065994812</v>
      </c>
    </row>
    <row r="181" spans="1:133" ht="30" x14ac:dyDescent="0.25">
      <c r="A181" s="45">
        <v>197</v>
      </c>
      <c r="B181" s="8" t="s">
        <v>248</v>
      </c>
      <c r="C181" s="5">
        <v>19007.45</v>
      </c>
      <c r="D181" s="5">
        <f t="shared" si="974"/>
        <v>16726.556</v>
      </c>
      <c r="E181" s="9">
        <v>1.37</v>
      </c>
      <c r="F181" s="10">
        <v>1</v>
      </c>
      <c r="G181" s="10"/>
      <c r="H181" s="7">
        <v>0.7</v>
      </c>
      <c r="I181" s="7">
        <v>0.15</v>
      </c>
      <c r="J181" s="7">
        <v>0.03</v>
      </c>
      <c r="K181" s="7">
        <v>0.12</v>
      </c>
      <c r="L181" s="5">
        <v>1.4</v>
      </c>
      <c r="M181" s="5">
        <v>1.68</v>
      </c>
      <c r="N181" s="5">
        <v>2.23</v>
      </c>
      <c r="O181" s="5">
        <v>2.39</v>
      </c>
      <c r="P181" s="11"/>
      <c r="Q181" s="11">
        <f t="shared" si="915"/>
        <v>0</v>
      </c>
      <c r="R181" s="11">
        <v>450</v>
      </c>
      <c r="S181" s="11">
        <f t="shared" si="916"/>
        <v>21326929.123500001</v>
      </c>
      <c r="T181" s="11">
        <v>0</v>
      </c>
      <c r="U181" s="11">
        <f t="shared" si="917"/>
        <v>0</v>
      </c>
      <c r="V181" s="11">
        <v>1205</v>
      </c>
      <c r="W181" s="11">
        <f t="shared" si="918"/>
        <v>48322811.202050008</v>
      </c>
      <c r="X181" s="11">
        <v>0</v>
      </c>
      <c r="Y181" s="11">
        <f t="shared" si="919"/>
        <v>0</v>
      </c>
      <c r="Z181" s="11">
        <v>340</v>
      </c>
      <c r="AA181" s="11">
        <f t="shared" si="920"/>
        <v>13634652.123400001</v>
      </c>
      <c r="AB181" s="11">
        <v>0</v>
      </c>
      <c r="AC181" s="11">
        <f t="shared" si="921"/>
        <v>0</v>
      </c>
      <c r="AD181" s="11">
        <v>0</v>
      </c>
      <c r="AE181" s="11">
        <f t="shared" si="922"/>
        <v>0</v>
      </c>
      <c r="AF181" s="11">
        <v>0</v>
      </c>
      <c r="AG181" s="11">
        <f t="shared" si="923"/>
        <v>0</v>
      </c>
      <c r="AH181" s="11">
        <v>28</v>
      </c>
      <c r="AI181" s="11">
        <f t="shared" si="924"/>
        <v>985048.93148200004</v>
      </c>
      <c r="AJ181" s="11">
        <v>14</v>
      </c>
      <c r="AK181" s="11">
        <f t="shared" si="925"/>
        <v>523147.74858500005</v>
      </c>
      <c r="AL181" s="11"/>
      <c r="AM181" s="11">
        <f t="shared" si="926"/>
        <v>0</v>
      </c>
      <c r="AN181" s="11"/>
      <c r="AO181" s="11">
        <f t="shared" si="927"/>
        <v>0</v>
      </c>
      <c r="AP181" s="11">
        <v>18</v>
      </c>
      <c r="AQ181" s="11">
        <f t="shared" si="928"/>
        <v>633245.74166699999</v>
      </c>
      <c r="AR181" s="11">
        <v>0</v>
      </c>
      <c r="AS181" s="11">
        <f t="shared" si="929"/>
        <v>0</v>
      </c>
      <c r="AT181" s="11"/>
      <c r="AU181" s="11">
        <f t="shared" si="930"/>
        <v>0</v>
      </c>
      <c r="AV181" s="11"/>
      <c r="AW181" s="11">
        <f t="shared" si="931"/>
        <v>0</v>
      </c>
      <c r="AX181" s="11"/>
      <c r="AY181" s="11">
        <f t="shared" si="932"/>
        <v>0</v>
      </c>
      <c r="AZ181" s="11">
        <v>37</v>
      </c>
      <c r="BA181" s="11">
        <f t="shared" si="933"/>
        <v>1382604.7641175003</v>
      </c>
      <c r="BB181" s="11"/>
      <c r="BC181" s="11">
        <f t="shared" si="934"/>
        <v>0</v>
      </c>
      <c r="BD181" s="11">
        <v>410</v>
      </c>
      <c r="BE181" s="11">
        <f t="shared" si="935"/>
        <v>16030741.724497501</v>
      </c>
      <c r="BF181" s="11">
        <v>12</v>
      </c>
      <c r="BG181" s="11">
        <f t="shared" si="936"/>
        <v>469192.44071700005</v>
      </c>
      <c r="BH181" s="11">
        <v>64</v>
      </c>
      <c r="BI181" s="11">
        <f t="shared" si="937"/>
        <v>2502359.6838240004</v>
      </c>
      <c r="BJ181" s="11"/>
      <c r="BK181" s="11">
        <f t="shared" si="938"/>
        <v>0</v>
      </c>
      <c r="BL181" s="11"/>
      <c r="BM181" s="11">
        <f t="shared" si="939"/>
        <v>0</v>
      </c>
      <c r="BN181" s="11"/>
      <c r="BO181" s="11">
        <f t="shared" si="940"/>
        <v>0</v>
      </c>
      <c r="BP181" s="11"/>
      <c r="BQ181" s="11">
        <f t="shared" si="941"/>
        <v>0</v>
      </c>
      <c r="BR181" s="11"/>
      <c r="BS181" s="11">
        <f t="shared" si="942"/>
        <v>0</v>
      </c>
      <c r="BT181" s="11">
        <v>50</v>
      </c>
      <c r="BU181" s="11">
        <f t="shared" si="943"/>
        <v>2005095.9005000002</v>
      </c>
      <c r="BV181" s="11">
        <v>3</v>
      </c>
      <c r="BW181" s="11">
        <f t="shared" si="944"/>
        <v>117298.11017925001</v>
      </c>
      <c r="BX181" s="11">
        <v>0</v>
      </c>
      <c r="BY181" s="11">
        <f t="shared" si="945"/>
        <v>0</v>
      </c>
      <c r="BZ181" s="11">
        <v>3</v>
      </c>
      <c r="CA181" s="11">
        <f t="shared" si="946"/>
        <v>182099.16405450003</v>
      </c>
      <c r="CB181" s="11"/>
      <c r="CC181" s="11">
        <f t="shared" si="947"/>
        <v>0</v>
      </c>
      <c r="CD181" s="11">
        <v>15</v>
      </c>
      <c r="CE181" s="11">
        <f t="shared" si="948"/>
        <v>672618.533895</v>
      </c>
      <c r="CF181" s="11">
        <v>65</v>
      </c>
      <c r="CG181" s="11">
        <f t="shared" si="949"/>
        <v>2744064.8805569997</v>
      </c>
      <c r="CH181" s="11">
        <v>4</v>
      </c>
      <c r="CI181" s="11">
        <f t="shared" si="950"/>
        <v>171490.38392639998</v>
      </c>
      <c r="CJ181" s="11">
        <v>10</v>
      </c>
      <c r="CK181" s="11">
        <f t="shared" si="975"/>
        <v>590591.88342000009</v>
      </c>
      <c r="CL181" s="11">
        <v>61</v>
      </c>
      <c r="CM181" s="11">
        <f t="shared" si="951"/>
        <v>2575199.3494458003</v>
      </c>
      <c r="CN181" s="11">
        <v>0</v>
      </c>
      <c r="CO181" s="11">
        <f t="shared" si="952"/>
        <v>0</v>
      </c>
      <c r="CP181" s="11">
        <v>39</v>
      </c>
      <c r="CQ181" s="11">
        <f t="shared" si="953"/>
        <v>1646438.9283342001</v>
      </c>
      <c r="CR181" s="11">
        <v>0</v>
      </c>
      <c r="CS181" s="11">
        <f t="shared" si="954"/>
        <v>0</v>
      </c>
      <c r="CT181" s="11">
        <v>2</v>
      </c>
      <c r="CU181" s="11">
        <f t="shared" si="955"/>
        <v>89682.47118600001</v>
      </c>
      <c r="CV181" s="11"/>
      <c r="CW181" s="11">
        <f t="shared" si="956"/>
        <v>0</v>
      </c>
      <c r="CX181" s="11"/>
      <c r="CY181" s="11">
        <f t="shared" si="957"/>
        <v>0</v>
      </c>
      <c r="CZ181" s="11"/>
      <c r="DA181" s="11">
        <f t="shared" si="958"/>
        <v>0</v>
      </c>
      <c r="DB181" s="11">
        <v>0</v>
      </c>
      <c r="DC181" s="11">
        <f t="shared" si="959"/>
        <v>0</v>
      </c>
      <c r="DD181" s="11">
        <v>300</v>
      </c>
      <c r="DE181" s="11">
        <f t="shared" si="960"/>
        <v>14075773.221510001</v>
      </c>
      <c r="DF181" s="11">
        <v>0</v>
      </c>
      <c r="DG181" s="11">
        <f t="shared" si="961"/>
        <v>0</v>
      </c>
      <c r="DH181" s="11">
        <v>0</v>
      </c>
      <c r="DI181" s="11">
        <f t="shared" si="962"/>
        <v>0</v>
      </c>
      <c r="DJ181" s="11">
        <v>209</v>
      </c>
      <c r="DK181" s="11">
        <f t="shared" si="963"/>
        <v>9806122.0109853018</v>
      </c>
      <c r="DL181" s="11">
        <v>0</v>
      </c>
      <c r="DM181" s="11">
        <f t="shared" si="964"/>
        <v>0</v>
      </c>
      <c r="DN181" s="11">
        <v>0</v>
      </c>
      <c r="DO181" s="11">
        <f t="shared" si="965"/>
        <v>0</v>
      </c>
      <c r="DP181" s="11">
        <v>0</v>
      </c>
      <c r="DQ181" s="11">
        <f t="shared" si="966"/>
        <v>0</v>
      </c>
      <c r="DR181" s="11">
        <v>0</v>
      </c>
      <c r="DS181" s="11">
        <f t="shared" si="967"/>
        <v>0</v>
      </c>
      <c r="DT181" s="11"/>
      <c r="DU181" s="11">
        <f t="shared" si="968"/>
        <v>0</v>
      </c>
      <c r="DV181" s="11">
        <v>0</v>
      </c>
      <c r="DW181" s="11">
        <f t="shared" si="969"/>
        <v>0</v>
      </c>
      <c r="DX181" s="11">
        <v>0</v>
      </c>
      <c r="DY181" s="11">
        <f t="shared" si="970"/>
        <v>0</v>
      </c>
      <c r="DZ181" s="11">
        <v>14</v>
      </c>
      <c r="EA181" s="11">
        <f t="shared" si="971"/>
        <v>1208936.1169173752</v>
      </c>
      <c r="EB181" s="64">
        <f t="shared" si="972"/>
        <v>3353</v>
      </c>
      <c r="EC181" s="64">
        <f t="shared" si="973"/>
        <v>141696144.43875086</v>
      </c>
    </row>
    <row r="182" spans="1:133" ht="30" x14ac:dyDescent="0.25">
      <c r="A182" s="45">
        <v>198</v>
      </c>
      <c r="B182" s="8" t="s">
        <v>249</v>
      </c>
      <c r="C182" s="5">
        <v>19007.45</v>
      </c>
      <c r="D182" s="5">
        <f t="shared" si="974"/>
        <v>16726.556</v>
      </c>
      <c r="E182" s="9">
        <v>1.51</v>
      </c>
      <c r="F182" s="10">
        <v>1</v>
      </c>
      <c r="G182" s="10"/>
      <c r="H182" s="7">
        <v>0.48</v>
      </c>
      <c r="I182" s="7">
        <v>0.37</v>
      </c>
      <c r="J182" s="7">
        <v>0.03</v>
      </c>
      <c r="K182" s="7">
        <v>0.12</v>
      </c>
      <c r="L182" s="5">
        <v>1.4</v>
      </c>
      <c r="M182" s="5">
        <v>1.68</v>
      </c>
      <c r="N182" s="5">
        <v>2.23</v>
      </c>
      <c r="O182" s="5">
        <v>2.39</v>
      </c>
      <c r="P182" s="11"/>
      <c r="Q182" s="11">
        <f t="shared" si="915"/>
        <v>0</v>
      </c>
      <c r="R182" s="11">
        <v>100</v>
      </c>
      <c r="S182" s="11">
        <f t="shared" si="916"/>
        <v>5223627.409</v>
      </c>
      <c r="T182" s="11">
        <v>0</v>
      </c>
      <c r="U182" s="11">
        <f t="shared" si="917"/>
        <v>0</v>
      </c>
      <c r="V182" s="11">
        <v>660</v>
      </c>
      <c r="W182" s="11">
        <f t="shared" si="918"/>
        <v>29171949.991800006</v>
      </c>
      <c r="X182" s="11">
        <v>0</v>
      </c>
      <c r="Y182" s="11">
        <f t="shared" si="919"/>
        <v>0</v>
      </c>
      <c r="Z182" s="11">
        <v>216</v>
      </c>
      <c r="AA182" s="11">
        <f t="shared" si="920"/>
        <v>9547183.6336800009</v>
      </c>
      <c r="AB182" s="11">
        <v>0</v>
      </c>
      <c r="AC182" s="11">
        <f t="shared" si="921"/>
        <v>0</v>
      </c>
      <c r="AD182" s="11">
        <v>0</v>
      </c>
      <c r="AE182" s="11">
        <f t="shared" si="922"/>
        <v>0</v>
      </c>
      <c r="AF182" s="11">
        <v>0</v>
      </c>
      <c r="AG182" s="11">
        <f t="shared" si="923"/>
        <v>0</v>
      </c>
      <c r="AH182" s="11">
        <v>0</v>
      </c>
      <c r="AI182" s="11">
        <f t="shared" si="924"/>
        <v>0</v>
      </c>
      <c r="AJ182" s="11">
        <v>0</v>
      </c>
      <c r="AK182" s="11">
        <f t="shared" si="925"/>
        <v>0</v>
      </c>
      <c r="AL182" s="11">
        <v>0</v>
      </c>
      <c r="AM182" s="11">
        <f t="shared" si="926"/>
        <v>0</v>
      </c>
      <c r="AN182" s="11"/>
      <c r="AO182" s="11">
        <f t="shared" si="927"/>
        <v>0</v>
      </c>
      <c r="AP182" s="11">
        <v>0</v>
      </c>
      <c r="AQ182" s="11">
        <f t="shared" si="928"/>
        <v>0</v>
      </c>
      <c r="AR182" s="11">
        <v>0</v>
      </c>
      <c r="AS182" s="11">
        <f t="shared" si="929"/>
        <v>0</v>
      </c>
      <c r="AT182" s="11"/>
      <c r="AU182" s="11">
        <f t="shared" si="930"/>
        <v>0</v>
      </c>
      <c r="AV182" s="11"/>
      <c r="AW182" s="11">
        <f t="shared" si="931"/>
        <v>0</v>
      </c>
      <c r="AX182" s="11"/>
      <c r="AY182" s="11">
        <f t="shared" si="932"/>
        <v>0</v>
      </c>
      <c r="AZ182" s="11"/>
      <c r="BA182" s="11">
        <f t="shared" si="933"/>
        <v>0</v>
      </c>
      <c r="BB182" s="11"/>
      <c r="BC182" s="11">
        <f t="shared" si="934"/>
        <v>0</v>
      </c>
      <c r="BD182" s="11">
        <v>30</v>
      </c>
      <c r="BE182" s="11">
        <f t="shared" si="935"/>
        <v>1292847.7837275001</v>
      </c>
      <c r="BF182" s="11"/>
      <c r="BG182" s="11">
        <f t="shared" si="936"/>
        <v>0</v>
      </c>
      <c r="BH182" s="11"/>
      <c r="BI182" s="11">
        <f t="shared" si="937"/>
        <v>0</v>
      </c>
      <c r="BJ182" s="11"/>
      <c r="BK182" s="11">
        <f t="shared" si="938"/>
        <v>0</v>
      </c>
      <c r="BL182" s="11"/>
      <c r="BM182" s="11">
        <f t="shared" si="939"/>
        <v>0</v>
      </c>
      <c r="BN182" s="11"/>
      <c r="BO182" s="11">
        <f t="shared" si="940"/>
        <v>0</v>
      </c>
      <c r="BP182" s="11"/>
      <c r="BQ182" s="11">
        <f t="shared" si="941"/>
        <v>0</v>
      </c>
      <c r="BR182" s="11"/>
      <c r="BS182" s="11">
        <f t="shared" si="942"/>
        <v>0</v>
      </c>
      <c r="BT182" s="11">
        <v>24</v>
      </c>
      <c r="BU182" s="11">
        <f t="shared" si="943"/>
        <v>1060798.1815200003</v>
      </c>
      <c r="BV182" s="11">
        <v>0</v>
      </c>
      <c r="BW182" s="11">
        <f t="shared" si="944"/>
        <v>0</v>
      </c>
      <c r="BX182" s="11">
        <v>0</v>
      </c>
      <c r="BY182" s="11">
        <f t="shared" si="945"/>
        <v>0</v>
      </c>
      <c r="BZ182" s="11">
        <v>0</v>
      </c>
      <c r="CA182" s="11">
        <f t="shared" si="946"/>
        <v>0</v>
      </c>
      <c r="CB182" s="11"/>
      <c r="CC182" s="11">
        <f t="shared" si="947"/>
        <v>0</v>
      </c>
      <c r="CD182" s="11">
        <v>15</v>
      </c>
      <c r="CE182" s="11">
        <f t="shared" si="948"/>
        <v>741353.27458500001</v>
      </c>
      <c r="CF182" s="11"/>
      <c r="CG182" s="11">
        <f t="shared" si="949"/>
        <v>0</v>
      </c>
      <c r="CH182" s="11">
        <v>0</v>
      </c>
      <c r="CI182" s="11">
        <f t="shared" si="950"/>
        <v>0</v>
      </c>
      <c r="CJ182" s="11"/>
      <c r="CK182" s="11">
        <f t="shared" si="975"/>
        <v>0</v>
      </c>
      <c r="CL182" s="11">
        <v>8</v>
      </c>
      <c r="CM182" s="11">
        <f t="shared" si="951"/>
        <v>372243.7255152</v>
      </c>
      <c r="CN182" s="11">
        <v>0</v>
      </c>
      <c r="CO182" s="11">
        <f t="shared" si="952"/>
        <v>0</v>
      </c>
      <c r="CP182" s="11">
        <v>4</v>
      </c>
      <c r="CQ182" s="11">
        <f t="shared" si="953"/>
        <v>186121.8627576</v>
      </c>
      <c r="CR182" s="11">
        <v>0</v>
      </c>
      <c r="CS182" s="11">
        <f t="shared" si="954"/>
        <v>0</v>
      </c>
      <c r="CT182" s="11"/>
      <c r="CU182" s="11">
        <f t="shared" si="955"/>
        <v>0</v>
      </c>
      <c r="CV182" s="11"/>
      <c r="CW182" s="11">
        <f t="shared" si="956"/>
        <v>0</v>
      </c>
      <c r="CX182" s="11"/>
      <c r="CY182" s="11">
        <f t="shared" si="957"/>
        <v>0</v>
      </c>
      <c r="CZ182" s="11">
        <v>0</v>
      </c>
      <c r="DA182" s="11">
        <f t="shared" si="958"/>
        <v>0</v>
      </c>
      <c r="DB182" s="11">
        <v>0</v>
      </c>
      <c r="DC182" s="11">
        <f t="shared" si="959"/>
        <v>0</v>
      </c>
      <c r="DD182" s="11">
        <v>10</v>
      </c>
      <c r="DE182" s="11">
        <f t="shared" si="960"/>
        <v>517139.11349100003</v>
      </c>
      <c r="DF182" s="11">
        <v>0</v>
      </c>
      <c r="DG182" s="11">
        <f t="shared" si="961"/>
        <v>0</v>
      </c>
      <c r="DH182" s="11">
        <v>1</v>
      </c>
      <c r="DI182" s="11">
        <f t="shared" si="962"/>
        <v>51713.911349100003</v>
      </c>
      <c r="DJ182" s="11">
        <v>40</v>
      </c>
      <c r="DK182" s="11">
        <f t="shared" si="963"/>
        <v>2068556.4539640001</v>
      </c>
      <c r="DL182" s="11">
        <v>0</v>
      </c>
      <c r="DM182" s="11">
        <f t="shared" si="964"/>
        <v>0</v>
      </c>
      <c r="DN182" s="11">
        <v>0</v>
      </c>
      <c r="DO182" s="11">
        <f t="shared" si="965"/>
        <v>0</v>
      </c>
      <c r="DP182" s="11">
        <v>0</v>
      </c>
      <c r="DQ182" s="11">
        <f t="shared" si="966"/>
        <v>0</v>
      </c>
      <c r="DR182" s="11">
        <v>0</v>
      </c>
      <c r="DS182" s="11">
        <f t="shared" si="967"/>
        <v>0</v>
      </c>
      <c r="DT182" s="11">
        <v>0</v>
      </c>
      <c r="DU182" s="11">
        <f t="shared" si="968"/>
        <v>0</v>
      </c>
      <c r="DV182" s="11">
        <v>0</v>
      </c>
      <c r="DW182" s="11">
        <f t="shared" si="969"/>
        <v>0</v>
      </c>
      <c r="DX182" s="11">
        <v>0</v>
      </c>
      <c r="DY182" s="11">
        <f t="shared" si="970"/>
        <v>0</v>
      </c>
      <c r="DZ182" s="11">
        <v>2</v>
      </c>
      <c r="EA182" s="11">
        <f t="shared" si="971"/>
        <v>190353.86199637502</v>
      </c>
      <c r="EB182" s="64">
        <f t="shared" si="972"/>
        <v>1110</v>
      </c>
      <c r="EC182" s="64">
        <f t="shared" si="973"/>
        <v>50423889.203385785</v>
      </c>
    </row>
    <row r="183" spans="1:133" ht="30" x14ac:dyDescent="0.25">
      <c r="A183" s="45">
        <v>199</v>
      </c>
      <c r="B183" s="8" t="s">
        <v>250</v>
      </c>
      <c r="C183" s="5">
        <v>19007.45</v>
      </c>
      <c r="D183" s="5">
        <f t="shared" si="974"/>
        <v>16726.556</v>
      </c>
      <c r="E183" s="9">
        <v>1.73</v>
      </c>
      <c r="F183" s="10">
        <v>1</v>
      </c>
      <c r="G183" s="10"/>
      <c r="H183" s="7">
        <v>0.48</v>
      </c>
      <c r="I183" s="7">
        <v>0.37</v>
      </c>
      <c r="J183" s="7">
        <v>0.03</v>
      </c>
      <c r="K183" s="7">
        <v>0.12</v>
      </c>
      <c r="L183" s="5">
        <v>1.4</v>
      </c>
      <c r="M183" s="5">
        <v>1.68</v>
      </c>
      <c r="N183" s="5">
        <v>2.23</v>
      </c>
      <c r="O183" s="5">
        <v>2.39</v>
      </c>
      <c r="P183" s="11"/>
      <c r="Q183" s="11">
        <f t="shared" si="915"/>
        <v>0</v>
      </c>
      <c r="R183" s="11">
        <v>8</v>
      </c>
      <c r="S183" s="11">
        <f t="shared" si="916"/>
        <v>478774.85655999999</v>
      </c>
      <c r="T183" s="11">
        <v>0</v>
      </c>
      <c r="U183" s="11">
        <f t="shared" si="917"/>
        <v>0</v>
      </c>
      <c r="V183" s="11">
        <v>10</v>
      </c>
      <c r="W183" s="11">
        <f t="shared" si="918"/>
        <v>506396.4829</v>
      </c>
      <c r="X183" s="11">
        <v>0</v>
      </c>
      <c r="Y183" s="11">
        <f t="shared" si="919"/>
        <v>0</v>
      </c>
      <c r="Z183" s="11">
        <v>14</v>
      </c>
      <c r="AA183" s="11">
        <f t="shared" si="920"/>
        <v>708955.07605999988</v>
      </c>
      <c r="AB183" s="11">
        <v>0</v>
      </c>
      <c r="AC183" s="11">
        <f t="shared" si="921"/>
        <v>0</v>
      </c>
      <c r="AD183" s="11">
        <v>0</v>
      </c>
      <c r="AE183" s="11">
        <f t="shared" si="922"/>
        <v>0</v>
      </c>
      <c r="AF183" s="11">
        <v>0</v>
      </c>
      <c r="AG183" s="11">
        <f t="shared" si="923"/>
        <v>0</v>
      </c>
      <c r="AH183" s="11">
        <v>0</v>
      </c>
      <c r="AI183" s="11">
        <f t="shared" si="924"/>
        <v>0</v>
      </c>
      <c r="AJ183" s="11">
        <v>0</v>
      </c>
      <c r="AK183" s="11">
        <f t="shared" si="925"/>
        <v>0</v>
      </c>
      <c r="AL183" s="11">
        <v>0</v>
      </c>
      <c r="AM183" s="11">
        <f t="shared" si="926"/>
        <v>0</v>
      </c>
      <c r="AN183" s="11"/>
      <c r="AO183" s="11">
        <f t="shared" si="927"/>
        <v>0</v>
      </c>
      <c r="AP183" s="11">
        <v>0</v>
      </c>
      <c r="AQ183" s="11">
        <f t="shared" si="928"/>
        <v>0</v>
      </c>
      <c r="AR183" s="11">
        <v>0</v>
      </c>
      <c r="AS183" s="11">
        <f t="shared" si="929"/>
        <v>0</v>
      </c>
      <c r="AT183" s="11"/>
      <c r="AU183" s="11">
        <f t="shared" si="930"/>
        <v>0</v>
      </c>
      <c r="AV183" s="11"/>
      <c r="AW183" s="11">
        <f t="shared" si="931"/>
        <v>0</v>
      </c>
      <c r="AX183" s="11"/>
      <c r="AY183" s="11">
        <f t="shared" si="932"/>
        <v>0</v>
      </c>
      <c r="AZ183" s="11"/>
      <c r="BA183" s="11">
        <f t="shared" si="933"/>
        <v>0</v>
      </c>
      <c r="BB183" s="11"/>
      <c r="BC183" s="11">
        <f t="shared" si="934"/>
        <v>0</v>
      </c>
      <c r="BD183" s="11"/>
      <c r="BE183" s="11">
        <f t="shared" si="935"/>
        <v>0</v>
      </c>
      <c r="BF183" s="11"/>
      <c r="BG183" s="11">
        <f t="shared" si="936"/>
        <v>0</v>
      </c>
      <c r="BH183" s="11"/>
      <c r="BI183" s="11">
        <f t="shared" si="937"/>
        <v>0</v>
      </c>
      <c r="BJ183" s="11"/>
      <c r="BK183" s="11">
        <f t="shared" si="938"/>
        <v>0</v>
      </c>
      <c r="BL183" s="11"/>
      <c r="BM183" s="11">
        <f t="shared" si="939"/>
        <v>0</v>
      </c>
      <c r="BN183" s="11"/>
      <c r="BO183" s="11">
        <f t="shared" si="940"/>
        <v>0</v>
      </c>
      <c r="BP183" s="11"/>
      <c r="BQ183" s="11">
        <f t="shared" si="941"/>
        <v>0</v>
      </c>
      <c r="BR183" s="11"/>
      <c r="BS183" s="11">
        <f t="shared" si="942"/>
        <v>0</v>
      </c>
      <c r="BT183" s="11"/>
      <c r="BU183" s="11">
        <f t="shared" si="943"/>
        <v>0</v>
      </c>
      <c r="BV183" s="11">
        <v>0</v>
      </c>
      <c r="BW183" s="11">
        <f t="shared" si="944"/>
        <v>0</v>
      </c>
      <c r="BX183" s="11">
        <v>0</v>
      </c>
      <c r="BY183" s="11">
        <f t="shared" si="945"/>
        <v>0</v>
      </c>
      <c r="BZ183" s="11">
        <v>0</v>
      </c>
      <c r="CA183" s="11">
        <f t="shared" si="946"/>
        <v>0</v>
      </c>
      <c r="CB183" s="11">
        <v>0</v>
      </c>
      <c r="CC183" s="11">
        <f t="shared" si="947"/>
        <v>0</v>
      </c>
      <c r="CD183" s="11"/>
      <c r="CE183" s="11">
        <f t="shared" si="948"/>
        <v>0</v>
      </c>
      <c r="CF183" s="11">
        <v>0</v>
      </c>
      <c r="CG183" s="11">
        <f t="shared" si="949"/>
        <v>0</v>
      </c>
      <c r="CH183" s="11">
        <v>0</v>
      </c>
      <c r="CI183" s="11">
        <f t="shared" si="950"/>
        <v>0</v>
      </c>
      <c r="CJ183" s="11"/>
      <c r="CK183" s="11">
        <f t="shared" si="975"/>
        <v>0</v>
      </c>
      <c r="CL183" s="11">
        <v>0</v>
      </c>
      <c r="CM183" s="11">
        <f t="shared" si="951"/>
        <v>0</v>
      </c>
      <c r="CN183" s="11">
        <v>0</v>
      </c>
      <c r="CO183" s="11">
        <f t="shared" si="952"/>
        <v>0</v>
      </c>
      <c r="CP183" s="11">
        <v>0</v>
      </c>
      <c r="CQ183" s="11">
        <f t="shared" si="953"/>
        <v>0</v>
      </c>
      <c r="CR183" s="11">
        <v>0</v>
      </c>
      <c r="CS183" s="11">
        <f t="shared" si="954"/>
        <v>0</v>
      </c>
      <c r="CT183" s="11">
        <v>0</v>
      </c>
      <c r="CU183" s="11">
        <f t="shared" si="955"/>
        <v>0</v>
      </c>
      <c r="CV183" s="11"/>
      <c r="CW183" s="11">
        <f t="shared" si="956"/>
        <v>0</v>
      </c>
      <c r="CX183" s="11"/>
      <c r="CY183" s="11">
        <f t="shared" si="957"/>
        <v>0</v>
      </c>
      <c r="CZ183" s="11">
        <v>0</v>
      </c>
      <c r="DA183" s="11">
        <f t="shared" si="958"/>
        <v>0</v>
      </c>
      <c r="DB183" s="11">
        <v>0</v>
      </c>
      <c r="DC183" s="11">
        <f t="shared" si="959"/>
        <v>0</v>
      </c>
      <c r="DD183" s="11">
        <v>0</v>
      </c>
      <c r="DE183" s="11">
        <f t="shared" si="960"/>
        <v>0</v>
      </c>
      <c r="DF183" s="11">
        <v>0</v>
      </c>
      <c r="DG183" s="11">
        <f t="shared" si="961"/>
        <v>0</v>
      </c>
      <c r="DH183" s="11">
        <v>0</v>
      </c>
      <c r="DI183" s="11">
        <f t="shared" si="962"/>
        <v>0</v>
      </c>
      <c r="DJ183" s="11">
        <v>4</v>
      </c>
      <c r="DK183" s="11">
        <f t="shared" si="963"/>
        <v>236993.55399719998</v>
      </c>
      <c r="DL183" s="11">
        <v>0</v>
      </c>
      <c r="DM183" s="11">
        <f t="shared" si="964"/>
        <v>0</v>
      </c>
      <c r="DN183" s="11">
        <v>0</v>
      </c>
      <c r="DO183" s="11">
        <f t="shared" si="965"/>
        <v>0</v>
      </c>
      <c r="DP183" s="11">
        <v>0</v>
      </c>
      <c r="DQ183" s="11">
        <f t="shared" si="966"/>
        <v>0</v>
      </c>
      <c r="DR183" s="11">
        <v>0</v>
      </c>
      <c r="DS183" s="11">
        <f t="shared" si="967"/>
        <v>0</v>
      </c>
      <c r="DT183" s="11">
        <v>0</v>
      </c>
      <c r="DU183" s="11">
        <f t="shared" si="968"/>
        <v>0</v>
      </c>
      <c r="DV183" s="11">
        <v>0</v>
      </c>
      <c r="DW183" s="11">
        <f t="shared" si="969"/>
        <v>0</v>
      </c>
      <c r="DX183" s="11">
        <v>0</v>
      </c>
      <c r="DY183" s="11">
        <f t="shared" si="970"/>
        <v>0</v>
      </c>
      <c r="DZ183" s="11">
        <v>0</v>
      </c>
      <c r="EA183" s="11">
        <f t="shared" si="971"/>
        <v>0</v>
      </c>
      <c r="EB183" s="64">
        <f t="shared" si="972"/>
        <v>36</v>
      </c>
      <c r="EC183" s="64">
        <f t="shared" si="973"/>
        <v>1931119.9695171998</v>
      </c>
    </row>
    <row r="184" spans="1:133" s="66" customFormat="1" x14ac:dyDescent="0.2">
      <c r="A184" s="44">
        <v>30</v>
      </c>
      <c r="B184" s="26" t="s">
        <v>251</v>
      </c>
      <c r="C184" s="5">
        <v>19007.45</v>
      </c>
      <c r="D184" s="13">
        <f t="shared" si="974"/>
        <v>0</v>
      </c>
      <c r="E184" s="13">
        <v>1.2</v>
      </c>
      <c r="F184" s="14">
        <v>1</v>
      </c>
      <c r="G184" s="14"/>
      <c r="H184" s="15"/>
      <c r="I184" s="15"/>
      <c r="J184" s="15"/>
      <c r="K184" s="15"/>
      <c r="L184" s="5">
        <v>1.4</v>
      </c>
      <c r="M184" s="5">
        <v>1.68</v>
      </c>
      <c r="N184" s="5">
        <v>2.23</v>
      </c>
      <c r="O184" s="5">
        <v>2.39</v>
      </c>
      <c r="P184" s="12">
        <f t="shared" ref="P184:AJ184" si="976">SUM(P185:P207)</f>
        <v>0</v>
      </c>
      <c r="Q184" s="12">
        <f t="shared" si="976"/>
        <v>0</v>
      </c>
      <c r="R184" s="12">
        <f t="shared" si="976"/>
        <v>1167</v>
      </c>
      <c r="S184" s="12">
        <f t="shared" si="976"/>
        <v>52477737.131820001</v>
      </c>
      <c r="T184" s="12">
        <f t="shared" si="976"/>
        <v>0</v>
      </c>
      <c r="U184" s="12">
        <f t="shared" si="976"/>
        <v>0</v>
      </c>
      <c r="V184" s="12">
        <f t="shared" si="976"/>
        <v>4</v>
      </c>
      <c r="W184" s="12">
        <f t="shared" si="976"/>
        <v>134648.7758</v>
      </c>
      <c r="X184" s="12">
        <f t="shared" si="976"/>
        <v>480</v>
      </c>
      <c r="Y184" s="12">
        <f t="shared" si="976"/>
        <v>30869109.996340003</v>
      </c>
      <c r="Z184" s="12">
        <f t="shared" si="976"/>
        <v>1310</v>
      </c>
      <c r="AA184" s="12">
        <f t="shared" si="976"/>
        <v>49873613.841589995</v>
      </c>
      <c r="AB184" s="12">
        <f t="shared" si="976"/>
        <v>0</v>
      </c>
      <c r="AC184" s="12">
        <f t="shared" si="976"/>
        <v>0</v>
      </c>
      <c r="AD184" s="12">
        <f t="shared" si="976"/>
        <v>0</v>
      </c>
      <c r="AE184" s="12">
        <f t="shared" si="976"/>
        <v>0</v>
      </c>
      <c r="AF184" s="12">
        <f t="shared" si="976"/>
        <v>0</v>
      </c>
      <c r="AG184" s="12">
        <f t="shared" si="976"/>
        <v>0</v>
      </c>
      <c r="AH184" s="12">
        <f t="shared" si="976"/>
        <v>29</v>
      </c>
      <c r="AI184" s="12">
        <f t="shared" si="976"/>
        <v>594983.93489150004</v>
      </c>
      <c r="AJ184" s="12">
        <f t="shared" si="976"/>
        <v>47</v>
      </c>
      <c r="AK184" s="12">
        <f t="shared" ref="AK184:BE184" si="977">SUM(AK185:AK207)</f>
        <v>1089936.6023699997</v>
      </c>
      <c r="AL184" s="12">
        <f t="shared" si="977"/>
        <v>97</v>
      </c>
      <c r="AM184" s="12">
        <f t="shared" si="977"/>
        <v>1916942.1985174997</v>
      </c>
      <c r="AN184" s="12">
        <f t="shared" si="977"/>
        <v>0</v>
      </c>
      <c r="AO184" s="12">
        <f t="shared" si="977"/>
        <v>0</v>
      </c>
      <c r="AP184" s="12">
        <f t="shared" si="977"/>
        <v>82</v>
      </c>
      <c r="AQ184" s="12">
        <f t="shared" si="977"/>
        <v>1632418.1588714998</v>
      </c>
      <c r="AR184" s="12">
        <f t="shared" si="977"/>
        <v>12</v>
      </c>
      <c r="AS184" s="12">
        <f t="shared" si="977"/>
        <v>255763.48690199998</v>
      </c>
      <c r="AT184" s="12">
        <f t="shared" si="977"/>
        <v>0</v>
      </c>
      <c r="AU184" s="12">
        <f t="shared" si="977"/>
        <v>0</v>
      </c>
      <c r="AV184" s="12">
        <f t="shared" si="977"/>
        <v>0</v>
      </c>
      <c r="AW184" s="12">
        <f t="shared" si="977"/>
        <v>0</v>
      </c>
      <c r="AX184" s="12">
        <f t="shared" si="977"/>
        <v>0</v>
      </c>
      <c r="AY184" s="12">
        <f t="shared" si="977"/>
        <v>0</v>
      </c>
      <c r="AZ184" s="12">
        <f t="shared" si="977"/>
        <v>176</v>
      </c>
      <c r="BA184" s="12">
        <f t="shared" si="977"/>
        <v>3786138.6330074999</v>
      </c>
      <c r="BB184" s="12">
        <f t="shared" si="977"/>
        <v>4</v>
      </c>
      <c r="BC184" s="12">
        <f t="shared" si="977"/>
        <v>137227.32646700001</v>
      </c>
      <c r="BD184" s="12">
        <f t="shared" si="977"/>
        <v>0</v>
      </c>
      <c r="BE184" s="12">
        <f t="shared" si="977"/>
        <v>0</v>
      </c>
      <c r="BF184" s="12">
        <f t="shared" ref="BF184:CA184" si="978">SUM(BF185:BF207)</f>
        <v>1902</v>
      </c>
      <c r="BG184" s="12">
        <f t="shared" si="978"/>
        <v>56632440.864499509</v>
      </c>
      <c r="BH184" s="12">
        <f t="shared" si="978"/>
        <v>67</v>
      </c>
      <c r="BI184" s="12">
        <f t="shared" si="978"/>
        <v>1674708.7847490001</v>
      </c>
      <c r="BJ184" s="12">
        <f t="shared" si="978"/>
        <v>0</v>
      </c>
      <c r="BK184" s="12">
        <f t="shared" si="978"/>
        <v>0</v>
      </c>
      <c r="BL184" s="12">
        <f t="shared" si="978"/>
        <v>0</v>
      </c>
      <c r="BM184" s="12">
        <f t="shared" si="978"/>
        <v>0</v>
      </c>
      <c r="BN184" s="12">
        <f t="shared" si="978"/>
        <v>0</v>
      </c>
      <c r="BO184" s="12">
        <f t="shared" si="978"/>
        <v>0</v>
      </c>
      <c r="BP184" s="12">
        <f t="shared" si="978"/>
        <v>0</v>
      </c>
      <c r="BQ184" s="12">
        <f t="shared" si="978"/>
        <v>0</v>
      </c>
      <c r="BR184" s="12">
        <f t="shared" si="978"/>
        <v>159</v>
      </c>
      <c r="BS184" s="12">
        <f t="shared" si="978"/>
        <v>3374903.7088305</v>
      </c>
      <c r="BT184" s="12">
        <f t="shared" si="978"/>
        <v>152</v>
      </c>
      <c r="BU184" s="12">
        <f t="shared" si="978"/>
        <v>5417856.9375700001</v>
      </c>
      <c r="BV184" s="12">
        <f t="shared" si="978"/>
        <v>46</v>
      </c>
      <c r="BW184" s="12">
        <f t="shared" si="978"/>
        <v>2000346.6040057498</v>
      </c>
      <c r="BX184" s="12">
        <f t="shared" si="978"/>
        <v>12</v>
      </c>
      <c r="BY184" s="12">
        <f t="shared" si="978"/>
        <v>211764.4714185</v>
      </c>
      <c r="BZ184" s="12">
        <f t="shared" si="978"/>
        <v>23</v>
      </c>
      <c r="CA184" s="12">
        <f t="shared" si="978"/>
        <v>755423.5394474999</v>
      </c>
      <c r="CB184" s="12">
        <f t="shared" ref="CB184:CI184" si="979">SUM(CB185:CB207)</f>
        <v>11</v>
      </c>
      <c r="CC184" s="12">
        <f t="shared" si="979"/>
        <v>448619.91728400008</v>
      </c>
      <c r="CD184" s="12">
        <f t="shared" si="979"/>
        <v>164</v>
      </c>
      <c r="CE184" s="12">
        <f t="shared" si="979"/>
        <v>4176781.0759289996</v>
      </c>
      <c r="CF184" s="12">
        <f t="shared" si="979"/>
        <v>172</v>
      </c>
      <c r="CG184" s="12">
        <f t="shared" si="979"/>
        <v>4083895.7733882004</v>
      </c>
      <c r="CH184" s="12">
        <f t="shared" si="979"/>
        <v>7</v>
      </c>
      <c r="CI184" s="12">
        <f t="shared" si="979"/>
        <v>180878.5436304</v>
      </c>
      <c r="CJ184" s="12">
        <f>SUM(CJ185:CJ207)</f>
        <v>45</v>
      </c>
      <c r="CK184" s="12">
        <f t="shared" ref="CK184:DE184" si="980">SUM(CK185:CK207)</f>
        <v>1548040.4769060002</v>
      </c>
      <c r="CL184" s="12">
        <f t="shared" si="980"/>
        <v>241</v>
      </c>
      <c r="CM184" s="12">
        <f t="shared" si="980"/>
        <v>6217517.9219537992</v>
      </c>
      <c r="CN184" s="12">
        <f t="shared" si="980"/>
        <v>40</v>
      </c>
      <c r="CO184" s="12">
        <f t="shared" si="980"/>
        <v>1125940.5141600003</v>
      </c>
      <c r="CP184" s="12">
        <f t="shared" si="980"/>
        <v>444</v>
      </c>
      <c r="CQ184" s="12">
        <f t="shared" si="980"/>
        <v>11630459.380894201</v>
      </c>
      <c r="CR184" s="12">
        <f t="shared" si="980"/>
        <v>2</v>
      </c>
      <c r="CS184" s="12">
        <f t="shared" si="980"/>
        <v>53825.448969600002</v>
      </c>
      <c r="CT184" s="12">
        <f t="shared" si="980"/>
        <v>64</v>
      </c>
      <c r="CU184" s="12">
        <f t="shared" si="980"/>
        <v>1893478.4518650002</v>
      </c>
      <c r="CV184" s="12">
        <f t="shared" si="980"/>
        <v>7</v>
      </c>
      <c r="CW184" s="12">
        <f t="shared" si="980"/>
        <v>177123.27974880001</v>
      </c>
      <c r="CX184" s="12">
        <f t="shared" si="980"/>
        <v>147</v>
      </c>
      <c r="CY184" s="12">
        <f t="shared" si="980"/>
        <v>3510535.2078104001</v>
      </c>
      <c r="CZ184" s="12">
        <f t="shared" si="980"/>
        <v>7</v>
      </c>
      <c r="DA184" s="12">
        <f t="shared" si="980"/>
        <v>167109.24273120001</v>
      </c>
      <c r="DB184" s="12">
        <f t="shared" si="980"/>
        <v>0</v>
      </c>
      <c r="DC184" s="12">
        <f t="shared" si="980"/>
        <v>0</v>
      </c>
      <c r="DD184" s="12">
        <f t="shared" si="980"/>
        <v>1534</v>
      </c>
      <c r="DE184" s="12">
        <f t="shared" si="980"/>
        <v>53510541.673188604</v>
      </c>
      <c r="DF184" s="12">
        <f t="shared" ref="DF184:EA184" si="981">SUM(DF185:DF207)</f>
        <v>108</v>
      </c>
      <c r="DG184" s="12">
        <f t="shared" si="981"/>
        <v>3019955.4322938002</v>
      </c>
      <c r="DH184" s="12">
        <f t="shared" si="981"/>
        <v>24</v>
      </c>
      <c r="DI184" s="12">
        <f t="shared" si="981"/>
        <v>706870.94718240004</v>
      </c>
      <c r="DJ184" s="12">
        <f t="shared" si="981"/>
        <v>197</v>
      </c>
      <c r="DK184" s="12">
        <f t="shared" si="981"/>
        <v>7505366.6703015007</v>
      </c>
      <c r="DL184" s="12">
        <f t="shared" si="981"/>
        <v>0</v>
      </c>
      <c r="DM184" s="12">
        <f t="shared" si="981"/>
        <v>0</v>
      </c>
      <c r="DN184" s="12">
        <f t="shared" si="981"/>
        <v>128</v>
      </c>
      <c r="DO184" s="12">
        <f t="shared" si="981"/>
        <v>8219429.6184</v>
      </c>
      <c r="DP184" s="12">
        <f t="shared" si="981"/>
        <v>199</v>
      </c>
      <c r="DQ184" s="12">
        <f t="shared" si="981"/>
        <v>5919110.1565595996</v>
      </c>
      <c r="DR184" s="12">
        <f t="shared" si="981"/>
        <v>5</v>
      </c>
      <c r="DS184" s="12">
        <f t="shared" si="981"/>
        <v>160652.48799600001</v>
      </c>
      <c r="DT184" s="12">
        <f t="shared" si="981"/>
        <v>120</v>
      </c>
      <c r="DU184" s="12">
        <f t="shared" si="981"/>
        <v>3920456.3750582999</v>
      </c>
      <c r="DV184" s="12">
        <f t="shared" si="981"/>
        <v>50</v>
      </c>
      <c r="DW184" s="12">
        <f t="shared" si="981"/>
        <v>1429682.606352</v>
      </c>
      <c r="DX184" s="12">
        <f t="shared" si="981"/>
        <v>14</v>
      </c>
      <c r="DY184" s="12">
        <f t="shared" si="981"/>
        <v>785084.855247</v>
      </c>
      <c r="DZ184" s="12">
        <f t="shared" si="981"/>
        <v>49</v>
      </c>
      <c r="EA184" s="12">
        <f t="shared" si="981"/>
        <v>2654869.0951282503</v>
      </c>
      <c r="EB184" s="12">
        <f t="shared" ref="EB184:EC184" si="982">SUM(EB185:EB207)</f>
        <v>9548</v>
      </c>
      <c r="EC184" s="12">
        <f t="shared" si="982"/>
        <v>335882190.15007585</v>
      </c>
    </row>
    <row r="185" spans="1:133" ht="45" x14ac:dyDescent="0.25">
      <c r="A185" s="45">
        <v>200</v>
      </c>
      <c r="B185" s="8" t="s">
        <v>252</v>
      </c>
      <c r="C185" s="5">
        <v>19007.45</v>
      </c>
      <c r="D185" s="5">
        <f t="shared" si="974"/>
        <v>16726.556</v>
      </c>
      <c r="E185" s="9">
        <v>1.04</v>
      </c>
      <c r="F185" s="10">
        <v>1</v>
      </c>
      <c r="G185" s="10"/>
      <c r="H185" s="7">
        <v>0.72</v>
      </c>
      <c r="I185" s="7">
        <v>0.13</v>
      </c>
      <c r="J185" s="7">
        <v>0.03</v>
      </c>
      <c r="K185" s="7">
        <v>0.12</v>
      </c>
      <c r="L185" s="5">
        <v>1.4</v>
      </c>
      <c r="M185" s="5">
        <v>1.68</v>
      </c>
      <c r="N185" s="5">
        <v>2.23</v>
      </c>
      <c r="O185" s="5">
        <v>2.39</v>
      </c>
      <c r="P185" s="11"/>
      <c r="Q185" s="11">
        <f t="shared" ref="Q185:Q207" si="983">P185/12*9*C185*E185*F185*L185*$Q$9+P185/12*3*C185*E185*F185*L185*$Q$8</f>
        <v>0</v>
      </c>
      <c r="R185" s="11">
        <v>2</v>
      </c>
      <c r="S185" s="11">
        <f t="shared" ref="S185:S207" si="984">R185*C185*E185*F185*L185*$S$9</f>
        <v>71954.60272000001</v>
      </c>
      <c r="T185" s="11">
        <v>0</v>
      </c>
      <c r="U185" s="11">
        <f t="shared" ref="U185:U207" si="985">T185*C185*E185*F185*L185*$U$9</f>
        <v>0</v>
      </c>
      <c r="V185" s="11">
        <v>0</v>
      </c>
      <c r="W185" s="11">
        <f t="shared" ref="W185:W207" si="986">V185*C185*E185*F185*L185*$W$9</f>
        <v>0</v>
      </c>
      <c r="X185" s="11">
        <v>1</v>
      </c>
      <c r="Y185" s="11">
        <f t="shared" ref="Y185:Y207" si="987">X185*C185*E185*F185*L185*$Y$9</f>
        <v>30442.331920000008</v>
      </c>
      <c r="Z185" s="11">
        <v>0</v>
      </c>
      <c r="AA185" s="11">
        <f t="shared" ref="AA185:AA207" si="988">Z185*C185*E185*F185*L185*$AA$9</f>
        <v>0</v>
      </c>
      <c r="AB185" s="11">
        <v>0</v>
      </c>
      <c r="AC185" s="11">
        <f t="shared" ref="AC185:AC207" si="989">AB185*C185*E185*F185*L185*$AC$9</f>
        <v>0</v>
      </c>
      <c r="AD185" s="11">
        <v>0</v>
      </c>
      <c r="AE185" s="11">
        <f t="shared" ref="AE185:AE207" si="990">AD185*C185*E185*F185*L185*$AE$9</f>
        <v>0</v>
      </c>
      <c r="AF185" s="11">
        <v>0</v>
      </c>
      <c r="AG185" s="11">
        <f t="shared" ref="AG185:AG207" si="991">AF185*C185*E185*F185*L185*$AG$9</f>
        <v>0</v>
      </c>
      <c r="AH185" s="11">
        <v>0</v>
      </c>
      <c r="AI185" s="11">
        <f t="shared" ref="AI185:AI207" si="992">AH185/12*9*C185*E185*F185*L185*$AI$9+AH185/12*3*C185*E185*F185*L185*$AI$8</f>
        <v>0</v>
      </c>
      <c r="AJ185" s="11">
        <v>0</v>
      </c>
      <c r="AK185" s="11">
        <f t="shared" ref="AK185:AK207" si="993">AJ185/12*9*C185*E185*F185*L185*$AK$9+AJ185/12*3*C185*E185*F185*L185*$AK$8</f>
        <v>0</v>
      </c>
      <c r="AL185" s="11">
        <v>0</v>
      </c>
      <c r="AM185" s="11">
        <f t="shared" ref="AM185:AM207" si="994">AL185/12*9*C185*E185*F185*L185*$AM$9+AL185/12*3*C185*E185*F185*L185*$AM$8</f>
        <v>0</v>
      </c>
      <c r="AN185" s="11"/>
      <c r="AO185" s="11">
        <f t="shared" ref="AO185:AO207" si="995">SUM($AO$9*AN185*C185*E185*F185*L185)</f>
        <v>0</v>
      </c>
      <c r="AP185" s="11">
        <v>0</v>
      </c>
      <c r="AQ185" s="11">
        <f t="shared" ref="AQ185:AQ207" si="996">AP185/12*3*C185*E185*F185*L185*$AQ$8+AP185/12*9*C185*E185*F185*L185*$AQ$9</f>
        <v>0</v>
      </c>
      <c r="AR185" s="11">
        <v>0</v>
      </c>
      <c r="AS185" s="11">
        <f t="shared" ref="AS185:AS207" si="997">AR185/12*9*C185*E185*F185*L185*$AS$9+AR185/12*3*C185*E185*F185*L185*$AS$8</f>
        <v>0</v>
      </c>
      <c r="AT185" s="11">
        <v>0</v>
      </c>
      <c r="AU185" s="11">
        <f t="shared" ref="AU185:AU207" si="998">AT185*C185*E185*F185*L185*$AU$9</f>
        <v>0</v>
      </c>
      <c r="AV185" s="11">
        <v>0</v>
      </c>
      <c r="AW185" s="11">
        <f t="shared" ref="AW185:AW207" si="999">AV185*C185*E185*F185*L185*$AW$9</f>
        <v>0</v>
      </c>
      <c r="AX185" s="11"/>
      <c r="AY185" s="11">
        <f t="shared" ref="AY185:AY207" si="1000">SUM(AX185*$AY$9*C185*E185*F185*L185)</f>
        <v>0</v>
      </c>
      <c r="AZ185" s="11"/>
      <c r="BA185" s="11">
        <f t="shared" ref="BA185:BA207" si="1001">(AZ185/12*3*C185*E185*F185*L185*$BA$8)+(AZ185/12*9*C185*E185*F185*L185*$BA$9)</f>
        <v>0</v>
      </c>
      <c r="BB185" s="11">
        <v>0</v>
      </c>
      <c r="BC185" s="11">
        <f t="shared" ref="BC185:BC207" si="1002">BB185/12*9*C185*E185*F185*L185*$BC$9+BB185/12*3*C185*E185*F185*L185*$BC$8</f>
        <v>0</v>
      </c>
      <c r="BD185" s="11">
        <v>0</v>
      </c>
      <c r="BE185" s="11">
        <f t="shared" ref="BE185:BE207" si="1003">BD185/12*9*C185*E185*F185*L185*$BE$9+BD185/12*3*C185*E185*F185*L185*$BE$8</f>
        <v>0</v>
      </c>
      <c r="BF185" s="11">
        <f>5-1</f>
        <v>4</v>
      </c>
      <c r="BG185" s="11">
        <f t="shared" ref="BG185:BG207" si="1004">BF185/12*9*C185*E185*F185*L185*$BG$9+BF185/12*3*C185*E185*F185*L185*$BG$8</f>
        <v>118725.094488</v>
      </c>
      <c r="BH185" s="11">
        <v>0</v>
      </c>
      <c r="BI185" s="11">
        <f t="shared" ref="BI185:BI207" si="1005">BH185/12*9*C185*E185*F185*L185*$BI$9+BH185/12*3*C185*E185*F185*L185*$BI$8</f>
        <v>0</v>
      </c>
      <c r="BJ185" s="11">
        <v>0</v>
      </c>
      <c r="BK185" s="11">
        <f t="shared" ref="BK185:BK207" si="1006">BJ185/12*9*C185*E185*F185*L185*$BK$9+BJ185/12*3*C185*E185*F185*L185*$BK$8</f>
        <v>0</v>
      </c>
      <c r="BL185" s="11">
        <v>0</v>
      </c>
      <c r="BM185" s="11">
        <f t="shared" ref="BM185:BM207" si="1007">BL185/12*9*C185*E185*F185*L185*$BM$9+BL185/12*3*C185*E185*F185*L185*$BM$8</f>
        <v>0</v>
      </c>
      <c r="BN185" s="11">
        <v>0</v>
      </c>
      <c r="BO185" s="11">
        <f t="shared" ref="BO185:BO207" si="1008">BN185/12*9*C185*E185*F185*L185*$BO$9+BN185/12*3*C185*E185*F185*L185*$BO$8</f>
        <v>0</v>
      </c>
      <c r="BP185" s="11">
        <v>0</v>
      </c>
      <c r="BQ185" s="11">
        <f t="shared" ref="BQ185:BQ207" si="1009">BP185/12*9*C185*E185*F185*L185*$BQ$9+BP185/12*3*C185*E185*F185*L185*$BQ$8</f>
        <v>0</v>
      </c>
      <c r="BR185" s="11">
        <v>0</v>
      </c>
      <c r="BS185" s="11">
        <f t="shared" ref="BS185:BS207" si="1010">BR185/12*9*C185*E185*F185*L185*$BS$9+BR185/12*3*C185*E185*F185*L185*$BS$8</f>
        <v>0</v>
      </c>
      <c r="BT185" s="11">
        <v>0</v>
      </c>
      <c r="BU185" s="11">
        <f t="shared" ref="BU185:BU207" si="1011">BT185*C185*E185*F185*L185*$BU$9</f>
        <v>0</v>
      </c>
      <c r="BV185" s="11">
        <v>0</v>
      </c>
      <c r="BW185" s="11">
        <f t="shared" ref="BW185:BW207" si="1012">BV185/12*9*C185*E185*F185*L185*$BW$9+BV185/12*3*C185*E185*F185*L185*$BW$8</f>
        <v>0</v>
      </c>
      <c r="BX185" s="11"/>
      <c r="BY185" s="11">
        <f t="shared" ref="BY185:BY207" si="1013">BX185/12*9*C185*E185*F185*L185*$BY$9+BX185/12*3*C185*E185*F185*L185*$BY$8</f>
        <v>0</v>
      </c>
      <c r="BZ185" s="11">
        <v>0</v>
      </c>
      <c r="CA185" s="11">
        <f t="shared" ref="CA185:CA207" si="1014">BZ185/12*9*C185*E185*F185*M185*$CA$9+BZ185/12*3*C185*E185*F185*M185*$CA$8</f>
        <v>0</v>
      </c>
      <c r="CB185" s="11">
        <v>0</v>
      </c>
      <c r="CC185" s="11">
        <f t="shared" ref="CC185:CC207" si="1015">CB185/12*9*C185*E185*F185*M185*$CC$9+CB185/12*3*C185*E185*F185*M185*$CC$8</f>
        <v>0</v>
      </c>
      <c r="CD185" s="11">
        <v>0</v>
      </c>
      <c r="CE185" s="11">
        <f t="shared" ref="CE185:CE207" si="1016">CD185/12*9*C185*E185*F185*M185*$CE$9+CD185/12*3*C185*E185*F185*M185*$CE$8</f>
        <v>0</v>
      </c>
      <c r="CF185" s="11"/>
      <c r="CG185" s="11">
        <f t="shared" ref="CG185:CG207" si="1017">CF185/12*9*C185*E185*F185*M185*$CG$9+CF185/12*3*C185*E185*F185*M185*$CG$8</f>
        <v>0</v>
      </c>
      <c r="CH185" s="11"/>
      <c r="CI185" s="11">
        <f t="shared" ref="CI185:CI207" si="1018">SUM(CH185*$CI$9*C185*E185*F185*M185)</f>
        <v>0</v>
      </c>
      <c r="CJ185" s="11"/>
      <c r="CK185" s="11">
        <f t="shared" si="975"/>
        <v>0</v>
      </c>
      <c r="CL185" s="11">
        <v>1</v>
      </c>
      <c r="CM185" s="11">
        <f t="shared" ref="CM185:CM207" si="1019">CL185/12*9*C185*E185*F185*M185*$CM$9+CL185/12*3*C185*E185*F185*M185*$CM$8</f>
        <v>32047.473057600004</v>
      </c>
      <c r="CN185" s="11">
        <v>0</v>
      </c>
      <c r="CO185" s="11">
        <f t="shared" ref="CO185:CO207" si="1020">CN185/12*9*C185*E185*F185*M185*$CO$9+CN185/12*3*C185*E185*F185*M185*$CO$8</f>
        <v>0</v>
      </c>
      <c r="CP185" s="11">
        <v>0</v>
      </c>
      <c r="CQ185" s="11">
        <f t="shared" ref="CQ185:CQ207" si="1021">CP185/12*9*C185*E185*F185*M185*$CQ$9+CP185/12*3*C185*E185*F185*M185*$CQ$8</f>
        <v>0</v>
      </c>
      <c r="CR185" s="11">
        <v>0</v>
      </c>
      <c r="CS185" s="11">
        <f t="shared" ref="CS185:CS207" si="1022">CR185*C185*E185*F185*M185*$CS$9</f>
        <v>0</v>
      </c>
      <c r="CT185" s="11">
        <v>0</v>
      </c>
      <c r="CU185" s="11">
        <f t="shared" ref="CU185:CU207" si="1023">CT185/12*9*C185*E185*F185*M185*$CU$9+CT185/12*3*C185*E185*F185*M185*$CU$8</f>
        <v>0</v>
      </c>
      <c r="CV185" s="11"/>
      <c r="CW185" s="11">
        <f t="shared" ref="CW185:CW207" si="1024">SUM(CV185*$CW$9*C185*E185*F185*M185)</f>
        <v>0</v>
      </c>
      <c r="CX185" s="11"/>
      <c r="CY185" s="11">
        <f t="shared" ref="CY185:CY207" si="1025">(CX185/12*2*C185*E185*F185*M185*$CY$8)+(CX185/12*9*C185*E185*F185*M185*$CY$9)</f>
        <v>0</v>
      </c>
      <c r="CZ185" s="11">
        <v>0</v>
      </c>
      <c r="DA185" s="11">
        <f t="shared" ref="DA185:DA207" si="1026">CZ185*C185*E185*F185*M185*$DA$9</f>
        <v>0</v>
      </c>
      <c r="DB185" s="11">
        <v>0</v>
      </c>
      <c r="DC185" s="11">
        <f t="shared" ref="DC185:DC207" si="1027">DB185/12*9*C185*E185*F185*M185*$DC$9+DB185/12*3*C185*E185*F185*M185*$DC$8</f>
        <v>0</v>
      </c>
      <c r="DD185" s="11">
        <v>10</v>
      </c>
      <c r="DE185" s="11">
        <f t="shared" ref="DE185:DE207" si="1028">DD185/12*9*C185*E185*F185*M185*$DE$9+DD185/12*3*C185*E185*F185*M185*$DE$8</f>
        <v>356175.28346400009</v>
      </c>
      <c r="DF185" s="11">
        <v>0</v>
      </c>
      <c r="DG185" s="11">
        <f t="shared" ref="DG185:DG207" si="1029">DF185/12*9*C185*E185*F185*M185*$DG$9+DF185/12*3*C185*E185*F185*M185*$DG$8</f>
        <v>0</v>
      </c>
      <c r="DH185" s="11">
        <v>0</v>
      </c>
      <c r="DI185" s="11">
        <f t="shared" ref="DI185:DI207" si="1030">DH185/12*9*C185*E185*F185*M185*$DI$9+DH185/12*3*C185*E185*F185*M185*$DI$8</f>
        <v>0</v>
      </c>
      <c r="DJ185" s="11">
        <v>0</v>
      </c>
      <c r="DK185" s="11">
        <f t="shared" ref="DK185:DK207" si="1031">DJ185/12*9*C185*E185*F185*M185*$DK$9+DJ185/12*3*C185*E185*F185*M185*$DK$8</f>
        <v>0</v>
      </c>
      <c r="DL185" s="11">
        <v>0</v>
      </c>
      <c r="DM185" s="11">
        <f t="shared" ref="DM185:DM207" si="1032">DL185/12*3*C185*E185*F185*M185*$DM$8+DL185/12*9*C185*E185*F185*M185*$DM$9</f>
        <v>0</v>
      </c>
      <c r="DN185" s="11">
        <v>0</v>
      </c>
      <c r="DO185" s="11">
        <f t="shared" ref="DO185:DO207" si="1033">DN185/12*9*C185*E185*F185*M185*$DO$9+DN185/12*3*C185*E185*F185*M185*$DO$8</f>
        <v>0</v>
      </c>
      <c r="DP185" s="11">
        <v>0</v>
      </c>
      <c r="DQ185" s="11">
        <f t="shared" ref="DQ185:DQ207" si="1034">DP185/12*9*C185*E185*F185*M185*$DQ$9+DP185/12*3*C185*E185*F185*M185*$DQ$8</f>
        <v>0</v>
      </c>
      <c r="DR185" s="11">
        <v>0</v>
      </c>
      <c r="DS185" s="11">
        <f t="shared" ref="DS185:DS207" si="1035">DR185/12*9*C185*E185*F185*M185*$DS$9+DR185/12*3*C185*E185*F185*M185*$DS$8</f>
        <v>0</v>
      </c>
      <c r="DT185" s="11">
        <v>14</v>
      </c>
      <c r="DU185" s="11">
        <f t="shared" ref="DU185:DU207" si="1036">DT185/12*9*C185*E185*F185*M185*$DU$9+DT185/12*3*C185*E185*F185*M185*$DU$8</f>
        <v>431229.46907039999</v>
      </c>
      <c r="DV185" s="11">
        <v>5</v>
      </c>
      <c r="DW185" s="11">
        <f t="shared" ref="DW185:DW207" si="1037">DV185/12*9*C185*E185*F185*M185*$DW$9+DV185/12*3*C185*E185*F185*M185*$DW$8</f>
        <v>170200.31028000001</v>
      </c>
      <c r="DX185" s="11">
        <v>0</v>
      </c>
      <c r="DY185" s="11">
        <f t="shared" ref="DY185:DY207" si="1038">DX185/12*9*C185*E185*F185*N185*$DY$9+DX185/12*3*C185*E185*F185*N185*$DY$8</f>
        <v>0</v>
      </c>
      <c r="DZ185" s="11">
        <v>0</v>
      </c>
      <c r="EA185" s="11">
        <f t="shared" ref="EA185:EA207" si="1039">DZ185/12*9*C185*E185*F185*O185*$EA$9+DZ185/12*3*C185*E185*F185*O185*$EA$8</f>
        <v>0</v>
      </c>
      <c r="EB185" s="64">
        <f t="shared" ref="EB185:EB207" si="1040">SUM(P185,R185,T185,V185,X185,Z185,AB185,AD185,AF185,AH185,AJ185,AL185,AP185,AR185,AT185,AV185,AX185,AZ185,BB185,BD185,BF185,BH185,BJ185,BL185,BN185,BP185,BR185,BT185,BV185,BX185,BZ185,CB185,CD185,CF185,CH185,CJ185,CL185,CN185,CP185,CR185,CT185,CV185,CX185,CZ185,DB185,DD185,DF185,DH185,DJ185,DL185,DN185,DP185,DR185,DT185,DV185,DX185,DZ185,AN185)</f>
        <v>37</v>
      </c>
      <c r="EC185" s="64">
        <f t="shared" ref="EC185:EC207" si="1041">SUM(Q185,S185,U185,W185,Y185,AA185,AC185,AE185,AG185,AI185,AK185,AM185,AQ185,AS185,AU185,AW185,AY185,BA185,BC185,BE185,BG185,BI185,BK185,BM185,BO185,BQ185,BS185,BU185,BW185,BY185,CA185,CC185,CE185,CG185,CI185,CK185,CM185,CO185,CQ185,CS185,CU185,CW185,CY185,DA185,DC185,DE185,DG185,DI185,DK185,DM185,DO185,DQ185,DS185,DU185,DW185,DY185,EA185,AO185)</f>
        <v>1210774.5650000002</v>
      </c>
    </row>
    <row r="186" spans="1:133" ht="30" x14ac:dyDescent="0.25">
      <c r="A186" s="45">
        <v>179</v>
      </c>
      <c r="B186" s="8" t="s">
        <v>253</v>
      </c>
      <c r="C186" s="5">
        <v>19007.45</v>
      </c>
      <c r="D186" s="5">
        <f t="shared" si="974"/>
        <v>15396.034500000002</v>
      </c>
      <c r="E186" s="9">
        <v>0.86</v>
      </c>
      <c r="F186" s="10">
        <v>1</v>
      </c>
      <c r="G186" s="10"/>
      <c r="H186" s="7">
        <v>0.6</v>
      </c>
      <c r="I186" s="7">
        <v>0.17</v>
      </c>
      <c r="J186" s="7">
        <v>0.04</v>
      </c>
      <c r="K186" s="7">
        <v>0.19</v>
      </c>
      <c r="L186" s="5">
        <v>1.4</v>
      </c>
      <c r="M186" s="5">
        <v>1.68</v>
      </c>
      <c r="N186" s="5">
        <v>2.23</v>
      </c>
      <c r="O186" s="5">
        <v>2.39</v>
      </c>
      <c r="P186" s="11"/>
      <c r="Q186" s="11">
        <f t="shared" si="983"/>
        <v>0</v>
      </c>
      <c r="R186" s="11">
        <v>200</v>
      </c>
      <c r="S186" s="11">
        <f t="shared" si="984"/>
        <v>5950092.148</v>
      </c>
      <c r="T186" s="11">
        <v>0</v>
      </c>
      <c r="U186" s="11">
        <f t="shared" si="985"/>
        <v>0</v>
      </c>
      <c r="V186" s="11"/>
      <c r="W186" s="11">
        <f t="shared" si="986"/>
        <v>0</v>
      </c>
      <c r="X186" s="11">
        <v>0</v>
      </c>
      <c r="Y186" s="11">
        <f t="shared" si="987"/>
        <v>0</v>
      </c>
      <c r="Z186" s="11">
        <v>119</v>
      </c>
      <c r="AA186" s="11">
        <f t="shared" si="988"/>
        <v>2995642.5468200003</v>
      </c>
      <c r="AB186" s="11">
        <v>0</v>
      </c>
      <c r="AC186" s="11">
        <f t="shared" si="989"/>
        <v>0</v>
      </c>
      <c r="AD186" s="11">
        <v>0</v>
      </c>
      <c r="AE186" s="11">
        <f t="shared" si="990"/>
        <v>0</v>
      </c>
      <c r="AF186" s="11">
        <v>0</v>
      </c>
      <c r="AG186" s="11">
        <f t="shared" si="991"/>
        <v>0</v>
      </c>
      <c r="AH186" s="11">
        <v>17</v>
      </c>
      <c r="AI186" s="11">
        <f t="shared" si="992"/>
        <v>375427.92956900003</v>
      </c>
      <c r="AJ186" s="11">
        <v>24</v>
      </c>
      <c r="AK186" s="11">
        <f t="shared" si="993"/>
        <v>562970.25707999989</v>
      </c>
      <c r="AL186" s="11">
        <v>35</v>
      </c>
      <c r="AM186" s="11">
        <f t="shared" si="994"/>
        <v>772939.85499499983</v>
      </c>
      <c r="AN186" s="11"/>
      <c r="AO186" s="11">
        <f t="shared" si="995"/>
        <v>0</v>
      </c>
      <c r="AP186" s="11">
        <v>20</v>
      </c>
      <c r="AQ186" s="11">
        <f t="shared" si="996"/>
        <v>441679.91713999998</v>
      </c>
      <c r="AR186" s="11">
        <v>10</v>
      </c>
      <c r="AS186" s="11">
        <f t="shared" si="997"/>
        <v>220839.95856999999</v>
      </c>
      <c r="AT186" s="11"/>
      <c r="AU186" s="11">
        <f t="shared" si="998"/>
        <v>0</v>
      </c>
      <c r="AV186" s="11"/>
      <c r="AW186" s="11">
        <f t="shared" si="999"/>
        <v>0</v>
      </c>
      <c r="AX186" s="11"/>
      <c r="AY186" s="11">
        <f t="shared" si="1000"/>
        <v>0</v>
      </c>
      <c r="AZ186" s="11">
        <v>52</v>
      </c>
      <c r="BA186" s="11">
        <f t="shared" si="1001"/>
        <v>1219768.8903399999</v>
      </c>
      <c r="BB186" s="11">
        <v>0</v>
      </c>
      <c r="BC186" s="11">
        <f t="shared" si="1002"/>
        <v>0</v>
      </c>
      <c r="BD186" s="11">
        <v>0</v>
      </c>
      <c r="BE186" s="11">
        <f t="shared" si="1003"/>
        <v>0</v>
      </c>
      <c r="BF186" s="11">
        <v>293</v>
      </c>
      <c r="BG186" s="11">
        <f t="shared" si="1004"/>
        <v>7191430.1223764997</v>
      </c>
      <c r="BH186" s="11">
        <v>65</v>
      </c>
      <c r="BI186" s="11">
        <f t="shared" si="1005"/>
        <v>1595368.4571825</v>
      </c>
      <c r="BJ186" s="11">
        <v>0</v>
      </c>
      <c r="BK186" s="11">
        <f t="shared" si="1006"/>
        <v>0</v>
      </c>
      <c r="BL186" s="11">
        <v>0</v>
      </c>
      <c r="BM186" s="11">
        <f t="shared" si="1007"/>
        <v>0</v>
      </c>
      <c r="BN186" s="11">
        <v>0</v>
      </c>
      <c r="BO186" s="11">
        <f t="shared" si="1008"/>
        <v>0</v>
      </c>
      <c r="BP186" s="11">
        <v>0</v>
      </c>
      <c r="BQ186" s="11">
        <f t="shared" si="1009"/>
        <v>0</v>
      </c>
      <c r="BR186" s="11">
        <v>159</v>
      </c>
      <c r="BS186" s="11">
        <f t="shared" si="1010"/>
        <v>3374903.7088305</v>
      </c>
      <c r="BT186" s="11">
        <v>10</v>
      </c>
      <c r="BU186" s="11">
        <f t="shared" si="1011"/>
        <v>251734.66780000002</v>
      </c>
      <c r="BV186" s="11">
        <v>1</v>
      </c>
      <c r="BW186" s="11">
        <f t="shared" si="1012"/>
        <v>24544.130110500002</v>
      </c>
      <c r="BX186" s="11"/>
      <c r="BY186" s="11">
        <f t="shared" si="1013"/>
        <v>0</v>
      </c>
      <c r="BZ186" s="11">
        <v>2</v>
      </c>
      <c r="CA186" s="11">
        <f t="shared" si="1014"/>
        <v>76206.949434000009</v>
      </c>
      <c r="CB186" s="11">
        <v>8</v>
      </c>
      <c r="CC186" s="11">
        <f t="shared" si="1015"/>
        <v>346020.74337600009</v>
      </c>
      <c r="CD186" s="11">
        <v>50</v>
      </c>
      <c r="CE186" s="11">
        <f t="shared" si="1016"/>
        <v>1407425.6426999997</v>
      </c>
      <c r="CF186" s="11">
        <v>40</v>
      </c>
      <c r="CG186" s="11">
        <f t="shared" si="1017"/>
        <v>1060031.8011360001</v>
      </c>
      <c r="CH186" s="11">
        <v>1</v>
      </c>
      <c r="CI186" s="11">
        <f t="shared" si="1018"/>
        <v>26912.724484799997</v>
      </c>
      <c r="CJ186" s="11">
        <v>10</v>
      </c>
      <c r="CK186" s="11">
        <f t="shared" si="975"/>
        <v>370736.51076000003</v>
      </c>
      <c r="CL186" s="11">
        <v>68</v>
      </c>
      <c r="CM186" s="11">
        <f t="shared" si="1019"/>
        <v>1802054.0619311999</v>
      </c>
      <c r="CN186" s="11">
        <v>40</v>
      </c>
      <c r="CO186" s="11">
        <f t="shared" si="1020"/>
        <v>1125940.5141600003</v>
      </c>
      <c r="CP186" s="11">
        <v>155</v>
      </c>
      <c r="CQ186" s="11">
        <f t="shared" si="1021"/>
        <v>4107623.2294019996</v>
      </c>
      <c r="CR186" s="11">
        <v>2</v>
      </c>
      <c r="CS186" s="11">
        <f t="shared" si="1022"/>
        <v>53825.448969600002</v>
      </c>
      <c r="CT186" s="11"/>
      <c r="CU186" s="11">
        <f t="shared" si="1023"/>
        <v>0</v>
      </c>
      <c r="CV186" s="11">
        <v>5</v>
      </c>
      <c r="CW186" s="11">
        <f t="shared" si="1024"/>
        <v>134563.622424</v>
      </c>
      <c r="CX186" s="11">
        <v>52</v>
      </c>
      <c r="CY186" s="11">
        <f t="shared" si="1025"/>
        <v>1347100.8623072002</v>
      </c>
      <c r="CZ186" s="11">
        <v>2</v>
      </c>
      <c r="DA186" s="11">
        <f t="shared" si="1026"/>
        <v>53825.448969600002</v>
      </c>
      <c r="DB186" s="11">
        <v>0</v>
      </c>
      <c r="DC186" s="11">
        <f t="shared" si="1027"/>
        <v>0</v>
      </c>
      <c r="DD186" s="11">
        <v>332</v>
      </c>
      <c r="DE186" s="11">
        <f t="shared" si="1028"/>
        <v>9778381.4360231999</v>
      </c>
      <c r="DF186" s="11">
        <v>83</v>
      </c>
      <c r="DG186" s="11">
        <f t="shared" si="1029"/>
        <v>2444595.3590058</v>
      </c>
      <c r="DH186" s="11">
        <v>24</v>
      </c>
      <c r="DI186" s="11">
        <f t="shared" si="1030"/>
        <v>706870.94718240004</v>
      </c>
      <c r="DJ186" s="11">
        <v>5</v>
      </c>
      <c r="DK186" s="11">
        <f t="shared" si="1031"/>
        <v>147264.78066300001</v>
      </c>
      <c r="DL186" s="11">
        <v>0</v>
      </c>
      <c r="DM186" s="11">
        <f t="shared" si="1032"/>
        <v>0</v>
      </c>
      <c r="DN186" s="11">
        <v>0</v>
      </c>
      <c r="DO186" s="11">
        <f t="shared" si="1033"/>
        <v>0</v>
      </c>
      <c r="DP186" s="11">
        <v>132</v>
      </c>
      <c r="DQ186" s="11">
        <f t="shared" si="1034"/>
        <v>4241225.6830944</v>
      </c>
      <c r="DR186" s="11">
        <v>5</v>
      </c>
      <c r="DS186" s="11">
        <f t="shared" si="1035"/>
        <v>160652.48799600001</v>
      </c>
      <c r="DT186" s="11">
        <v>16</v>
      </c>
      <c r="DU186" s="11">
        <f t="shared" si="1036"/>
        <v>407535.54219840001</v>
      </c>
      <c r="DV186" s="11">
        <v>7</v>
      </c>
      <c r="DW186" s="11">
        <f t="shared" si="1037"/>
        <v>197039.589978</v>
      </c>
      <c r="DX186" s="11">
        <v>10</v>
      </c>
      <c r="DY186" s="11">
        <f t="shared" si="1038"/>
        <v>574126.67985750001</v>
      </c>
      <c r="DZ186" s="11">
        <v>2</v>
      </c>
      <c r="EA186" s="11">
        <f t="shared" si="1039"/>
        <v>108413.45782575003</v>
      </c>
      <c r="EB186" s="64">
        <f t="shared" si="1040"/>
        <v>2056</v>
      </c>
      <c r="EC186" s="64">
        <f t="shared" si="1041"/>
        <v>55655716.112692855</v>
      </c>
    </row>
    <row r="187" spans="1:133" ht="30" x14ac:dyDescent="0.25">
      <c r="A187" s="45">
        <v>180</v>
      </c>
      <c r="B187" s="8" t="s">
        <v>254</v>
      </c>
      <c r="C187" s="5">
        <v>19007.45</v>
      </c>
      <c r="D187" s="5">
        <f t="shared" si="974"/>
        <v>15586.109000000002</v>
      </c>
      <c r="E187" s="9">
        <v>0.68</v>
      </c>
      <c r="F187" s="10">
        <v>1</v>
      </c>
      <c r="G187" s="10"/>
      <c r="H187" s="7">
        <v>0.67</v>
      </c>
      <c r="I187" s="7">
        <v>0.11</v>
      </c>
      <c r="J187" s="7">
        <v>0.04</v>
      </c>
      <c r="K187" s="7">
        <v>0.18</v>
      </c>
      <c r="L187" s="5">
        <v>1.4</v>
      </c>
      <c r="M187" s="5">
        <v>1.68</v>
      </c>
      <c r="N187" s="5">
        <v>2.23</v>
      </c>
      <c r="O187" s="5">
        <v>2.39</v>
      </c>
      <c r="P187" s="11"/>
      <c r="Q187" s="11">
        <f t="shared" si="983"/>
        <v>0</v>
      </c>
      <c r="R187" s="11">
        <v>35</v>
      </c>
      <c r="S187" s="11">
        <f t="shared" si="984"/>
        <v>823326.70420000015</v>
      </c>
      <c r="T187" s="11">
        <v>0</v>
      </c>
      <c r="U187" s="11">
        <f t="shared" si="985"/>
        <v>0</v>
      </c>
      <c r="V187" s="11">
        <v>2</v>
      </c>
      <c r="W187" s="11">
        <f t="shared" si="986"/>
        <v>39809.203280000009</v>
      </c>
      <c r="X187" s="11">
        <v>0</v>
      </c>
      <c r="Y187" s="11">
        <f t="shared" si="987"/>
        <v>0</v>
      </c>
      <c r="Z187" s="11">
        <v>159</v>
      </c>
      <c r="AA187" s="11">
        <f t="shared" si="988"/>
        <v>3164831.6607600008</v>
      </c>
      <c r="AB187" s="11">
        <v>0</v>
      </c>
      <c r="AC187" s="11">
        <f t="shared" si="989"/>
        <v>0</v>
      </c>
      <c r="AD187" s="11">
        <v>0</v>
      </c>
      <c r="AE187" s="11">
        <f t="shared" si="990"/>
        <v>0</v>
      </c>
      <c r="AF187" s="11">
        <v>0</v>
      </c>
      <c r="AG187" s="11">
        <f t="shared" si="991"/>
        <v>0</v>
      </c>
      <c r="AH187" s="11">
        <v>5</v>
      </c>
      <c r="AI187" s="11">
        <f t="shared" si="992"/>
        <v>87308.820829999997</v>
      </c>
      <c r="AJ187" s="11">
        <v>11</v>
      </c>
      <c r="AK187" s="11">
        <f t="shared" si="993"/>
        <v>204022.16681</v>
      </c>
      <c r="AL187" s="11">
        <v>25</v>
      </c>
      <c r="AM187" s="11">
        <f t="shared" si="994"/>
        <v>436544.10414999997</v>
      </c>
      <c r="AN187" s="11"/>
      <c r="AO187" s="11">
        <f t="shared" si="995"/>
        <v>0</v>
      </c>
      <c r="AP187" s="11">
        <v>50</v>
      </c>
      <c r="AQ187" s="11">
        <f t="shared" si="996"/>
        <v>873088.20829999994</v>
      </c>
      <c r="AR187" s="11">
        <v>2</v>
      </c>
      <c r="AS187" s="11">
        <f t="shared" si="997"/>
        <v>34923.528332000002</v>
      </c>
      <c r="AT187" s="11"/>
      <c r="AU187" s="11">
        <f t="shared" si="998"/>
        <v>0</v>
      </c>
      <c r="AV187" s="11">
        <v>0</v>
      </c>
      <c r="AW187" s="11">
        <f t="shared" si="999"/>
        <v>0</v>
      </c>
      <c r="AX187" s="11"/>
      <c r="AY187" s="11">
        <f t="shared" si="1000"/>
        <v>0</v>
      </c>
      <c r="AZ187" s="11">
        <v>92</v>
      </c>
      <c r="BA187" s="11">
        <f t="shared" si="1001"/>
        <v>1706367.2133200001</v>
      </c>
      <c r="BB187" s="11">
        <v>0</v>
      </c>
      <c r="BC187" s="11">
        <f t="shared" si="1002"/>
        <v>0</v>
      </c>
      <c r="BD187" s="11">
        <v>0</v>
      </c>
      <c r="BE187" s="11">
        <f t="shared" si="1003"/>
        <v>0</v>
      </c>
      <c r="BF187" s="11">
        <f>701-18</f>
        <v>683</v>
      </c>
      <c r="BG187" s="11">
        <f t="shared" si="1004"/>
        <v>13254971.847117003</v>
      </c>
      <c r="BH187" s="11"/>
      <c r="BI187" s="11">
        <f t="shared" si="1005"/>
        <v>0</v>
      </c>
      <c r="BJ187" s="11">
        <v>0</v>
      </c>
      <c r="BK187" s="11">
        <f t="shared" si="1006"/>
        <v>0</v>
      </c>
      <c r="BL187" s="11">
        <v>0</v>
      </c>
      <c r="BM187" s="11">
        <f t="shared" si="1007"/>
        <v>0</v>
      </c>
      <c r="BN187" s="11">
        <v>0</v>
      </c>
      <c r="BO187" s="11">
        <f t="shared" si="1008"/>
        <v>0</v>
      </c>
      <c r="BP187" s="11">
        <v>0</v>
      </c>
      <c r="BQ187" s="11">
        <f t="shared" si="1009"/>
        <v>0</v>
      </c>
      <c r="BR187" s="11">
        <v>0</v>
      </c>
      <c r="BS187" s="11">
        <f t="shared" si="1010"/>
        <v>0</v>
      </c>
      <c r="BT187" s="11">
        <v>40</v>
      </c>
      <c r="BU187" s="11">
        <f t="shared" si="1011"/>
        <v>796184.06560000009</v>
      </c>
      <c r="BV187" s="11">
        <v>1</v>
      </c>
      <c r="BW187" s="11">
        <f t="shared" si="1012"/>
        <v>19406.986599000003</v>
      </c>
      <c r="BX187" s="11">
        <v>8</v>
      </c>
      <c r="BY187" s="11">
        <f t="shared" si="1013"/>
        <v>134265.58560799999</v>
      </c>
      <c r="BZ187" s="11">
        <v>11</v>
      </c>
      <c r="CA187" s="11">
        <f t="shared" si="1014"/>
        <v>331411.61730599997</v>
      </c>
      <c r="CB187" s="11">
        <v>3</v>
      </c>
      <c r="CC187" s="11">
        <f t="shared" si="1015"/>
        <v>102599.17390800001</v>
      </c>
      <c r="CD187" s="11">
        <v>60</v>
      </c>
      <c r="CE187" s="11">
        <f t="shared" si="1016"/>
        <v>1335417.8191200001</v>
      </c>
      <c r="CF187" s="11">
        <v>86</v>
      </c>
      <c r="CG187" s="11">
        <f t="shared" si="1017"/>
        <v>1802054.0619311999</v>
      </c>
      <c r="CH187" s="11">
        <v>3</v>
      </c>
      <c r="CI187" s="11">
        <f t="shared" si="1018"/>
        <v>63839.485987200002</v>
      </c>
      <c r="CJ187" s="11">
        <v>22</v>
      </c>
      <c r="CK187" s="11">
        <f t="shared" si="975"/>
        <v>644909.0931360001</v>
      </c>
      <c r="CL187" s="11">
        <v>90</v>
      </c>
      <c r="CM187" s="11">
        <f t="shared" si="1019"/>
        <v>1885870.5299279999</v>
      </c>
      <c r="CN187" s="11"/>
      <c r="CO187" s="11">
        <f t="shared" si="1020"/>
        <v>0</v>
      </c>
      <c r="CP187" s="11">
        <v>135</v>
      </c>
      <c r="CQ187" s="11">
        <f t="shared" si="1021"/>
        <v>2828805.794892</v>
      </c>
      <c r="CR187" s="11">
        <v>0</v>
      </c>
      <c r="CS187" s="11">
        <f t="shared" si="1022"/>
        <v>0</v>
      </c>
      <c r="CT187" s="11">
        <v>5</v>
      </c>
      <c r="CU187" s="11">
        <f t="shared" si="1023"/>
        <v>111284.81826</v>
      </c>
      <c r="CV187" s="11">
        <v>2</v>
      </c>
      <c r="CW187" s="11">
        <f t="shared" si="1024"/>
        <v>42559.657324800006</v>
      </c>
      <c r="CX187" s="11">
        <v>57</v>
      </c>
      <c r="CY187" s="11">
        <f t="shared" si="1025"/>
        <v>1167567.7420176002</v>
      </c>
      <c r="CZ187" s="11">
        <v>4</v>
      </c>
      <c r="DA187" s="11">
        <f t="shared" si="1026"/>
        <v>85119.314649599997</v>
      </c>
      <c r="DB187" s="11">
        <v>0</v>
      </c>
      <c r="DC187" s="11">
        <f t="shared" si="1027"/>
        <v>0</v>
      </c>
      <c r="DD187" s="11">
        <v>500</v>
      </c>
      <c r="DE187" s="11">
        <f t="shared" si="1028"/>
        <v>11644191.959400002</v>
      </c>
      <c r="DF187" s="11">
        <v>5</v>
      </c>
      <c r="DG187" s="11">
        <f t="shared" si="1029"/>
        <v>116441.91959400001</v>
      </c>
      <c r="DH187" s="11">
        <v>0</v>
      </c>
      <c r="DI187" s="11">
        <f t="shared" si="1030"/>
        <v>0</v>
      </c>
      <c r="DJ187" s="11"/>
      <c r="DK187" s="11">
        <f t="shared" si="1031"/>
        <v>0</v>
      </c>
      <c r="DL187" s="11">
        <v>0</v>
      </c>
      <c r="DM187" s="11">
        <f t="shared" si="1032"/>
        <v>0</v>
      </c>
      <c r="DN187" s="11">
        <v>0</v>
      </c>
      <c r="DO187" s="11">
        <f t="shared" si="1033"/>
        <v>0</v>
      </c>
      <c r="DP187" s="11">
        <v>2</v>
      </c>
      <c r="DQ187" s="11">
        <f t="shared" si="1034"/>
        <v>50811.019459200004</v>
      </c>
      <c r="DR187" s="11">
        <v>0</v>
      </c>
      <c r="DS187" s="11">
        <f t="shared" si="1035"/>
        <v>0</v>
      </c>
      <c r="DT187" s="11">
        <v>23</v>
      </c>
      <c r="DU187" s="11">
        <f t="shared" si="1036"/>
        <v>463216.27034760005</v>
      </c>
      <c r="DV187" s="11">
        <v>19</v>
      </c>
      <c r="DW187" s="11">
        <f t="shared" si="1037"/>
        <v>422882.30938800005</v>
      </c>
      <c r="DX187" s="11">
        <v>2</v>
      </c>
      <c r="DY187" s="11">
        <f t="shared" si="1038"/>
        <v>90792.126117000007</v>
      </c>
      <c r="DZ187" s="11">
        <v>12</v>
      </c>
      <c r="EA187" s="11">
        <f t="shared" si="1039"/>
        <v>514333.61387100013</v>
      </c>
      <c r="EB187" s="64">
        <f t="shared" si="1040"/>
        <v>2154</v>
      </c>
      <c r="EC187" s="64">
        <f t="shared" si="1041"/>
        <v>45279158.421543211</v>
      </c>
    </row>
    <row r="188" spans="1:133" x14ac:dyDescent="0.25">
      <c r="A188" s="45">
        <v>201</v>
      </c>
      <c r="B188" s="8" t="s">
        <v>255</v>
      </c>
      <c r="C188" s="5">
        <v>19007.45</v>
      </c>
      <c r="D188" s="5">
        <f t="shared" si="974"/>
        <v>15966.258000000002</v>
      </c>
      <c r="E188" s="9">
        <v>0.9</v>
      </c>
      <c r="F188" s="10">
        <v>1</v>
      </c>
      <c r="G188" s="10"/>
      <c r="H188" s="7">
        <v>0.65</v>
      </c>
      <c r="I188" s="7">
        <v>0.15</v>
      </c>
      <c r="J188" s="7">
        <v>0.04</v>
      </c>
      <c r="K188" s="7">
        <v>0.16</v>
      </c>
      <c r="L188" s="5">
        <v>1.4</v>
      </c>
      <c r="M188" s="5">
        <v>1.68</v>
      </c>
      <c r="N188" s="5">
        <v>2.23</v>
      </c>
      <c r="O188" s="5">
        <v>2.39</v>
      </c>
      <c r="P188" s="11"/>
      <c r="Q188" s="11">
        <f t="shared" si="983"/>
        <v>0</v>
      </c>
      <c r="R188" s="11"/>
      <c r="S188" s="11">
        <f t="shared" si="984"/>
        <v>0</v>
      </c>
      <c r="T188" s="11">
        <v>0</v>
      </c>
      <c r="U188" s="11">
        <f t="shared" si="985"/>
        <v>0</v>
      </c>
      <c r="V188" s="11">
        <v>0</v>
      </c>
      <c r="W188" s="11">
        <f t="shared" si="986"/>
        <v>0</v>
      </c>
      <c r="X188" s="11">
        <v>0</v>
      </c>
      <c r="Y188" s="11">
        <f t="shared" si="987"/>
        <v>0</v>
      </c>
      <c r="Z188" s="11">
        <v>136</v>
      </c>
      <c r="AA188" s="11">
        <f t="shared" si="988"/>
        <v>3582828.2952000005</v>
      </c>
      <c r="AB188" s="11">
        <v>0</v>
      </c>
      <c r="AC188" s="11">
        <f t="shared" si="989"/>
        <v>0</v>
      </c>
      <c r="AD188" s="11">
        <v>0</v>
      </c>
      <c r="AE188" s="11">
        <f t="shared" si="990"/>
        <v>0</v>
      </c>
      <c r="AF188" s="11">
        <v>0</v>
      </c>
      <c r="AG188" s="11">
        <f t="shared" si="991"/>
        <v>0</v>
      </c>
      <c r="AH188" s="11">
        <v>2</v>
      </c>
      <c r="AI188" s="11">
        <f t="shared" si="992"/>
        <v>46222.316910000009</v>
      </c>
      <c r="AJ188" s="11">
        <v>5</v>
      </c>
      <c r="AK188" s="11">
        <f t="shared" si="993"/>
        <v>122740.608375</v>
      </c>
      <c r="AL188" s="11">
        <v>12</v>
      </c>
      <c r="AM188" s="11">
        <f t="shared" si="994"/>
        <v>277333.90146000002</v>
      </c>
      <c r="AN188" s="11"/>
      <c r="AO188" s="11">
        <f t="shared" si="995"/>
        <v>0</v>
      </c>
      <c r="AP188" s="11">
        <v>5</v>
      </c>
      <c r="AQ188" s="11">
        <f t="shared" si="996"/>
        <v>115555.792275</v>
      </c>
      <c r="AR188" s="11">
        <v>0</v>
      </c>
      <c r="AS188" s="11">
        <f t="shared" si="997"/>
        <v>0</v>
      </c>
      <c r="AT188" s="11"/>
      <c r="AU188" s="11">
        <f t="shared" si="998"/>
        <v>0</v>
      </c>
      <c r="AV188" s="11">
        <v>0</v>
      </c>
      <c r="AW188" s="11">
        <f t="shared" si="999"/>
        <v>0</v>
      </c>
      <c r="AX188" s="11"/>
      <c r="AY188" s="11">
        <f t="shared" si="1000"/>
        <v>0</v>
      </c>
      <c r="AZ188" s="11">
        <v>7</v>
      </c>
      <c r="BA188" s="11">
        <f t="shared" si="1001"/>
        <v>171836.85172499999</v>
      </c>
      <c r="BB188" s="11">
        <v>0</v>
      </c>
      <c r="BC188" s="11">
        <f t="shared" si="1002"/>
        <v>0</v>
      </c>
      <c r="BD188" s="11">
        <v>0</v>
      </c>
      <c r="BE188" s="11">
        <f t="shared" si="1003"/>
        <v>0</v>
      </c>
      <c r="BF188" s="11">
        <f>60-1</f>
        <v>59</v>
      </c>
      <c r="BG188" s="11">
        <f t="shared" si="1004"/>
        <v>1515457.3358925001</v>
      </c>
      <c r="BH188" s="11"/>
      <c r="BI188" s="11">
        <f t="shared" si="1005"/>
        <v>0</v>
      </c>
      <c r="BJ188" s="11">
        <v>0</v>
      </c>
      <c r="BK188" s="11">
        <f t="shared" si="1006"/>
        <v>0</v>
      </c>
      <c r="BL188" s="11">
        <v>0</v>
      </c>
      <c r="BM188" s="11">
        <f t="shared" si="1007"/>
        <v>0</v>
      </c>
      <c r="BN188" s="11">
        <v>0</v>
      </c>
      <c r="BO188" s="11">
        <f t="shared" si="1008"/>
        <v>0</v>
      </c>
      <c r="BP188" s="11">
        <v>0</v>
      </c>
      <c r="BQ188" s="11">
        <f t="shared" si="1009"/>
        <v>0</v>
      </c>
      <c r="BR188" s="11">
        <v>0</v>
      </c>
      <c r="BS188" s="11">
        <f t="shared" si="1010"/>
        <v>0</v>
      </c>
      <c r="BT188" s="11">
        <v>30</v>
      </c>
      <c r="BU188" s="11">
        <f t="shared" si="1011"/>
        <v>790329.77100000007</v>
      </c>
      <c r="BV188" s="11">
        <v>7</v>
      </c>
      <c r="BW188" s="11">
        <f t="shared" si="1012"/>
        <v>179800.0229025</v>
      </c>
      <c r="BX188" s="11">
        <v>2</v>
      </c>
      <c r="BY188" s="11">
        <f t="shared" si="1013"/>
        <v>44426.112885000002</v>
      </c>
      <c r="BZ188" s="11">
        <v>5</v>
      </c>
      <c r="CA188" s="11">
        <f t="shared" si="1014"/>
        <v>199378.64677500003</v>
      </c>
      <c r="CB188" s="11"/>
      <c r="CC188" s="11">
        <f t="shared" si="1015"/>
        <v>0</v>
      </c>
      <c r="CD188" s="11">
        <v>5</v>
      </c>
      <c r="CE188" s="11">
        <f t="shared" si="1016"/>
        <v>147288.73005000001</v>
      </c>
      <c r="CF188" s="11">
        <v>11</v>
      </c>
      <c r="CG188" s="11">
        <f t="shared" si="1017"/>
        <v>305067.29160599998</v>
      </c>
      <c r="CH188" s="11">
        <v>0</v>
      </c>
      <c r="CI188" s="11">
        <f t="shared" si="1018"/>
        <v>0</v>
      </c>
      <c r="CJ188" s="11">
        <v>2</v>
      </c>
      <c r="CK188" s="11">
        <f t="shared" si="975"/>
        <v>77596.013880000013</v>
      </c>
      <c r="CL188" s="11">
        <v>16</v>
      </c>
      <c r="CM188" s="11">
        <f t="shared" si="1019"/>
        <v>443734.24233599997</v>
      </c>
      <c r="CN188" s="11">
        <v>0</v>
      </c>
      <c r="CO188" s="11">
        <f t="shared" si="1020"/>
        <v>0</v>
      </c>
      <c r="CP188" s="11">
        <v>17</v>
      </c>
      <c r="CQ188" s="11">
        <f t="shared" si="1021"/>
        <v>471467.63248199999</v>
      </c>
      <c r="CR188" s="11"/>
      <c r="CS188" s="11">
        <f t="shared" si="1022"/>
        <v>0</v>
      </c>
      <c r="CT188" s="11">
        <v>40</v>
      </c>
      <c r="CU188" s="11">
        <f t="shared" si="1023"/>
        <v>1178309.8404000001</v>
      </c>
      <c r="CV188" s="11"/>
      <c r="CW188" s="11">
        <f t="shared" si="1024"/>
        <v>0</v>
      </c>
      <c r="CX188" s="11">
        <v>10</v>
      </c>
      <c r="CY188" s="11">
        <f t="shared" si="1025"/>
        <v>271107.06083999999</v>
      </c>
      <c r="CZ188" s="11">
        <v>1</v>
      </c>
      <c r="DA188" s="11">
        <f t="shared" si="1026"/>
        <v>28164.479112000005</v>
      </c>
      <c r="DB188" s="11">
        <v>0</v>
      </c>
      <c r="DC188" s="11">
        <f t="shared" si="1027"/>
        <v>0</v>
      </c>
      <c r="DD188" s="11">
        <v>32</v>
      </c>
      <c r="DE188" s="11">
        <f t="shared" si="1028"/>
        <v>986331.55420800007</v>
      </c>
      <c r="DF188" s="11"/>
      <c r="DG188" s="11">
        <f t="shared" si="1029"/>
        <v>0</v>
      </c>
      <c r="DH188" s="11">
        <v>0</v>
      </c>
      <c r="DI188" s="11">
        <f t="shared" si="1030"/>
        <v>0</v>
      </c>
      <c r="DJ188" s="11"/>
      <c r="DK188" s="11">
        <f t="shared" si="1031"/>
        <v>0</v>
      </c>
      <c r="DL188" s="11">
        <v>0</v>
      </c>
      <c r="DM188" s="11">
        <f t="shared" si="1032"/>
        <v>0</v>
      </c>
      <c r="DN188" s="11">
        <v>0</v>
      </c>
      <c r="DO188" s="11">
        <f t="shared" si="1033"/>
        <v>0</v>
      </c>
      <c r="DP188" s="11"/>
      <c r="DQ188" s="11">
        <f t="shared" si="1034"/>
        <v>0</v>
      </c>
      <c r="DR188" s="11">
        <v>0</v>
      </c>
      <c r="DS188" s="11">
        <f t="shared" si="1035"/>
        <v>0</v>
      </c>
      <c r="DT188" s="11">
        <v>28</v>
      </c>
      <c r="DU188" s="11">
        <f t="shared" si="1036"/>
        <v>746358.69646799983</v>
      </c>
      <c r="DV188" s="11">
        <v>5</v>
      </c>
      <c r="DW188" s="11">
        <f t="shared" si="1037"/>
        <v>147288.73005000001</v>
      </c>
      <c r="DX188" s="11">
        <v>2</v>
      </c>
      <c r="DY188" s="11">
        <f t="shared" si="1038"/>
        <v>120166.04927250002</v>
      </c>
      <c r="DZ188" s="11">
        <v>29</v>
      </c>
      <c r="EA188" s="11">
        <f t="shared" si="1039"/>
        <v>1645111.1914256252</v>
      </c>
      <c r="EB188" s="64">
        <f t="shared" si="1040"/>
        <v>468</v>
      </c>
      <c r="EC188" s="64">
        <f t="shared" si="1041"/>
        <v>13613901.167530125</v>
      </c>
    </row>
    <row r="189" spans="1:133" ht="30" x14ac:dyDescent="0.25">
      <c r="A189" s="45">
        <v>202</v>
      </c>
      <c r="B189" s="8" t="s">
        <v>256</v>
      </c>
      <c r="C189" s="5">
        <v>19007.45</v>
      </c>
      <c r="D189" s="5">
        <f t="shared" si="974"/>
        <v>15966.258000000002</v>
      </c>
      <c r="E189" s="9">
        <v>0.67</v>
      </c>
      <c r="F189" s="10">
        <v>1</v>
      </c>
      <c r="G189" s="10"/>
      <c r="H189" s="7">
        <v>0.67</v>
      </c>
      <c r="I189" s="7">
        <v>0.13</v>
      </c>
      <c r="J189" s="7">
        <v>0.04</v>
      </c>
      <c r="K189" s="7">
        <v>0.16</v>
      </c>
      <c r="L189" s="5">
        <v>1.4</v>
      </c>
      <c r="M189" s="5">
        <v>1.68</v>
      </c>
      <c r="N189" s="5">
        <v>2.23</v>
      </c>
      <c r="O189" s="5">
        <v>2.39</v>
      </c>
      <c r="P189" s="11"/>
      <c r="Q189" s="11">
        <f t="shared" si="983"/>
        <v>0</v>
      </c>
      <c r="R189" s="11">
        <v>75</v>
      </c>
      <c r="S189" s="11">
        <f t="shared" si="984"/>
        <v>1738326.33975</v>
      </c>
      <c r="T189" s="11">
        <v>0</v>
      </c>
      <c r="U189" s="11">
        <f t="shared" si="985"/>
        <v>0</v>
      </c>
      <c r="V189" s="11">
        <v>0</v>
      </c>
      <c r="W189" s="11">
        <f t="shared" si="986"/>
        <v>0</v>
      </c>
      <c r="X189" s="11">
        <v>0</v>
      </c>
      <c r="Y189" s="11">
        <f t="shared" si="987"/>
        <v>0</v>
      </c>
      <c r="Z189" s="11">
        <v>104</v>
      </c>
      <c r="AA189" s="11">
        <f t="shared" si="988"/>
        <v>2039636.2386400003</v>
      </c>
      <c r="AB189" s="11">
        <v>0</v>
      </c>
      <c r="AC189" s="11">
        <f t="shared" si="989"/>
        <v>0</v>
      </c>
      <c r="AD189" s="11">
        <v>0</v>
      </c>
      <c r="AE189" s="11">
        <f t="shared" si="990"/>
        <v>0</v>
      </c>
      <c r="AF189" s="11">
        <v>0</v>
      </c>
      <c r="AG189" s="11">
        <f t="shared" si="991"/>
        <v>0</v>
      </c>
      <c r="AH189" s="11">
        <v>5</v>
      </c>
      <c r="AI189" s="11">
        <f t="shared" si="992"/>
        <v>86024.867582499981</v>
      </c>
      <c r="AJ189" s="11">
        <v>2</v>
      </c>
      <c r="AK189" s="11">
        <f t="shared" si="993"/>
        <v>36549.425604999997</v>
      </c>
      <c r="AL189" s="11">
        <v>25</v>
      </c>
      <c r="AM189" s="11">
        <f t="shared" si="994"/>
        <v>430124.33791249996</v>
      </c>
      <c r="AN189" s="11"/>
      <c r="AO189" s="11">
        <f t="shared" si="995"/>
        <v>0</v>
      </c>
      <c r="AP189" s="11">
        <v>1</v>
      </c>
      <c r="AQ189" s="11">
        <f t="shared" si="996"/>
        <v>17204.973516500002</v>
      </c>
      <c r="AR189" s="11">
        <v>0</v>
      </c>
      <c r="AS189" s="11">
        <f t="shared" si="997"/>
        <v>0</v>
      </c>
      <c r="AT189" s="11"/>
      <c r="AU189" s="11">
        <f t="shared" si="998"/>
        <v>0</v>
      </c>
      <c r="AV189" s="11">
        <v>0</v>
      </c>
      <c r="AW189" s="11">
        <f t="shared" si="999"/>
        <v>0</v>
      </c>
      <c r="AX189" s="11"/>
      <c r="AY189" s="11">
        <f t="shared" si="1000"/>
        <v>0</v>
      </c>
      <c r="AZ189" s="11">
        <v>9</v>
      </c>
      <c r="BA189" s="11">
        <f t="shared" si="1001"/>
        <v>164472.41522250001</v>
      </c>
      <c r="BB189" s="11">
        <v>0</v>
      </c>
      <c r="BC189" s="11">
        <f t="shared" si="1002"/>
        <v>0</v>
      </c>
      <c r="BD189" s="11">
        <v>0</v>
      </c>
      <c r="BE189" s="11">
        <f t="shared" si="1003"/>
        <v>0</v>
      </c>
      <c r="BF189" s="11">
        <v>153</v>
      </c>
      <c r="BG189" s="11">
        <f t="shared" si="1004"/>
        <v>2925603.2297992501</v>
      </c>
      <c r="BH189" s="11"/>
      <c r="BI189" s="11">
        <f t="shared" si="1005"/>
        <v>0</v>
      </c>
      <c r="BJ189" s="11">
        <v>0</v>
      </c>
      <c r="BK189" s="11">
        <f t="shared" si="1006"/>
        <v>0</v>
      </c>
      <c r="BL189" s="11">
        <v>0</v>
      </c>
      <c r="BM189" s="11">
        <f t="shared" si="1007"/>
        <v>0</v>
      </c>
      <c r="BN189" s="11">
        <v>0</v>
      </c>
      <c r="BO189" s="11">
        <f t="shared" si="1008"/>
        <v>0</v>
      </c>
      <c r="BP189" s="11">
        <v>0</v>
      </c>
      <c r="BQ189" s="11">
        <f t="shared" si="1009"/>
        <v>0</v>
      </c>
      <c r="BR189" s="11">
        <v>0</v>
      </c>
      <c r="BS189" s="11">
        <f t="shared" si="1010"/>
        <v>0</v>
      </c>
      <c r="BT189" s="11"/>
      <c r="BU189" s="11">
        <f t="shared" si="1011"/>
        <v>0</v>
      </c>
      <c r="BV189" s="11"/>
      <c r="BW189" s="11">
        <f t="shared" si="1012"/>
        <v>0</v>
      </c>
      <c r="BX189" s="11">
        <v>2</v>
      </c>
      <c r="BY189" s="11">
        <f t="shared" si="1013"/>
        <v>33072.772925500001</v>
      </c>
      <c r="BZ189" s="11">
        <v>5</v>
      </c>
      <c r="CA189" s="11">
        <f t="shared" si="1014"/>
        <v>148426.32593250001</v>
      </c>
      <c r="CB189" s="11">
        <v>0</v>
      </c>
      <c r="CC189" s="11">
        <f t="shared" si="1015"/>
        <v>0</v>
      </c>
      <c r="CD189" s="11">
        <v>40</v>
      </c>
      <c r="CE189" s="11">
        <f t="shared" si="1016"/>
        <v>877186.21452000004</v>
      </c>
      <c r="CF189" s="11">
        <v>23</v>
      </c>
      <c r="CG189" s="11">
        <f t="shared" si="1017"/>
        <v>474857.26905540004</v>
      </c>
      <c r="CH189" s="11">
        <v>1</v>
      </c>
      <c r="CI189" s="11">
        <f t="shared" si="1018"/>
        <v>20966.890005599998</v>
      </c>
      <c r="CJ189" s="11">
        <v>5</v>
      </c>
      <c r="CK189" s="11">
        <f t="shared" si="975"/>
        <v>144414.80361</v>
      </c>
      <c r="CL189" s="11">
        <v>32</v>
      </c>
      <c r="CM189" s="11">
        <f t="shared" si="1019"/>
        <v>660670.98303360003</v>
      </c>
      <c r="CN189" s="11">
        <v>0</v>
      </c>
      <c r="CO189" s="11">
        <f t="shared" si="1020"/>
        <v>0</v>
      </c>
      <c r="CP189" s="11">
        <v>66</v>
      </c>
      <c r="CQ189" s="11">
        <f t="shared" si="1021"/>
        <v>1362633.9025068001</v>
      </c>
      <c r="CR189" s="11">
        <v>0</v>
      </c>
      <c r="CS189" s="11">
        <f t="shared" si="1022"/>
        <v>0</v>
      </c>
      <c r="CT189" s="11">
        <v>10</v>
      </c>
      <c r="CU189" s="11">
        <f t="shared" si="1023"/>
        <v>219296.55363000001</v>
      </c>
      <c r="CV189" s="11"/>
      <c r="CW189" s="11">
        <f t="shared" si="1024"/>
        <v>0</v>
      </c>
      <c r="CX189" s="11">
        <v>18</v>
      </c>
      <c r="CY189" s="11">
        <f t="shared" si="1025"/>
        <v>363283.4615256</v>
      </c>
      <c r="CZ189" s="11">
        <v>0</v>
      </c>
      <c r="DA189" s="11">
        <f t="shared" si="1026"/>
        <v>0</v>
      </c>
      <c r="DB189" s="11">
        <v>0</v>
      </c>
      <c r="DC189" s="11">
        <f t="shared" si="1027"/>
        <v>0</v>
      </c>
      <c r="DD189" s="11">
        <v>152</v>
      </c>
      <c r="DE189" s="11">
        <f t="shared" si="1028"/>
        <v>3487777.9680744004</v>
      </c>
      <c r="DF189" s="11">
        <v>20</v>
      </c>
      <c r="DG189" s="11">
        <f t="shared" si="1029"/>
        <v>458918.15369400004</v>
      </c>
      <c r="DH189" s="11">
        <v>0</v>
      </c>
      <c r="DI189" s="11">
        <f t="shared" si="1030"/>
        <v>0</v>
      </c>
      <c r="DJ189" s="11">
        <v>65</v>
      </c>
      <c r="DK189" s="11">
        <f t="shared" si="1031"/>
        <v>1491483.9995055001</v>
      </c>
      <c r="DL189" s="11">
        <v>0</v>
      </c>
      <c r="DM189" s="11">
        <f t="shared" si="1032"/>
        <v>0</v>
      </c>
      <c r="DN189" s="11">
        <v>0</v>
      </c>
      <c r="DO189" s="11">
        <f t="shared" si="1033"/>
        <v>0</v>
      </c>
      <c r="DP189" s="11">
        <v>65</v>
      </c>
      <c r="DQ189" s="11">
        <f t="shared" si="1034"/>
        <v>1627073.454006</v>
      </c>
      <c r="DR189" s="11">
        <v>0</v>
      </c>
      <c r="DS189" s="11">
        <f t="shared" si="1035"/>
        <v>0</v>
      </c>
      <c r="DT189" s="11">
        <v>10</v>
      </c>
      <c r="DU189" s="11">
        <f t="shared" si="1036"/>
        <v>198436.63755300001</v>
      </c>
      <c r="DV189" s="11">
        <v>4</v>
      </c>
      <c r="DW189" s="11">
        <f t="shared" si="1037"/>
        <v>87718.621452000007</v>
      </c>
      <c r="DX189" s="11">
        <v>0</v>
      </c>
      <c r="DY189" s="11">
        <f t="shared" si="1038"/>
        <v>0</v>
      </c>
      <c r="DZ189" s="11">
        <v>2</v>
      </c>
      <c r="EA189" s="11">
        <f t="shared" si="1039"/>
        <v>84461.647375875007</v>
      </c>
      <c r="EB189" s="64">
        <f t="shared" si="1040"/>
        <v>894</v>
      </c>
      <c r="EC189" s="64">
        <f t="shared" si="1041"/>
        <v>19178621.486434028</v>
      </c>
    </row>
    <row r="190" spans="1:133" ht="30" x14ac:dyDescent="0.25">
      <c r="A190" s="45">
        <v>128</v>
      </c>
      <c r="B190" s="8" t="s">
        <v>257</v>
      </c>
      <c r="C190" s="5">
        <v>19007.45</v>
      </c>
      <c r="D190" s="5"/>
      <c r="E190" s="9">
        <v>2.56</v>
      </c>
      <c r="F190" s="10">
        <v>1</v>
      </c>
      <c r="G190" s="10"/>
      <c r="H190" s="7">
        <v>0.67</v>
      </c>
      <c r="I190" s="7">
        <v>0.13</v>
      </c>
      <c r="J190" s="7">
        <v>0.04</v>
      </c>
      <c r="K190" s="7">
        <v>0.16</v>
      </c>
      <c r="L190" s="5">
        <v>1.4</v>
      </c>
      <c r="M190" s="5">
        <v>1.68</v>
      </c>
      <c r="N190" s="5">
        <v>2.23</v>
      </c>
      <c r="O190" s="5">
        <v>2.39</v>
      </c>
      <c r="P190" s="11"/>
      <c r="Q190" s="11">
        <f t="shared" si="983"/>
        <v>0</v>
      </c>
      <c r="R190" s="11"/>
      <c r="S190" s="11">
        <f t="shared" si="984"/>
        <v>0</v>
      </c>
      <c r="T190" s="11"/>
      <c r="U190" s="11">
        <f t="shared" si="985"/>
        <v>0</v>
      </c>
      <c r="V190" s="11"/>
      <c r="W190" s="11">
        <f t="shared" si="986"/>
        <v>0</v>
      </c>
      <c r="X190" s="11">
        <v>48</v>
      </c>
      <c r="Y190" s="11">
        <f t="shared" si="987"/>
        <v>3596878.6022400004</v>
      </c>
      <c r="Z190" s="11">
        <v>6</v>
      </c>
      <c r="AA190" s="11">
        <f t="shared" si="988"/>
        <v>449609.82528000005</v>
      </c>
      <c r="AB190" s="11"/>
      <c r="AC190" s="11">
        <f t="shared" si="989"/>
        <v>0</v>
      </c>
      <c r="AD190" s="11"/>
      <c r="AE190" s="11">
        <f t="shared" si="990"/>
        <v>0</v>
      </c>
      <c r="AF190" s="11"/>
      <c r="AG190" s="11">
        <f t="shared" si="991"/>
        <v>0</v>
      </c>
      <c r="AH190" s="11"/>
      <c r="AI190" s="11">
        <f t="shared" si="992"/>
        <v>0</v>
      </c>
      <c r="AJ190" s="11"/>
      <c r="AK190" s="11">
        <f t="shared" si="993"/>
        <v>0</v>
      </c>
      <c r="AL190" s="11"/>
      <c r="AM190" s="11">
        <f t="shared" si="994"/>
        <v>0</v>
      </c>
      <c r="AN190" s="11"/>
      <c r="AO190" s="11">
        <f t="shared" si="995"/>
        <v>0</v>
      </c>
      <c r="AP190" s="11"/>
      <c r="AQ190" s="11">
        <f t="shared" si="996"/>
        <v>0</v>
      </c>
      <c r="AR190" s="11"/>
      <c r="AS190" s="11">
        <f t="shared" si="997"/>
        <v>0</v>
      </c>
      <c r="AT190" s="11"/>
      <c r="AU190" s="11">
        <f t="shared" si="998"/>
        <v>0</v>
      </c>
      <c r="AV190" s="11"/>
      <c r="AW190" s="11">
        <f t="shared" si="999"/>
        <v>0</v>
      </c>
      <c r="AX190" s="11"/>
      <c r="AY190" s="11">
        <f t="shared" si="1000"/>
        <v>0</v>
      </c>
      <c r="AZ190" s="11"/>
      <c r="BA190" s="11">
        <f t="shared" si="1001"/>
        <v>0</v>
      </c>
      <c r="BB190" s="11"/>
      <c r="BC190" s="11">
        <f t="shared" si="1002"/>
        <v>0</v>
      </c>
      <c r="BD190" s="11"/>
      <c r="BE190" s="11">
        <f t="shared" si="1003"/>
        <v>0</v>
      </c>
      <c r="BF190" s="11"/>
      <c r="BG190" s="11">
        <f t="shared" si="1004"/>
        <v>0</v>
      </c>
      <c r="BH190" s="11"/>
      <c r="BI190" s="11">
        <f t="shared" si="1005"/>
        <v>0</v>
      </c>
      <c r="BJ190" s="11"/>
      <c r="BK190" s="11">
        <f t="shared" si="1006"/>
        <v>0</v>
      </c>
      <c r="BL190" s="11"/>
      <c r="BM190" s="11">
        <f t="shared" si="1007"/>
        <v>0</v>
      </c>
      <c r="BN190" s="11"/>
      <c r="BO190" s="11">
        <f t="shared" si="1008"/>
        <v>0</v>
      </c>
      <c r="BP190" s="11"/>
      <c r="BQ190" s="11">
        <f t="shared" si="1009"/>
        <v>0</v>
      </c>
      <c r="BR190" s="11"/>
      <c r="BS190" s="11">
        <f t="shared" si="1010"/>
        <v>0</v>
      </c>
      <c r="BT190" s="11"/>
      <c r="BU190" s="11">
        <f t="shared" si="1011"/>
        <v>0</v>
      </c>
      <c r="BV190" s="11"/>
      <c r="BW190" s="11">
        <f t="shared" si="1012"/>
        <v>0</v>
      </c>
      <c r="BX190" s="11"/>
      <c r="BY190" s="11">
        <f t="shared" si="1013"/>
        <v>0</v>
      </c>
      <c r="BZ190" s="11"/>
      <c r="CA190" s="11">
        <f t="shared" si="1014"/>
        <v>0</v>
      </c>
      <c r="CB190" s="11"/>
      <c r="CC190" s="11">
        <f t="shared" si="1015"/>
        <v>0</v>
      </c>
      <c r="CD190" s="11"/>
      <c r="CE190" s="11">
        <f t="shared" si="1016"/>
        <v>0</v>
      </c>
      <c r="CF190" s="11"/>
      <c r="CG190" s="11">
        <f t="shared" si="1017"/>
        <v>0</v>
      </c>
      <c r="CH190" s="11">
        <v>0</v>
      </c>
      <c r="CI190" s="11">
        <f t="shared" si="1018"/>
        <v>0</v>
      </c>
      <c r="CJ190" s="11"/>
      <c r="CK190" s="11">
        <f t="shared" si="975"/>
        <v>0</v>
      </c>
      <c r="CL190" s="11"/>
      <c r="CM190" s="11">
        <f t="shared" si="1019"/>
        <v>0</v>
      </c>
      <c r="CN190" s="11"/>
      <c r="CO190" s="11">
        <f t="shared" si="1020"/>
        <v>0</v>
      </c>
      <c r="CP190" s="11">
        <v>0</v>
      </c>
      <c r="CQ190" s="11">
        <f t="shared" si="1021"/>
        <v>0</v>
      </c>
      <c r="CR190" s="11"/>
      <c r="CS190" s="11">
        <f t="shared" si="1022"/>
        <v>0</v>
      </c>
      <c r="CT190" s="11"/>
      <c r="CU190" s="11">
        <f t="shared" si="1023"/>
        <v>0</v>
      </c>
      <c r="CV190" s="11"/>
      <c r="CW190" s="11">
        <f t="shared" si="1024"/>
        <v>0</v>
      </c>
      <c r="CX190" s="11">
        <v>0</v>
      </c>
      <c r="CY190" s="11">
        <f t="shared" si="1025"/>
        <v>0</v>
      </c>
      <c r="CZ190" s="11"/>
      <c r="DA190" s="11">
        <f t="shared" si="1026"/>
        <v>0</v>
      </c>
      <c r="DB190" s="11"/>
      <c r="DC190" s="11">
        <f t="shared" si="1027"/>
        <v>0</v>
      </c>
      <c r="DD190" s="11"/>
      <c r="DE190" s="11">
        <f t="shared" si="1028"/>
        <v>0</v>
      </c>
      <c r="DF190" s="11"/>
      <c r="DG190" s="11">
        <f t="shared" si="1029"/>
        <v>0</v>
      </c>
      <c r="DH190" s="11"/>
      <c r="DI190" s="11">
        <f t="shared" si="1030"/>
        <v>0</v>
      </c>
      <c r="DJ190" s="11"/>
      <c r="DK190" s="11">
        <f t="shared" si="1031"/>
        <v>0</v>
      </c>
      <c r="DL190" s="11"/>
      <c r="DM190" s="11">
        <f t="shared" si="1032"/>
        <v>0</v>
      </c>
      <c r="DN190" s="11"/>
      <c r="DO190" s="11">
        <f t="shared" si="1033"/>
        <v>0</v>
      </c>
      <c r="DP190" s="11"/>
      <c r="DQ190" s="11">
        <f t="shared" si="1034"/>
        <v>0</v>
      </c>
      <c r="DR190" s="11"/>
      <c r="DS190" s="11">
        <f t="shared" si="1035"/>
        <v>0</v>
      </c>
      <c r="DT190" s="11"/>
      <c r="DU190" s="11">
        <f t="shared" si="1036"/>
        <v>0</v>
      </c>
      <c r="DV190" s="11"/>
      <c r="DW190" s="11">
        <f t="shared" si="1037"/>
        <v>0</v>
      </c>
      <c r="DX190" s="11"/>
      <c r="DY190" s="11">
        <f t="shared" si="1038"/>
        <v>0</v>
      </c>
      <c r="DZ190" s="11"/>
      <c r="EA190" s="11">
        <f t="shared" si="1039"/>
        <v>0</v>
      </c>
      <c r="EB190" s="64">
        <f t="shared" si="1040"/>
        <v>54</v>
      </c>
      <c r="EC190" s="64">
        <f t="shared" si="1041"/>
        <v>4046488.4275200004</v>
      </c>
    </row>
    <row r="191" spans="1:133" ht="30" x14ac:dyDescent="0.25">
      <c r="A191" s="45">
        <v>129</v>
      </c>
      <c r="B191" s="8" t="s">
        <v>258</v>
      </c>
      <c r="C191" s="5">
        <v>19007.45</v>
      </c>
      <c r="D191" s="5"/>
      <c r="E191" s="9">
        <v>3.6</v>
      </c>
      <c r="F191" s="10">
        <v>1</v>
      </c>
      <c r="G191" s="10"/>
      <c r="H191" s="7">
        <v>0.67</v>
      </c>
      <c r="I191" s="7">
        <v>0.13</v>
      </c>
      <c r="J191" s="7">
        <v>0.04</v>
      </c>
      <c r="K191" s="7">
        <v>0.16</v>
      </c>
      <c r="L191" s="5">
        <v>1.4</v>
      </c>
      <c r="M191" s="5">
        <v>1.68</v>
      </c>
      <c r="N191" s="5">
        <v>2.23</v>
      </c>
      <c r="O191" s="5">
        <v>2.39</v>
      </c>
      <c r="P191" s="11"/>
      <c r="Q191" s="11">
        <f t="shared" si="983"/>
        <v>0</v>
      </c>
      <c r="R191" s="11"/>
      <c r="S191" s="11">
        <f t="shared" si="984"/>
        <v>0</v>
      </c>
      <c r="T191" s="11"/>
      <c r="U191" s="11">
        <f t="shared" si="985"/>
        <v>0</v>
      </c>
      <c r="V191" s="11"/>
      <c r="W191" s="11">
        <f t="shared" si="986"/>
        <v>0</v>
      </c>
      <c r="X191" s="11">
        <v>10</v>
      </c>
      <c r="Y191" s="11">
        <f t="shared" si="987"/>
        <v>1053773.0280000002</v>
      </c>
      <c r="Z191" s="11"/>
      <c r="AA191" s="11">
        <f t="shared" si="988"/>
        <v>0</v>
      </c>
      <c r="AB191" s="11"/>
      <c r="AC191" s="11">
        <f t="shared" si="989"/>
        <v>0</v>
      </c>
      <c r="AD191" s="11"/>
      <c r="AE191" s="11">
        <f t="shared" si="990"/>
        <v>0</v>
      </c>
      <c r="AF191" s="11"/>
      <c r="AG191" s="11">
        <f t="shared" si="991"/>
        <v>0</v>
      </c>
      <c r="AH191" s="11"/>
      <c r="AI191" s="11">
        <f t="shared" si="992"/>
        <v>0</v>
      </c>
      <c r="AJ191" s="11"/>
      <c r="AK191" s="11">
        <f t="shared" si="993"/>
        <v>0</v>
      </c>
      <c r="AL191" s="11"/>
      <c r="AM191" s="11">
        <f t="shared" si="994"/>
        <v>0</v>
      </c>
      <c r="AN191" s="11"/>
      <c r="AO191" s="11">
        <f t="shared" si="995"/>
        <v>0</v>
      </c>
      <c r="AP191" s="11"/>
      <c r="AQ191" s="11">
        <f t="shared" si="996"/>
        <v>0</v>
      </c>
      <c r="AR191" s="11"/>
      <c r="AS191" s="11">
        <f t="shared" si="997"/>
        <v>0</v>
      </c>
      <c r="AT191" s="11"/>
      <c r="AU191" s="11">
        <f t="shared" si="998"/>
        <v>0</v>
      </c>
      <c r="AV191" s="11"/>
      <c r="AW191" s="11">
        <f t="shared" si="999"/>
        <v>0</v>
      </c>
      <c r="AX191" s="11"/>
      <c r="AY191" s="11">
        <f t="shared" si="1000"/>
        <v>0</v>
      </c>
      <c r="AZ191" s="11"/>
      <c r="BA191" s="11">
        <f t="shared" si="1001"/>
        <v>0</v>
      </c>
      <c r="BB191" s="11"/>
      <c r="BC191" s="11">
        <f t="shared" si="1002"/>
        <v>0</v>
      </c>
      <c r="BD191" s="11"/>
      <c r="BE191" s="11">
        <f t="shared" si="1003"/>
        <v>0</v>
      </c>
      <c r="BF191" s="11"/>
      <c r="BG191" s="11">
        <f t="shared" si="1004"/>
        <v>0</v>
      </c>
      <c r="BH191" s="11"/>
      <c r="BI191" s="11">
        <f t="shared" si="1005"/>
        <v>0</v>
      </c>
      <c r="BJ191" s="11"/>
      <c r="BK191" s="11">
        <f t="shared" si="1006"/>
        <v>0</v>
      </c>
      <c r="BL191" s="11"/>
      <c r="BM191" s="11">
        <f t="shared" si="1007"/>
        <v>0</v>
      </c>
      <c r="BN191" s="11"/>
      <c r="BO191" s="11">
        <f t="shared" si="1008"/>
        <v>0</v>
      </c>
      <c r="BP191" s="11"/>
      <c r="BQ191" s="11">
        <f t="shared" si="1009"/>
        <v>0</v>
      </c>
      <c r="BR191" s="11"/>
      <c r="BS191" s="11">
        <f t="shared" si="1010"/>
        <v>0</v>
      </c>
      <c r="BT191" s="11"/>
      <c r="BU191" s="11">
        <f t="shared" si="1011"/>
        <v>0</v>
      </c>
      <c r="BV191" s="11"/>
      <c r="BW191" s="11">
        <f t="shared" si="1012"/>
        <v>0</v>
      </c>
      <c r="BX191" s="11"/>
      <c r="BY191" s="11">
        <f t="shared" si="1013"/>
        <v>0</v>
      </c>
      <c r="BZ191" s="11"/>
      <c r="CA191" s="11">
        <f t="shared" si="1014"/>
        <v>0</v>
      </c>
      <c r="CB191" s="11"/>
      <c r="CC191" s="11">
        <f t="shared" si="1015"/>
        <v>0</v>
      </c>
      <c r="CD191" s="11"/>
      <c r="CE191" s="11">
        <f t="shared" si="1016"/>
        <v>0</v>
      </c>
      <c r="CF191" s="11"/>
      <c r="CG191" s="11">
        <f t="shared" si="1017"/>
        <v>0</v>
      </c>
      <c r="CH191" s="11"/>
      <c r="CI191" s="11">
        <f t="shared" si="1018"/>
        <v>0</v>
      </c>
      <c r="CJ191" s="11"/>
      <c r="CK191" s="11">
        <f t="shared" si="975"/>
        <v>0</v>
      </c>
      <c r="CL191" s="11"/>
      <c r="CM191" s="11">
        <f t="shared" si="1019"/>
        <v>0</v>
      </c>
      <c r="CN191" s="11"/>
      <c r="CO191" s="11">
        <f t="shared" si="1020"/>
        <v>0</v>
      </c>
      <c r="CP191" s="11">
        <v>0</v>
      </c>
      <c r="CQ191" s="11">
        <f t="shared" si="1021"/>
        <v>0</v>
      </c>
      <c r="CR191" s="11"/>
      <c r="CS191" s="11">
        <f t="shared" si="1022"/>
        <v>0</v>
      </c>
      <c r="CT191" s="11"/>
      <c r="CU191" s="11">
        <f t="shared" si="1023"/>
        <v>0</v>
      </c>
      <c r="CV191" s="11"/>
      <c r="CW191" s="11">
        <f t="shared" si="1024"/>
        <v>0</v>
      </c>
      <c r="CX191" s="11">
        <v>0</v>
      </c>
      <c r="CY191" s="11">
        <f t="shared" si="1025"/>
        <v>0</v>
      </c>
      <c r="CZ191" s="11"/>
      <c r="DA191" s="11">
        <f t="shared" si="1026"/>
        <v>0</v>
      </c>
      <c r="DB191" s="11"/>
      <c r="DC191" s="11">
        <f t="shared" si="1027"/>
        <v>0</v>
      </c>
      <c r="DD191" s="11"/>
      <c r="DE191" s="11">
        <f t="shared" si="1028"/>
        <v>0</v>
      </c>
      <c r="DF191" s="11"/>
      <c r="DG191" s="11">
        <f t="shared" si="1029"/>
        <v>0</v>
      </c>
      <c r="DH191" s="11"/>
      <c r="DI191" s="11">
        <f t="shared" si="1030"/>
        <v>0</v>
      </c>
      <c r="DJ191" s="11"/>
      <c r="DK191" s="11">
        <f t="shared" si="1031"/>
        <v>0</v>
      </c>
      <c r="DL191" s="11"/>
      <c r="DM191" s="11">
        <f t="shared" si="1032"/>
        <v>0</v>
      </c>
      <c r="DN191" s="11"/>
      <c r="DO191" s="11">
        <f t="shared" si="1033"/>
        <v>0</v>
      </c>
      <c r="DP191" s="11"/>
      <c r="DQ191" s="11">
        <f t="shared" si="1034"/>
        <v>0</v>
      </c>
      <c r="DR191" s="11"/>
      <c r="DS191" s="11">
        <f t="shared" si="1035"/>
        <v>0</v>
      </c>
      <c r="DT191" s="11"/>
      <c r="DU191" s="11">
        <f t="shared" si="1036"/>
        <v>0</v>
      </c>
      <c r="DV191" s="11"/>
      <c r="DW191" s="11">
        <f t="shared" si="1037"/>
        <v>0</v>
      </c>
      <c r="DX191" s="11"/>
      <c r="DY191" s="11">
        <f t="shared" si="1038"/>
        <v>0</v>
      </c>
      <c r="DZ191" s="11"/>
      <c r="EA191" s="11">
        <f t="shared" si="1039"/>
        <v>0</v>
      </c>
      <c r="EB191" s="64">
        <f t="shared" si="1040"/>
        <v>10</v>
      </c>
      <c r="EC191" s="64">
        <f t="shared" si="1041"/>
        <v>1053773.0280000002</v>
      </c>
    </row>
    <row r="192" spans="1:133" ht="18.75" customHeight="1" x14ac:dyDescent="0.25">
      <c r="A192" s="45">
        <v>203</v>
      </c>
      <c r="B192" s="8" t="s">
        <v>259</v>
      </c>
      <c r="C192" s="5">
        <v>19007.45</v>
      </c>
      <c r="D192" s="5">
        <f>C192*(H192+I192+J192)</f>
        <v>15015.885500000002</v>
      </c>
      <c r="E192" s="9">
        <v>1.2</v>
      </c>
      <c r="F192" s="10">
        <v>1</v>
      </c>
      <c r="G192" s="10"/>
      <c r="H192" s="7">
        <v>0.63</v>
      </c>
      <c r="I192" s="7">
        <v>0.12</v>
      </c>
      <c r="J192" s="7">
        <v>0.04</v>
      </c>
      <c r="K192" s="7">
        <v>0.21</v>
      </c>
      <c r="L192" s="5">
        <v>1.4</v>
      </c>
      <c r="M192" s="5">
        <v>1.68</v>
      </c>
      <c r="N192" s="5">
        <v>2.23</v>
      </c>
      <c r="O192" s="5">
        <v>2.39</v>
      </c>
      <c r="P192" s="11"/>
      <c r="Q192" s="11">
        <f t="shared" si="983"/>
        <v>0</v>
      </c>
      <c r="R192" s="11"/>
      <c r="S192" s="11">
        <f t="shared" si="984"/>
        <v>0</v>
      </c>
      <c r="T192" s="11">
        <v>0</v>
      </c>
      <c r="U192" s="11">
        <f t="shared" si="985"/>
        <v>0</v>
      </c>
      <c r="V192" s="11">
        <v>0</v>
      </c>
      <c r="W192" s="11">
        <f t="shared" si="986"/>
        <v>0</v>
      </c>
      <c r="X192" s="11"/>
      <c r="Y192" s="11">
        <f t="shared" si="987"/>
        <v>0</v>
      </c>
      <c r="Z192" s="11">
        <v>15</v>
      </c>
      <c r="AA192" s="11">
        <f t="shared" si="988"/>
        <v>526886.51399999997</v>
      </c>
      <c r="AB192" s="11">
        <v>0</v>
      </c>
      <c r="AC192" s="11">
        <f t="shared" si="989"/>
        <v>0</v>
      </c>
      <c r="AD192" s="11">
        <v>0</v>
      </c>
      <c r="AE192" s="11">
        <f t="shared" si="990"/>
        <v>0</v>
      </c>
      <c r="AF192" s="11">
        <v>0</v>
      </c>
      <c r="AG192" s="11">
        <f t="shared" si="991"/>
        <v>0</v>
      </c>
      <c r="AH192" s="11"/>
      <c r="AI192" s="11">
        <f t="shared" si="992"/>
        <v>0</v>
      </c>
      <c r="AJ192" s="11">
        <v>5</v>
      </c>
      <c r="AK192" s="11">
        <f t="shared" si="993"/>
        <v>163654.14449999999</v>
      </c>
      <c r="AL192" s="11">
        <v>0</v>
      </c>
      <c r="AM192" s="11">
        <f t="shared" si="994"/>
        <v>0</v>
      </c>
      <c r="AN192" s="11"/>
      <c r="AO192" s="11">
        <f t="shared" si="995"/>
        <v>0</v>
      </c>
      <c r="AP192" s="11">
        <v>6</v>
      </c>
      <c r="AQ192" s="11">
        <f t="shared" si="996"/>
        <v>184889.26764000003</v>
      </c>
      <c r="AR192" s="11">
        <v>0</v>
      </c>
      <c r="AS192" s="11">
        <f t="shared" si="997"/>
        <v>0</v>
      </c>
      <c r="AT192" s="11"/>
      <c r="AU192" s="11">
        <f t="shared" si="998"/>
        <v>0</v>
      </c>
      <c r="AV192" s="11">
        <v>0</v>
      </c>
      <c r="AW192" s="11">
        <f t="shared" si="999"/>
        <v>0</v>
      </c>
      <c r="AX192" s="12"/>
      <c r="AY192" s="11">
        <f t="shared" si="1000"/>
        <v>0</v>
      </c>
      <c r="AZ192" s="11">
        <v>16</v>
      </c>
      <c r="BA192" s="11">
        <f t="shared" si="1001"/>
        <v>523693.26240000001</v>
      </c>
      <c r="BB192" s="11">
        <v>0</v>
      </c>
      <c r="BC192" s="11">
        <f t="shared" si="1002"/>
        <v>0</v>
      </c>
      <c r="BD192" s="11">
        <v>0</v>
      </c>
      <c r="BE192" s="11">
        <f t="shared" si="1003"/>
        <v>0</v>
      </c>
      <c r="BF192" s="11"/>
      <c r="BG192" s="11">
        <f t="shared" si="1004"/>
        <v>0</v>
      </c>
      <c r="BH192" s="11"/>
      <c r="BI192" s="11">
        <f t="shared" si="1005"/>
        <v>0</v>
      </c>
      <c r="BJ192" s="11">
        <v>0</v>
      </c>
      <c r="BK192" s="11">
        <f t="shared" si="1006"/>
        <v>0</v>
      </c>
      <c r="BL192" s="11">
        <v>0</v>
      </c>
      <c r="BM192" s="11">
        <f t="shared" si="1007"/>
        <v>0</v>
      </c>
      <c r="BN192" s="11">
        <v>0</v>
      </c>
      <c r="BO192" s="11">
        <f t="shared" si="1008"/>
        <v>0</v>
      </c>
      <c r="BP192" s="11">
        <v>0</v>
      </c>
      <c r="BQ192" s="11">
        <f t="shared" si="1009"/>
        <v>0</v>
      </c>
      <c r="BR192" s="11">
        <v>0</v>
      </c>
      <c r="BS192" s="11">
        <f t="shared" si="1010"/>
        <v>0</v>
      </c>
      <c r="BT192" s="11">
        <v>10</v>
      </c>
      <c r="BU192" s="11">
        <f t="shared" si="1011"/>
        <v>351257.67599999998</v>
      </c>
      <c r="BV192" s="11"/>
      <c r="BW192" s="11">
        <f t="shared" si="1012"/>
        <v>0</v>
      </c>
      <c r="BX192" s="11">
        <v>0</v>
      </c>
      <c r="BY192" s="11">
        <f t="shared" si="1013"/>
        <v>0</v>
      </c>
      <c r="BZ192" s="11">
        <v>0</v>
      </c>
      <c r="CA192" s="11">
        <f t="shared" si="1014"/>
        <v>0</v>
      </c>
      <c r="CB192" s="11">
        <v>0</v>
      </c>
      <c r="CC192" s="11">
        <f t="shared" si="1015"/>
        <v>0</v>
      </c>
      <c r="CD192" s="11"/>
      <c r="CE192" s="11">
        <f t="shared" si="1016"/>
        <v>0</v>
      </c>
      <c r="CF192" s="11">
        <v>7</v>
      </c>
      <c r="CG192" s="11">
        <f t="shared" si="1017"/>
        <v>258844.97469599996</v>
      </c>
      <c r="CH192" s="11">
        <v>1</v>
      </c>
      <c r="CI192" s="11">
        <f t="shared" si="1018"/>
        <v>37552.638815999991</v>
      </c>
      <c r="CJ192" s="11">
        <v>6</v>
      </c>
      <c r="CK192" s="11">
        <f t="shared" si="975"/>
        <v>310384.05552000005</v>
      </c>
      <c r="CL192" s="11">
        <v>17</v>
      </c>
      <c r="CM192" s="11">
        <f t="shared" si="1019"/>
        <v>628623.50997600006</v>
      </c>
      <c r="CN192" s="11">
        <v>0</v>
      </c>
      <c r="CO192" s="11">
        <f t="shared" si="1020"/>
        <v>0</v>
      </c>
      <c r="CP192" s="11">
        <v>45</v>
      </c>
      <c r="CQ192" s="11">
        <f t="shared" si="1021"/>
        <v>1664003.4087599996</v>
      </c>
      <c r="CR192" s="11">
        <v>0</v>
      </c>
      <c r="CS192" s="11">
        <f t="shared" si="1022"/>
        <v>0</v>
      </c>
      <c r="CT192" s="11">
        <v>4</v>
      </c>
      <c r="CU192" s="11">
        <f t="shared" si="1023"/>
        <v>157107.97872000001</v>
      </c>
      <c r="CV192" s="11"/>
      <c r="CW192" s="11">
        <f t="shared" si="1024"/>
        <v>0</v>
      </c>
      <c r="CX192" s="11">
        <v>10</v>
      </c>
      <c r="CY192" s="11">
        <f t="shared" si="1025"/>
        <v>361476.08111999993</v>
      </c>
      <c r="CZ192" s="11">
        <v>0</v>
      </c>
      <c r="DA192" s="11">
        <f t="shared" si="1026"/>
        <v>0</v>
      </c>
      <c r="DB192" s="11">
        <v>0</v>
      </c>
      <c r="DC192" s="11">
        <f t="shared" si="1027"/>
        <v>0</v>
      </c>
      <c r="DD192" s="11">
        <v>125</v>
      </c>
      <c r="DE192" s="11">
        <f t="shared" si="1028"/>
        <v>5137143.5115</v>
      </c>
      <c r="DF192" s="11">
        <v>0</v>
      </c>
      <c r="DG192" s="11">
        <f t="shared" si="1029"/>
        <v>0</v>
      </c>
      <c r="DH192" s="11">
        <v>0</v>
      </c>
      <c r="DI192" s="11">
        <f t="shared" si="1030"/>
        <v>0</v>
      </c>
      <c r="DJ192" s="11">
        <v>82</v>
      </c>
      <c r="DK192" s="11">
        <f t="shared" si="1031"/>
        <v>3369966.1435440006</v>
      </c>
      <c r="DL192" s="11">
        <v>0</v>
      </c>
      <c r="DM192" s="11">
        <f t="shared" si="1032"/>
        <v>0</v>
      </c>
      <c r="DN192" s="11"/>
      <c r="DO192" s="11">
        <f t="shared" si="1033"/>
        <v>0</v>
      </c>
      <c r="DP192" s="11">
        <v>0</v>
      </c>
      <c r="DQ192" s="11">
        <f t="shared" si="1034"/>
        <v>0</v>
      </c>
      <c r="DR192" s="11">
        <v>0</v>
      </c>
      <c r="DS192" s="11">
        <f t="shared" si="1035"/>
        <v>0</v>
      </c>
      <c r="DT192" s="11"/>
      <c r="DU192" s="11">
        <f t="shared" si="1036"/>
        <v>0</v>
      </c>
      <c r="DV192" s="11">
        <v>2</v>
      </c>
      <c r="DW192" s="11">
        <f t="shared" si="1037"/>
        <v>78553.989360000007</v>
      </c>
      <c r="DX192" s="11">
        <v>0</v>
      </c>
      <c r="DY192" s="11">
        <f t="shared" si="1038"/>
        <v>0</v>
      </c>
      <c r="DZ192" s="11">
        <v>4</v>
      </c>
      <c r="EA192" s="11">
        <f t="shared" si="1039"/>
        <v>302549.18463000003</v>
      </c>
      <c r="EB192" s="64">
        <f t="shared" si="1040"/>
        <v>355</v>
      </c>
      <c r="EC192" s="64">
        <f t="shared" si="1041"/>
        <v>14056586.341182001</v>
      </c>
    </row>
    <row r="193" spans="1:133" x14ac:dyDescent="0.25">
      <c r="A193" s="45">
        <v>204</v>
      </c>
      <c r="B193" s="8" t="s">
        <v>260</v>
      </c>
      <c r="C193" s="5">
        <v>19007.45</v>
      </c>
      <c r="D193" s="5">
        <f>C193*(H193+I193+J193)</f>
        <v>15776.183500000003</v>
      </c>
      <c r="E193" s="9">
        <v>1.39</v>
      </c>
      <c r="F193" s="10">
        <v>1</v>
      </c>
      <c r="G193" s="10"/>
      <c r="H193" s="7">
        <v>0.62</v>
      </c>
      <c r="I193" s="7">
        <v>0.17</v>
      </c>
      <c r="J193" s="7">
        <v>0.04</v>
      </c>
      <c r="K193" s="7">
        <v>0.17</v>
      </c>
      <c r="L193" s="5">
        <v>1.4</v>
      </c>
      <c r="M193" s="5">
        <v>1.68</v>
      </c>
      <c r="N193" s="5">
        <v>2.23</v>
      </c>
      <c r="O193" s="5">
        <v>2.39</v>
      </c>
      <c r="P193" s="11"/>
      <c r="Q193" s="11">
        <f t="shared" si="983"/>
        <v>0</v>
      </c>
      <c r="R193" s="11">
        <v>0</v>
      </c>
      <c r="S193" s="11">
        <f t="shared" si="984"/>
        <v>0</v>
      </c>
      <c r="T193" s="11"/>
      <c r="U193" s="11">
        <f t="shared" si="985"/>
        <v>0</v>
      </c>
      <c r="V193" s="11"/>
      <c r="W193" s="11">
        <f t="shared" si="986"/>
        <v>0</v>
      </c>
      <c r="X193" s="11"/>
      <c r="Y193" s="11">
        <f t="shared" si="987"/>
        <v>0</v>
      </c>
      <c r="Z193" s="11">
        <v>173</v>
      </c>
      <c r="AA193" s="11">
        <f t="shared" si="988"/>
        <v>7038911.1123100007</v>
      </c>
      <c r="AB193" s="11">
        <v>0</v>
      </c>
      <c r="AC193" s="11">
        <f t="shared" si="989"/>
        <v>0</v>
      </c>
      <c r="AD193" s="11">
        <v>0</v>
      </c>
      <c r="AE193" s="11">
        <f t="shared" si="990"/>
        <v>0</v>
      </c>
      <c r="AF193" s="11">
        <v>0</v>
      </c>
      <c r="AG193" s="11">
        <f t="shared" si="991"/>
        <v>0</v>
      </c>
      <c r="AH193" s="11">
        <v>0</v>
      </c>
      <c r="AI193" s="11">
        <f t="shared" si="992"/>
        <v>0</v>
      </c>
      <c r="AJ193" s="11"/>
      <c r="AK193" s="11">
        <f t="shared" si="993"/>
        <v>0</v>
      </c>
      <c r="AL193" s="11">
        <v>0</v>
      </c>
      <c r="AM193" s="11">
        <f t="shared" si="994"/>
        <v>0</v>
      </c>
      <c r="AN193" s="11"/>
      <c r="AO193" s="11">
        <f t="shared" si="995"/>
        <v>0</v>
      </c>
      <c r="AP193" s="11"/>
      <c r="AQ193" s="11">
        <f t="shared" si="996"/>
        <v>0</v>
      </c>
      <c r="AR193" s="11">
        <v>0</v>
      </c>
      <c r="AS193" s="11">
        <f t="shared" si="997"/>
        <v>0</v>
      </c>
      <c r="AT193" s="11"/>
      <c r="AU193" s="11">
        <f t="shared" si="998"/>
        <v>0</v>
      </c>
      <c r="AV193" s="11">
        <v>0</v>
      </c>
      <c r="AW193" s="11">
        <f t="shared" si="999"/>
        <v>0</v>
      </c>
      <c r="AX193" s="11"/>
      <c r="AY193" s="11">
        <f t="shared" si="1000"/>
        <v>0</v>
      </c>
      <c r="AZ193" s="11"/>
      <c r="BA193" s="11">
        <f t="shared" si="1001"/>
        <v>0</v>
      </c>
      <c r="BB193" s="11">
        <v>4</v>
      </c>
      <c r="BC193" s="11">
        <f t="shared" si="1002"/>
        <v>137227.32646700001</v>
      </c>
      <c r="BD193" s="11">
        <v>0</v>
      </c>
      <c r="BE193" s="11">
        <f t="shared" si="1003"/>
        <v>0</v>
      </c>
      <c r="BF193" s="11">
        <f>138</f>
        <v>138</v>
      </c>
      <c r="BG193" s="11">
        <f t="shared" si="1004"/>
        <v>5474482.6020885007</v>
      </c>
      <c r="BH193" s="11">
        <v>2</v>
      </c>
      <c r="BI193" s="11">
        <f t="shared" si="1005"/>
        <v>79340.327566499996</v>
      </c>
      <c r="BJ193" s="11">
        <v>0</v>
      </c>
      <c r="BK193" s="11">
        <f t="shared" si="1006"/>
        <v>0</v>
      </c>
      <c r="BL193" s="11">
        <v>0</v>
      </c>
      <c r="BM193" s="11">
        <f t="shared" si="1007"/>
        <v>0</v>
      </c>
      <c r="BN193" s="11">
        <v>0</v>
      </c>
      <c r="BO193" s="11">
        <f t="shared" si="1008"/>
        <v>0</v>
      </c>
      <c r="BP193" s="11">
        <v>0</v>
      </c>
      <c r="BQ193" s="11">
        <f t="shared" si="1009"/>
        <v>0</v>
      </c>
      <c r="BR193" s="11">
        <v>0</v>
      </c>
      <c r="BS193" s="11">
        <f t="shared" si="1010"/>
        <v>0</v>
      </c>
      <c r="BT193" s="11"/>
      <c r="BU193" s="11">
        <f t="shared" si="1011"/>
        <v>0</v>
      </c>
      <c r="BV193" s="11">
        <v>6</v>
      </c>
      <c r="BW193" s="11">
        <f t="shared" si="1012"/>
        <v>238020.98269950002</v>
      </c>
      <c r="BX193" s="11">
        <v>0</v>
      </c>
      <c r="BY193" s="11">
        <f t="shared" si="1013"/>
        <v>0</v>
      </c>
      <c r="BZ193" s="11"/>
      <c r="CA193" s="11">
        <f t="shared" si="1014"/>
        <v>0</v>
      </c>
      <c r="CB193" s="11">
        <v>0</v>
      </c>
      <c r="CC193" s="11">
        <f t="shared" si="1015"/>
        <v>0</v>
      </c>
      <c r="CD193" s="11">
        <v>9</v>
      </c>
      <c r="CE193" s="11">
        <f t="shared" si="1016"/>
        <v>409462.66953899997</v>
      </c>
      <c r="CF193" s="11"/>
      <c r="CG193" s="11">
        <f t="shared" si="1017"/>
        <v>0</v>
      </c>
      <c r="CH193" s="11">
        <v>0</v>
      </c>
      <c r="CI193" s="11">
        <f t="shared" si="1018"/>
        <v>0</v>
      </c>
      <c r="CJ193" s="11"/>
      <c r="CK193" s="11">
        <f t="shared" si="975"/>
        <v>0</v>
      </c>
      <c r="CL193" s="11"/>
      <c r="CM193" s="11">
        <f t="shared" si="1019"/>
        <v>0</v>
      </c>
      <c r="CN193" s="11">
        <v>0</v>
      </c>
      <c r="CO193" s="11">
        <f t="shared" si="1020"/>
        <v>0</v>
      </c>
      <c r="CP193" s="11">
        <v>1</v>
      </c>
      <c r="CQ193" s="11">
        <f t="shared" si="1021"/>
        <v>42832.680336599995</v>
      </c>
      <c r="CR193" s="11">
        <v>0</v>
      </c>
      <c r="CS193" s="11">
        <f t="shared" si="1022"/>
        <v>0</v>
      </c>
      <c r="CT193" s="11">
        <v>2</v>
      </c>
      <c r="CU193" s="11">
        <f t="shared" si="1023"/>
        <v>90991.704341999983</v>
      </c>
      <c r="CV193" s="11"/>
      <c r="CW193" s="11">
        <f t="shared" si="1024"/>
        <v>0</v>
      </c>
      <c r="CX193" s="11"/>
      <c r="CY193" s="11">
        <f t="shared" si="1025"/>
        <v>0</v>
      </c>
      <c r="CZ193" s="11">
        <v>0</v>
      </c>
      <c r="DA193" s="11">
        <f t="shared" si="1026"/>
        <v>0</v>
      </c>
      <c r="DB193" s="11">
        <v>0</v>
      </c>
      <c r="DC193" s="11">
        <f t="shared" si="1027"/>
        <v>0</v>
      </c>
      <c r="DD193" s="11">
        <v>2</v>
      </c>
      <c r="DE193" s="11">
        <f t="shared" si="1028"/>
        <v>95208.393079799993</v>
      </c>
      <c r="DF193" s="11">
        <v>0</v>
      </c>
      <c r="DG193" s="11">
        <f t="shared" si="1029"/>
        <v>0</v>
      </c>
      <c r="DH193" s="11">
        <v>0</v>
      </c>
      <c r="DI193" s="11">
        <f t="shared" si="1030"/>
        <v>0</v>
      </c>
      <c r="DJ193" s="11"/>
      <c r="DK193" s="11">
        <f t="shared" si="1031"/>
        <v>0</v>
      </c>
      <c r="DL193" s="11">
        <v>0</v>
      </c>
      <c r="DM193" s="11">
        <f t="shared" si="1032"/>
        <v>0</v>
      </c>
      <c r="DN193" s="11">
        <v>0</v>
      </c>
      <c r="DO193" s="11">
        <f t="shared" si="1033"/>
        <v>0</v>
      </c>
      <c r="DP193" s="11">
        <v>0</v>
      </c>
      <c r="DQ193" s="11">
        <f t="shared" si="1034"/>
        <v>0</v>
      </c>
      <c r="DR193" s="11">
        <v>0</v>
      </c>
      <c r="DS193" s="11">
        <f t="shared" si="1035"/>
        <v>0</v>
      </c>
      <c r="DT193" s="11"/>
      <c r="DU193" s="11">
        <f t="shared" si="1036"/>
        <v>0</v>
      </c>
      <c r="DV193" s="11">
        <v>4</v>
      </c>
      <c r="DW193" s="11">
        <f t="shared" si="1037"/>
        <v>181983.40868399997</v>
      </c>
      <c r="DX193" s="11">
        <v>0</v>
      </c>
      <c r="DY193" s="11">
        <f t="shared" si="1038"/>
        <v>0</v>
      </c>
      <c r="DZ193" s="11"/>
      <c r="EA193" s="11">
        <f t="shared" si="1039"/>
        <v>0</v>
      </c>
      <c r="EB193" s="64">
        <f t="shared" si="1040"/>
        <v>341</v>
      </c>
      <c r="EC193" s="64">
        <f t="shared" si="1041"/>
        <v>13788461.207112905</v>
      </c>
    </row>
    <row r="194" spans="1:133" x14ac:dyDescent="0.25">
      <c r="A194" s="45">
        <v>205</v>
      </c>
      <c r="B194" s="8" t="s">
        <v>261</v>
      </c>
      <c r="C194" s="5">
        <v>19007.45</v>
      </c>
      <c r="D194" s="5">
        <f>C194*(H194+I194+J194)</f>
        <v>16726.556000000004</v>
      </c>
      <c r="E194" s="9">
        <v>2.0099999999999998</v>
      </c>
      <c r="F194" s="10">
        <v>1</v>
      </c>
      <c r="G194" s="10"/>
      <c r="H194" s="7">
        <v>0.68</v>
      </c>
      <c r="I194" s="7">
        <v>0.17</v>
      </c>
      <c r="J194" s="7">
        <v>0.03</v>
      </c>
      <c r="K194" s="7">
        <v>0.12</v>
      </c>
      <c r="L194" s="5">
        <v>1.4</v>
      </c>
      <c r="M194" s="5">
        <v>1.68</v>
      </c>
      <c r="N194" s="5">
        <v>2.23</v>
      </c>
      <c r="O194" s="5">
        <v>2.39</v>
      </c>
      <c r="P194" s="11"/>
      <c r="Q194" s="11">
        <f t="shared" si="983"/>
        <v>0</v>
      </c>
      <c r="R194" s="11">
        <v>0</v>
      </c>
      <c r="S194" s="11">
        <f t="shared" si="984"/>
        <v>0</v>
      </c>
      <c r="T194" s="11">
        <v>0</v>
      </c>
      <c r="U194" s="11">
        <f t="shared" si="985"/>
        <v>0</v>
      </c>
      <c r="V194" s="11">
        <v>0</v>
      </c>
      <c r="W194" s="11">
        <f t="shared" si="986"/>
        <v>0</v>
      </c>
      <c r="X194" s="11">
        <v>26</v>
      </c>
      <c r="Y194" s="11">
        <f t="shared" si="987"/>
        <v>1529727.1789799999</v>
      </c>
      <c r="Z194" s="11">
        <v>10</v>
      </c>
      <c r="AA194" s="11">
        <f t="shared" si="988"/>
        <v>588356.60729999992</v>
      </c>
      <c r="AB194" s="11">
        <v>0</v>
      </c>
      <c r="AC194" s="11">
        <f t="shared" si="989"/>
        <v>0</v>
      </c>
      <c r="AD194" s="11">
        <v>0</v>
      </c>
      <c r="AE194" s="11">
        <f t="shared" si="990"/>
        <v>0</v>
      </c>
      <c r="AF194" s="11">
        <v>0</v>
      </c>
      <c r="AG194" s="11">
        <f t="shared" si="991"/>
        <v>0</v>
      </c>
      <c r="AH194" s="11">
        <v>0</v>
      </c>
      <c r="AI194" s="11">
        <f t="shared" si="992"/>
        <v>0</v>
      </c>
      <c r="AJ194" s="11">
        <v>0</v>
      </c>
      <c r="AK194" s="11">
        <f t="shared" si="993"/>
        <v>0</v>
      </c>
      <c r="AL194" s="11">
        <v>0</v>
      </c>
      <c r="AM194" s="11">
        <f t="shared" si="994"/>
        <v>0</v>
      </c>
      <c r="AN194" s="11"/>
      <c r="AO194" s="11">
        <f t="shared" si="995"/>
        <v>0</v>
      </c>
      <c r="AP194" s="11">
        <v>0</v>
      </c>
      <c r="AQ194" s="11">
        <f t="shared" si="996"/>
        <v>0</v>
      </c>
      <c r="AR194" s="11">
        <v>0</v>
      </c>
      <c r="AS194" s="11">
        <f t="shared" si="997"/>
        <v>0</v>
      </c>
      <c r="AT194" s="11"/>
      <c r="AU194" s="11">
        <f t="shared" si="998"/>
        <v>0</v>
      </c>
      <c r="AV194" s="11">
        <v>0</v>
      </c>
      <c r="AW194" s="11">
        <f t="shared" si="999"/>
        <v>0</v>
      </c>
      <c r="AX194" s="11"/>
      <c r="AY194" s="11">
        <f t="shared" si="1000"/>
        <v>0</v>
      </c>
      <c r="AZ194" s="11"/>
      <c r="BA194" s="11">
        <f t="shared" si="1001"/>
        <v>0</v>
      </c>
      <c r="BB194" s="11">
        <v>0</v>
      </c>
      <c r="BC194" s="11">
        <f t="shared" si="1002"/>
        <v>0</v>
      </c>
      <c r="BD194" s="11">
        <v>0</v>
      </c>
      <c r="BE194" s="11">
        <f t="shared" si="1003"/>
        <v>0</v>
      </c>
      <c r="BF194" s="11">
        <v>2</v>
      </c>
      <c r="BG194" s="11">
        <f t="shared" si="1004"/>
        <v>114729.53842349999</v>
      </c>
      <c r="BH194" s="11">
        <v>0</v>
      </c>
      <c r="BI194" s="11">
        <f t="shared" si="1005"/>
        <v>0</v>
      </c>
      <c r="BJ194" s="11">
        <v>0</v>
      </c>
      <c r="BK194" s="11">
        <f t="shared" si="1006"/>
        <v>0</v>
      </c>
      <c r="BL194" s="11">
        <v>0</v>
      </c>
      <c r="BM194" s="11">
        <f t="shared" si="1007"/>
        <v>0</v>
      </c>
      <c r="BN194" s="11">
        <v>0</v>
      </c>
      <c r="BO194" s="11">
        <f t="shared" si="1008"/>
        <v>0</v>
      </c>
      <c r="BP194" s="11">
        <v>0</v>
      </c>
      <c r="BQ194" s="11">
        <f t="shared" si="1009"/>
        <v>0</v>
      </c>
      <c r="BR194" s="11">
        <v>0</v>
      </c>
      <c r="BS194" s="11">
        <f t="shared" si="1010"/>
        <v>0</v>
      </c>
      <c r="BT194" s="11"/>
      <c r="BU194" s="11">
        <f t="shared" si="1011"/>
        <v>0</v>
      </c>
      <c r="BV194" s="11">
        <v>1</v>
      </c>
      <c r="BW194" s="11">
        <f t="shared" si="1012"/>
        <v>57364.769211749997</v>
      </c>
      <c r="BX194" s="11">
        <v>0</v>
      </c>
      <c r="BY194" s="11">
        <f t="shared" si="1013"/>
        <v>0</v>
      </c>
      <c r="BZ194" s="11">
        <v>0</v>
      </c>
      <c r="CA194" s="11">
        <f t="shared" si="1014"/>
        <v>0</v>
      </c>
      <c r="CB194" s="11">
        <v>0</v>
      </c>
      <c r="CC194" s="11">
        <f t="shared" si="1015"/>
        <v>0</v>
      </c>
      <c r="CD194" s="11">
        <v>0</v>
      </c>
      <c r="CE194" s="11">
        <f t="shared" si="1016"/>
        <v>0</v>
      </c>
      <c r="CF194" s="11"/>
      <c r="CG194" s="11">
        <f t="shared" si="1017"/>
        <v>0</v>
      </c>
      <c r="CH194" s="11"/>
      <c r="CI194" s="11">
        <f t="shared" si="1018"/>
        <v>0</v>
      </c>
      <c r="CJ194" s="11"/>
      <c r="CK194" s="11">
        <f t="shared" si="975"/>
        <v>0</v>
      </c>
      <c r="CL194" s="11"/>
      <c r="CM194" s="11">
        <f t="shared" si="1019"/>
        <v>0</v>
      </c>
      <c r="CN194" s="11">
        <v>0</v>
      </c>
      <c r="CO194" s="11">
        <f t="shared" si="1020"/>
        <v>0</v>
      </c>
      <c r="CP194" s="11">
        <v>0</v>
      </c>
      <c r="CQ194" s="11">
        <f t="shared" si="1021"/>
        <v>0</v>
      </c>
      <c r="CR194" s="11">
        <v>0</v>
      </c>
      <c r="CS194" s="11">
        <f t="shared" si="1022"/>
        <v>0</v>
      </c>
      <c r="CT194" s="11">
        <v>1</v>
      </c>
      <c r="CU194" s="11">
        <f t="shared" si="1023"/>
        <v>65788.966088999994</v>
      </c>
      <c r="CV194" s="11"/>
      <c r="CW194" s="11">
        <f t="shared" si="1024"/>
        <v>0</v>
      </c>
      <c r="CX194" s="11"/>
      <c r="CY194" s="11">
        <f t="shared" si="1025"/>
        <v>0</v>
      </c>
      <c r="CZ194" s="11">
        <v>0</v>
      </c>
      <c r="DA194" s="11">
        <f t="shared" si="1026"/>
        <v>0</v>
      </c>
      <c r="DB194" s="11">
        <v>0</v>
      </c>
      <c r="DC194" s="11">
        <f t="shared" si="1027"/>
        <v>0</v>
      </c>
      <c r="DD194" s="11"/>
      <c r="DE194" s="11">
        <f t="shared" si="1028"/>
        <v>0</v>
      </c>
      <c r="DF194" s="11">
        <v>0</v>
      </c>
      <c r="DG194" s="11">
        <f t="shared" si="1029"/>
        <v>0</v>
      </c>
      <c r="DH194" s="11">
        <v>0</v>
      </c>
      <c r="DI194" s="11">
        <f t="shared" si="1030"/>
        <v>0</v>
      </c>
      <c r="DJ194" s="11">
        <v>0</v>
      </c>
      <c r="DK194" s="11">
        <f t="shared" si="1031"/>
        <v>0</v>
      </c>
      <c r="DL194" s="11">
        <v>0</v>
      </c>
      <c r="DM194" s="11">
        <f t="shared" si="1032"/>
        <v>0</v>
      </c>
      <c r="DN194" s="11">
        <v>60</v>
      </c>
      <c r="DO194" s="11">
        <f t="shared" si="1033"/>
        <v>4130263.3832459995</v>
      </c>
      <c r="DP194" s="11">
        <v>0</v>
      </c>
      <c r="DQ194" s="11">
        <f t="shared" si="1034"/>
        <v>0</v>
      </c>
      <c r="DR194" s="11">
        <v>0</v>
      </c>
      <c r="DS194" s="11">
        <f t="shared" si="1035"/>
        <v>0</v>
      </c>
      <c r="DT194" s="11">
        <v>27</v>
      </c>
      <c r="DU194" s="11">
        <f t="shared" si="1036"/>
        <v>1607336.7641792998</v>
      </c>
      <c r="DV194" s="11"/>
      <c r="DW194" s="11">
        <f t="shared" si="1037"/>
        <v>0</v>
      </c>
      <c r="DX194" s="11">
        <v>0</v>
      </c>
      <c r="DY194" s="11">
        <f t="shared" si="1038"/>
        <v>0</v>
      </c>
      <c r="DZ194" s="11"/>
      <c r="EA194" s="11">
        <f t="shared" si="1039"/>
        <v>0</v>
      </c>
      <c r="EB194" s="64">
        <f t="shared" si="1040"/>
        <v>127</v>
      </c>
      <c r="EC194" s="64">
        <f t="shared" si="1041"/>
        <v>8093567.2074295487</v>
      </c>
    </row>
    <row r="195" spans="1:133" ht="30" x14ac:dyDescent="0.25">
      <c r="A195" s="46">
        <v>37</v>
      </c>
      <c r="B195" s="8" t="s">
        <v>262</v>
      </c>
      <c r="C195" s="5">
        <v>19007.45</v>
      </c>
      <c r="D195" s="5"/>
      <c r="E195" s="9">
        <v>1.01</v>
      </c>
      <c r="F195" s="10">
        <v>1</v>
      </c>
      <c r="G195" s="10"/>
      <c r="H195" s="7">
        <v>0.63</v>
      </c>
      <c r="I195" s="7">
        <v>0.12</v>
      </c>
      <c r="J195" s="7">
        <v>0.04</v>
      </c>
      <c r="K195" s="7">
        <v>0.21</v>
      </c>
      <c r="L195" s="5">
        <v>1.4</v>
      </c>
      <c r="M195" s="5">
        <v>1.68</v>
      </c>
      <c r="N195" s="5">
        <v>2.23</v>
      </c>
      <c r="O195" s="5">
        <v>2.39</v>
      </c>
      <c r="P195" s="12"/>
      <c r="Q195" s="11">
        <f t="shared" si="983"/>
        <v>0</v>
      </c>
      <c r="R195" s="11">
        <v>355</v>
      </c>
      <c r="S195" s="11">
        <f t="shared" si="984"/>
        <v>12403520.579449998</v>
      </c>
      <c r="T195" s="11"/>
      <c r="U195" s="11">
        <f t="shared" si="985"/>
        <v>0</v>
      </c>
      <c r="V195" s="11"/>
      <c r="W195" s="11">
        <f t="shared" si="986"/>
        <v>0</v>
      </c>
      <c r="X195" s="11"/>
      <c r="Y195" s="11">
        <f t="shared" si="987"/>
        <v>0</v>
      </c>
      <c r="Z195" s="11"/>
      <c r="AA195" s="11">
        <f t="shared" si="988"/>
        <v>0</v>
      </c>
      <c r="AB195" s="11"/>
      <c r="AC195" s="11">
        <f t="shared" si="989"/>
        <v>0</v>
      </c>
      <c r="AD195" s="11"/>
      <c r="AE195" s="11">
        <f t="shared" si="990"/>
        <v>0</v>
      </c>
      <c r="AF195" s="11"/>
      <c r="AG195" s="11">
        <f t="shared" si="991"/>
        <v>0</v>
      </c>
      <c r="AH195" s="11"/>
      <c r="AI195" s="11">
        <f t="shared" si="992"/>
        <v>0</v>
      </c>
      <c r="AJ195" s="11"/>
      <c r="AK195" s="11">
        <f t="shared" si="993"/>
        <v>0</v>
      </c>
      <c r="AL195" s="11"/>
      <c r="AM195" s="11">
        <f t="shared" si="994"/>
        <v>0</v>
      </c>
      <c r="AN195" s="11"/>
      <c r="AO195" s="11">
        <f t="shared" si="995"/>
        <v>0</v>
      </c>
      <c r="AP195" s="11"/>
      <c r="AQ195" s="11">
        <f t="shared" si="996"/>
        <v>0</v>
      </c>
      <c r="AR195" s="11"/>
      <c r="AS195" s="11">
        <f t="shared" si="997"/>
        <v>0</v>
      </c>
      <c r="AT195" s="11"/>
      <c r="AU195" s="11">
        <f t="shared" si="998"/>
        <v>0</v>
      </c>
      <c r="AV195" s="11"/>
      <c r="AW195" s="11">
        <f t="shared" si="999"/>
        <v>0</v>
      </c>
      <c r="AX195" s="11"/>
      <c r="AY195" s="11">
        <f t="shared" si="1000"/>
        <v>0</v>
      </c>
      <c r="AZ195" s="11"/>
      <c r="BA195" s="11">
        <f t="shared" si="1001"/>
        <v>0</v>
      </c>
      <c r="BB195" s="11"/>
      <c r="BC195" s="11">
        <f t="shared" si="1002"/>
        <v>0</v>
      </c>
      <c r="BD195" s="11"/>
      <c r="BE195" s="11">
        <f t="shared" si="1003"/>
        <v>0</v>
      </c>
      <c r="BF195" s="11"/>
      <c r="BG195" s="11">
        <f t="shared" si="1004"/>
        <v>0</v>
      </c>
      <c r="BH195" s="11"/>
      <c r="BI195" s="11">
        <f t="shared" si="1005"/>
        <v>0</v>
      </c>
      <c r="BJ195" s="11"/>
      <c r="BK195" s="11">
        <f t="shared" si="1006"/>
        <v>0</v>
      </c>
      <c r="BL195" s="11"/>
      <c r="BM195" s="11">
        <f t="shared" si="1007"/>
        <v>0</v>
      </c>
      <c r="BN195" s="11"/>
      <c r="BO195" s="11">
        <f t="shared" si="1008"/>
        <v>0</v>
      </c>
      <c r="BP195" s="11"/>
      <c r="BQ195" s="11">
        <f t="shared" si="1009"/>
        <v>0</v>
      </c>
      <c r="BR195" s="11"/>
      <c r="BS195" s="11">
        <f t="shared" si="1010"/>
        <v>0</v>
      </c>
      <c r="BT195" s="11"/>
      <c r="BU195" s="11">
        <f t="shared" si="1011"/>
        <v>0</v>
      </c>
      <c r="BV195" s="11"/>
      <c r="BW195" s="11">
        <f t="shared" si="1012"/>
        <v>0</v>
      </c>
      <c r="BX195" s="11"/>
      <c r="BY195" s="11">
        <f t="shared" si="1013"/>
        <v>0</v>
      </c>
      <c r="BZ195" s="11"/>
      <c r="CA195" s="11">
        <f t="shared" si="1014"/>
        <v>0</v>
      </c>
      <c r="CB195" s="11"/>
      <c r="CC195" s="11">
        <f t="shared" si="1015"/>
        <v>0</v>
      </c>
      <c r="CD195" s="11"/>
      <c r="CE195" s="11">
        <f t="shared" si="1016"/>
        <v>0</v>
      </c>
      <c r="CF195" s="11"/>
      <c r="CG195" s="11">
        <f t="shared" si="1017"/>
        <v>0</v>
      </c>
      <c r="CH195" s="11">
        <v>1</v>
      </c>
      <c r="CI195" s="11">
        <f t="shared" si="1018"/>
        <v>31606.8043368</v>
      </c>
      <c r="CJ195" s="11"/>
      <c r="CK195" s="11">
        <f t="shared" si="975"/>
        <v>0</v>
      </c>
      <c r="CL195" s="11"/>
      <c r="CM195" s="11">
        <f t="shared" si="1019"/>
        <v>0</v>
      </c>
      <c r="CN195" s="11"/>
      <c r="CO195" s="11">
        <f t="shared" si="1020"/>
        <v>0</v>
      </c>
      <c r="CP195" s="11">
        <v>0</v>
      </c>
      <c r="CQ195" s="11">
        <f t="shared" si="1021"/>
        <v>0</v>
      </c>
      <c r="CR195" s="11"/>
      <c r="CS195" s="11">
        <f t="shared" si="1022"/>
        <v>0</v>
      </c>
      <c r="CT195" s="11"/>
      <c r="CU195" s="11">
        <f t="shared" si="1023"/>
        <v>0</v>
      </c>
      <c r="CV195" s="11"/>
      <c r="CW195" s="11">
        <f t="shared" si="1024"/>
        <v>0</v>
      </c>
      <c r="CX195" s="11"/>
      <c r="CY195" s="11">
        <f t="shared" si="1025"/>
        <v>0</v>
      </c>
      <c r="CZ195" s="11"/>
      <c r="DA195" s="11">
        <f t="shared" si="1026"/>
        <v>0</v>
      </c>
      <c r="DB195" s="11"/>
      <c r="DC195" s="11">
        <f t="shared" si="1027"/>
        <v>0</v>
      </c>
      <c r="DD195" s="11"/>
      <c r="DE195" s="11">
        <f t="shared" si="1028"/>
        <v>0</v>
      </c>
      <c r="DF195" s="11"/>
      <c r="DG195" s="11">
        <f t="shared" si="1029"/>
        <v>0</v>
      </c>
      <c r="DH195" s="11"/>
      <c r="DI195" s="11">
        <f t="shared" si="1030"/>
        <v>0</v>
      </c>
      <c r="DJ195" s="11"/>
      <c r="DK195" s="11">
        <f t="shared" si="1031"/>
        <v>0</v>
      </c>
      <c r="DL195" s="11"/>
      <c r="DM195" s="11">
        <f t="shared" si="1032"/>
        <v>0</v>
      </c>
      <c r="DN195" s="11"/>
      <c r="DO195" s="11">
        <f t="shared" si="1033"/>
        <v>0</v>
      </c>
      <c r="DP195" s="11"/>
      <c r="DQ195" s="11">
        <f t="shared" si="1034"/>
        <v>0</v>
      </c>
      <c r="DR195" s="11"/>
      <c r="DS195" s="11">
        <f t="shared" si="1035"/>
        <v>0</v>
      </c>
      <c r="DT195" s="11"/>
      <c r="DU195" s="11">
        <f t="shared" si="1036"/>
        <v>0</v>
      </c>
      <c r="DV195" s="11"/>
      <c r="DW195" s="11">
        <f t="shared" si="1037"/>
        <v>0</v>
      </c>
      <c r="DX195" s="11"/>
      <c r="DY195" s="11">
        <f t="shared" si="1038"/>
        <v>0</v>
      </c>
      <c r="DZ195" s="11"/>
      <c r="EA195" s="11">
        <f t="shared" si="1039"/>
        <v>0</v>
      </c>
      <c r="EB195" s="64">
        <f t="shared" si="1040"/>
        <v>356</v>
      </c>
      <c r="EC195" s="64">
        <f t="shared" si="1041"/>
        <v>12435127.383786798</v>
      </c>
    </row>
    <row r="196" spans="1:133" ht="30" x14ac:dyDescent="0.25">
      <c r="A196" s="46">
        <v>38</v>
      </c>
      <c r="B196" s="8" t="s">
        <v>263</v>
      </c>
      <c r="C196" s="5">
        <v>19007.45</v>
      </c>
      <c r="D196" s="5"/>
      <c r="E196" s="9">
        <v>1.2</v>
      </c>
      <c r="F196" s="10">
        <v>1</v>
      </c>
      <c r="G196" s="10"/>
      <c r="H196" s="7">
        <v>0.62</v>
      </c>
      <c r="I196" s="7">
        <v>0.17</v>
      </c>
      <c r="J196" s="7">
        <v>0.04</v>
      </c>
      <c r="K196" s="7">
        <v>0.17</v>
      </c>
      <c r="L196" s="5">
        <v>1.4</v>
      </c>
      <c r="M196" s="5">
        <v>1.68</v>
      </c>
      <c r="N196" s="5">
        <v>2.23</v>
      </c>
      <c r="O196" s="5">
        <v>2.39</v>
      </c>
      <c r="P196" s="11"/>
      <c r="Q196" s="11">
        <f t="shared" si="983"/>
        <v>0</v>
      </c>
      <c r="R196" s="11"/>
      <c r="S196" s="11">
        <f t="shared" si="984"/>
        <v>0</v>
      </c>
      <c r="T196" s="11"/>
      <c r="U196" s="11">
        <f t="shared" si="985"/>
        <v>0</v>
      </c>
      <c r="V196" s="11"/>
      <c r="W196" s="11">
        <f t="shared" si="986"/>
        <v>0</v>
      </c>
      <c r="X196" s="11"/>
      <c r="Y196" s="11">
        <f t="shared" si="987"/>
        <v>0</v>
      </c>
      <c r="Z196" s="11"/>
      <c r="AA196" s="11">
        <f t="shared" si="988"/>
        <v>0</v>
      </c>
      <c r="AB196" s="11"/>
      <c r="AC196" s="11">
        <f t="shared" si="989"/>
        <v>0</v>
      </c>
      <c r="AD196" s="11"/>
      <c r="AE196" s="11">
        <f t="shared" si="990"/>
        <v>0</v>
      </c>
      <c r="AF196" s="11"/>
      <c r="AG196" s="11">
        <f t="shared" si="991"/>
        <v>0</v>
      </c>
      <c r="AH196" s="11"/>
      <c r="AI196" s="11">
        <f t="shared" si="992"/>
        <v>0</v>
      </c>
      <c r="AJ196" s="11"/>
      <c r="AK196" s="11">
        <f t="shared" si="993"/>
        <v>0</v>
      </c>
      <c r="AL196" s="11"/>
      <c r="AM196" s="11">
        <f t="shared" si="994"/>
        <v>0</v>
      </c>
      <c r="AN196" s="11"/>
      <c r="AO196" s="11">
        <f t="shared" si="995"/>
        <v>0</v>
      </c>
      <c r="AP196" s="11"/>
      <c r="AQ196" s="11">
        <f t="shared" si="996"/>
        <v>0</v>
      </c>
      <c r="AR196" s="11"/>
      <c r="AS196" s="11">
        <f t="shared" si="997"/>
        <v>0</v>
      </c>
      <c r="AT196" s="11"/>
      <c r="AU196" s="11">
        <f t="shared" si="998"/>
        <v>0</v>
      </c>
      <c r="AV196" s="11"/>
      <c r="AW196" s="11">
        <f t="shared" si="999"/>
        <v>0</v>
      </c>
      <c r="AX196" s="11"/>
      <c r="AY196" s="11">
        <f t="shared" si="1000"/>
        <v>0</v>
      </c>
      <c r="AZ196" s="11"/>
      <c r="BA196" s="11">
        <f t="shared" si="1001"/>
        <v>0</v>
      </c>
      <c r="BB196" s="11"/>
      <c r="BC196" s="11">
        <f t="shared" si="1002"/>
        <v>0</v>
      </c>
      <c r="BD196" s="11"/>
      <c r="BE196" s="11">
        <f t="shared" si="1003"/>
        <v>0</v>
      </c>
      <c r="BF196" s="11"/>
      <c r="BG196" s="11">
        <f t="shared" si="1004"/>
        <v>0</v>
      </c>
      <c r="BH196" s="11"/>
      <c r="BI196" s="11">
        <f t="shared" si="1005"/>
        <v>0</v>
      </c>
      <c r="BJ196" s="11"/>
      <c r="BK196" s="11">
        <f t="shared" si="1006"/>
        <v>0</v>
      </c>
      <c r="BL196" s="11"/>
      <c r="BM196" s="11">
        <f t="shared" si="1007"/>
        <v>0</v>
      </c>
      <c r="BN196" s="11"/>
      <c r="BO196" s="11">
        <f t="shared" si="1008"/>
        <v>0</v>
      </c>
      <c r="BP196" s="11"/>
      <c r="BQ196" s="11">
        <f t="shared" si="1009"/>
        <v>0</v>
      </c>
      <c r="BR196" s="11"/>
      <c r="BS196" s="11">
        <f t="shared" si="1010"/>
        <v>0</v>
      </c>
      <c r="BT196" s="11"/>
      <c r="BU196" s="11">
        <f t="shared" si="1011"/>
        <v>0</v>
      </c>
      <c r="BV196" s="11"/>
      <c r="BW196" s="11">
        <f t="shared" si="1012"/>
        <v>0</v>
      </c>
      <c r="BX196" s="11"/>
      <c r="BY196" s="11">
        <f t="shared" si="1013"/>
        <v>0</v>
      </c>
      <c r="BZ196" s="11"/>
      <c r="CA196" s="11">
        <f t="shared" si="1014"/>
        <v>0</v>
      </c>
      <c r="CB196" s="11"/>
      <c r="CC196" s="11">
        <f t="shared" si="1015"/>
        <v>0</v>
      </c>
      <c r="CD196" s="11"/>
      <c r="CE196" s="11">
        <f t="shared" si="1016"/>
        <v>0</v>
      </c>
      <c r="CF196" s="11"/>
      <c r="CG196" s="11">
        <f t="shared" si="1017"/>
        <v>0</v>
      </c>
      <c r="CH196" s="11"/>
      <c r="CI196" s="11">
        <f t="shared" si="1018"/>
        <v>0</v>
      </c>
      <c r="CJ196" s="11"/>
      <c r="CK196" s="11">
        <f t="shared" si="975"/>
        <v>0</v>
      </c>
      <c r="CL196" s="11"/>
      <c r="CM196" s="11">
        <f t="shared" si="1019"/>
        <v>0</v>
      </c>
      <c r="CN196" s="11"/>
      <c r="CO196" s="11">
        <f t="shared" si="1020"/>
        <v>0</v>
      </c>
      <c r="CP196" s="11">
        <v>0</v>
      </c>
      <c r="CQ196" s="11">
        <f t="shared" si="1021"/>
        <v>0</v>
      </c>
      <c r="CR196" s="11"/>
      <c r="CS196" s="11">
        <f t="shared" si="1022"/>
        <v>0</v>
      </c>
      <c r="CT196" s="11"/>
      <c r="CU196" s="11">
        <f t="shared" si="1023"/>
        <v>0</v>
      </c>
      <c r="CV196" s="11"/>
      <c r="CW196" s="11">
        <f t="shared" si="1024"/>
        <v>0</v>
      </c>
      <c r="CX196" s="11"/>
      <c r="CY196" s="11">
        <f t="shared" si="1025"/>
        <v>0</v>
      </c>
      <c r="CZ196" s="11"/>
      <c r="DA196" s="11">
        <f t="shared" si="1026"/>
        <v>0</v>
      </c>
      <c r="DB196" s="11"/>
      <c r="DC196" s="11">
        <f t="shared" si="1027"/>
        <v>0</v>
      </c>
      <c r="DD196" s="11"/>
      <c r="DE196" s="11">
        <f t="shared" si="1028"/>
        <v>0</v>
      </c>
      <c r="DF196" s="11"/>
      <c r="DG196" s="11">
        <f t="shared" si="1029"/>
        <v>0</v>
      </c>
      <c r="DH196" s="11"/>
      <c r="DI196" s="11">
        <f t="shared" si="1030"/>
        <v>0</v>
      </c>
      <c r="DJ196" s="11"/>
      <c r="DK196" s="11">
        <f t="shared" si="1031"/>
        <v>0</v>
      </c>
      <c r="DL196" s="11"/>
      <c r="DM196" s="11">
        <f t="shared" si="1032"/>
        <v>0</v>
      </c>
      <c r="DN196" s="11"/>
      <c r="DO196" s="11">
        <f t="shared" si="1033"/>
        <v>0</v>
      </c>
      <c r="DP196" s="11"/>
      <c r="DQ196" s="11">
        <f t="shared" si="1034"/>
        <v>0</v>
      </c>
      <c r="DR196" s="11"/>
      <c r="DS196" s="11">
        <f t="shared" si="1035"/>
        <v>0</v>
      </c>
      <c r="DT196" s="11"/>
      <c r="DU196" s="11">
        <f t="shared" si="1036"/>
        <v>0</v>
      </c>
      <c r="DV196" s="11"/>
      <c r="DW196" s="11">
        <f t="shared" si="1037"/>
        <v>0</v>
      </c>
      <c r="DX196" s="11"/>
      <c r="DY196" s="11">
        <f t="shared" si="1038"/>
        <v>0</v>
      </c>
      <c r="DZ196" s="11"/>
      <c r="EA196" s="11">
        <f t="shared" si="1039"/>
        <v>0</v>
      </c>
      <c r="EB196" s="64">
        <f t="shared" si="1040"/>
        <v>0</v>
      </c>
      <c r="EC196" s="64">
        <f t="shared" si="1041"/>
        <v>0</v>
      </c>
    </row>
    <row r="197" spans="1:133" ht="30" x14ac:dyDescent="0.25">
      <c r="A197" s="46">
        <v>39</v>
      </c>
      <c r="B197" s="8" t="s">
        <v>264</v>
      </c>
      <c r="C197" s="5">
        <v>19007.45</v>
      </c>
      <c r="D197" s="5"/>
      <c r="E197" s="9">
        <v>1.97</v>
      </c>
      <c r="F197" s="10">
        <v>1</v>
      </c>
      <c r="G197" s="10"/>
      <c r="H197" s="7">
        <v>0.68</v>
      </c>
      <c r="I197" s="7">
        <v>0.17</v>
      </c>
      <c r="J197" s="7">
        <v>0.03</v>
      </c>
      <c r="K197" s="7">
        <v>0.12</v>
      </c>
      <c r="L197" s="5">
        <v>1.4</v>
      </c>
      <c r="M197" s="5">
        <v>1.68</v>
      </c>
      <c r="N197" s="5">
        <v>2.23</v>
      </c>
      <c r="O197" s="5">
        <v>2.39</v>
      </c>
      <c r="P197" s="11"/>
      <c r="Q197" s="11">
        <f t="shared" si="983"/>
        <v>0</v>
      </c>
      <c r="R197" s="11"/>
      <c r="S197" s="11">
        <f t="shared" si="984"/>
        <v>0</v>
      </c>
      <c r="T197" s="11"/>
      <c r="U197" s="11">
        <f t="shared" si="985"/>
        <v>0</v>
      </c>
      <c r="V197" s="11"/>
      <c r="W197" s="11">
        <f t="shared" si="986"/>
        <v>0</v>
      </c>
      <c r="X197" s="11"/>
      <c r="Y197" s="11">
        <f t="shared" si="987"/>
        <v>0</v>
      </c>
      <c r="Z197" s="11"/>
      <c r="AA197" s="11">
        <f t="shared" si="988"/>
        <v>0</v>
      </c>
      <c r="AB197" s="11"/>
      <c r="AC197" s="11">
        <f t="shared" si="989"/>
        <v>0</v>
      </c>
      <c r="AD197" s="11"/>
      <c r="AE197" s="11">
        <f t="shared" si="990"/>
        <v>0</v>
      </c>
      <c r="AF197" s="11"/>
      <c r="AG197" s="11">
        <f t="shared" si="991"/>
        <v>0</v>
      </c>
      <c r="AH197" s="11"/>
      <c r="AI197" s="11">
        <f t="shared" si="992"/>
        <v>0</v>
      </c>
      <c r="AJ197" s="11"/>
      <c r="AK197" s="11">
        <f t="shared" si="993"/>
        <v>0</v>
      </c>
      <c r="AL197" s="11"/>
      <c r="AM197" s="11">
        <f t="shared" si="994"/>
        <v>0</v>
      </c>
      <c r="AN197" s="11"/>
      <c r="AO197" s="11">
        <f t="shared" si="995"/>
        <v>0</v>
      </c>
      <c r="AP197" s="11"/>
      <c r="AQ197" s="11">
        <f t="shared" si="996"/>
        <v>0</v>
      </c>
      <c r="AR197" s="11"/>
      <c r="AS197" s="11">
        <f t="shared" si="997"/>
        <v>0</v>
      </c>
      <c r="AT197" s="11"/>
      <c r="AU197" s="11">
        <f t="shared" si="998"/>
        <v>0</v>
      </c>
      <c r="AV197" s="11"/>
      <c r="AW197" s="11">
        <f t="shared" si="999"/>
        <v>0</v>
      </c>
      <c r="AX197" s="11"/>
      <c r="AY197" s="11">
        <f t="shared" si="1000"/>
        <v>0</v>
      </c>
      <c r="AZ197" s="11"/>
      <c r="BA197" s="11">
        <f t="shared" si="1001"/>
        <v>0</v>
      </c>
      <c r="BB197" s="11"/>
      <c r="BC197" s="11">
        <f t="shared" si="1002"/>
        <v>0</v>
      </c>
      <c r="BD197" s="11"/>
      <c r="BE197" s="11">
        <f t="shared" si="1003"/>
        <v>0</v>
      </c>
      <c r="BF197" s="11"/>
      <c r="BG197" s="11">
        <f t="shared" si="1004"/>
        <v>0</v>
      </c>
      <c r="BH197" s="11"/>
      <c r="BI197" s="11">
        <f t="shared" si="1005"/>
        <v>0</v>
      </c>
      <c r="BJ197" s="11"/>
      <c r="BK197" s="11">
        <f t="shared" si="1006"/>
        <v>0</v>
      </c>
      <c r="BL197" s="11"/>
      <c r="BM197" s="11">
        <f t="shared" si="1007"/>
        <v>0</v>
      </c>
      <c r="BN197" s="11"/>
      <c r="BO197" s="11">
        <f t="shared" si="1008"/>
        <v>0</v>
      </c>
      <c r="BP197" s="11"/>
      <c r="BQ197" s="11">
        <f t="shared" si="1009"/>
        <v>0</v>
      </c>
      <c r="BR197" s="11"/>
      <c r="BS197" s="11">
        <f t="shared" si="1010"/>
        <v>0</v>
      </c>
      <c r="BT197" s="11"/>
      <c r="BU197" s="11">
        <f t="shared" si="1011"/>
        <v>0</v>
      </c>
      <c r="BV197" s="11"/>
      <c r="BW197" s="11">
        <f t="shared" si="1012"/>
        <v>0</v>
      </c>
      <c r="BX197" s="11"/>
      <c r="BY197" s="11">
        <f t="shared" si="1013"/>
        <v>0</v>
      </c>
      <c r="BZ197" s="11"/>
      <c r="CA197" s="11">
        <f t="shared" si="1014"/>
        <v>0</v>
      </c>
      <c r="CB197" s="11"/>
      <c r="CC197" s="11">
        <f t="shared" si="1015"/>
        <v>0</v>
      </c>
      <c r="CD197" s="11"/>
      <c r="CE197" s="11">
        <f t="shared" si="1016"/>
        <v>0</v>
      </c>
      <c r="CF197" s="11"/>
      <c r="CG197" s="11">
        <f t="shared" si="1017"/>
        <v>0</v>
      </c>
      <c r="CH197" s="11"/>
      <c r="CI197" s="11">
        <f t="shared" si="1018"/>
        <v>0</v>
      </c>
      <c r="CJ197" s="11"/>
      <c r="CK197" s="11">
        <f t="shared" si="975"/>
        <v>0</v>
      </c>
      <c r="CL197" s="11"/>
      <c r="CM197" s="11">
        <f t="shared" si="1019"/>
        <v>0</v>
      </c>
      <c r="CN197" s="11"/>
      <c r="CO197" s="11">
        <f t="shared" si="1020"/>
        <v>0</v>
      </c>
      <c r="CP197" s="11">
        <v>0</v>
      </c>
      <c r="CQ197" s="11">
        <f t="shared" si="1021"/>
        <v>0</v>
      </c>
      <c r="CR197" s="11"/>
      <c r="CS197" s="11">
        <f t="shared" si="1022"/>
        <v>0</v>
      </c>
      <c r="CT197" s="11"/>
      <c r="CU197" s="11">
        <f t="shared" si="1023"/>
        <v>0</v>
      </c>
      <c r="CV197" s="11"/>
      <c r="CW197" s="11">
        <f t="shared" si="1024"/>
        <v>0</v>
      </c>
      <c r="CX197" s="11"/>
      <c r="CY197" s="11">
        <f t="shared" si="1025"/>
        <v>0</v>
      </c>
      <c r="CZ197" s="11"/>
      <c r="DA197" s="11">
        <f t="shared" si="1026"/>
        <v>0</v>
      </c>
      <c r="DB197" s="11"/>
      <c r="DC197" s="11">
        <f t="shared" si="1027"/>
        <v>0</v>
      </c>
      <c r="DD197" s="11"/>
      <c r="DE197" s="11">
        <f t="shared" si="1028"/>
        <v>0</v>
      </c>
      <c r="DF197" s="11"/>
      <c r="DG197" s="11">
        <f t="shared" si="1029"/>
        <v>0</v>
      </c>
      <c r="DH197" s="11"/>
      <c r="DI197" s="11">
        <f t="shared" si="1030"/>
        <v>0</v>
      </c>
      <c r="DJ197" s="11"/>
      <c r="DK197" s="11">
        <f t="shared" si="1031"/>
        <v>0</v>
      </c>
      <c r="DL197" s="11"/>
      <c r="DM197" s="11">
        <f t="shared" si="1032"/>
        <v>0</v>
      </c>
      <c r="DN197" s="11"/>
      <c r="DO197" s="11">
        <f t="shared" si="1033"/>
        <v>0</v>
      </c>
      <c r="DP197" s="11"/>
      <c r="DQ197" s="11">
        <f t="shared" si="1034"/>
        <v>0</v>
      </c>
      <c r="DR197" s="11"/>
      <c r="DS197" s="11">
        <f t="shared" si="1035"/>
        <v>0</v>
      </c>
      <c r="DT197" s="11"/>
      <c r="DU197" s="11">
        <f t="shared" si="1036"/>
        <v>0</v>
      </c>
      <c r="DV197" s="11"/>
      <c r="DW197" s="11">
        <f t="shared" si="1037"/>
        <v>0</v>
      </c>
      <c r="DX197" s="11"/>
      <c r="DY197" s="11">
        <f t="shared" si="1038"/>
        <v>0</v>
      </c>
      <c r="DZ197" s="11"/>
      <c r="EA197" s="11">
        <f t="shared" si="1039"/>
        <v>0</v>
      </c>
      <c r="EB197" s="64">
        <f t="shared" si="1040"/>
        <v>0</v>
      </c>
      <c r="EC197" s="64">
        <f t="shared" si="1041"/>
        <v>0</v>
      </c>
    </row>
    <row r="198" spans="1:133" ht="30" x14ac:dyDescent="0.25">
      <c r="A198" s="45">
        <v>114</v>
      </c>
      <c r="B198" s="8" t="s">
        <v>265</v>
      </c>
      <c r="C198" s="5">
        <v>19007.45</v>
      </c>
      <c r="D198" s="5">
        <f>C198*(H198+I198+J198)</f>
        <v>16916.630500000003</v>
      </c>
      <c r="E198" s="9">
        <v>1.8</v>
      </c>
      <c r="F198" s="10">
        <v>1</v>
      </c>
      <c r="G198" s="10"/>
      <c r="H198" s="7">
        <v>0.68</v>
      </c>
      <c r="I198" s="7">
        <v>0.18</v>
      </c>
      <c r="J198" s="7">
        <v>0.03</v>
      </c>
      <c r="K198" s="7">
        <v>0.11</v>
      </c>
      <c r="L198" s="5">
        <v>1.4</v>
      </c>
      <c r="M198" s="5">
        <v>1.68</v>
      </c>
      <c r="N198" s="5">
        <v>2.23</v>
      </c>
      <c r="O198" s="5">
        <v>2.39</v>
      </c>
      <c r="P198" s="11"/>
      <c r="Q198" s="11">
        <f t="shared" si="983"/>
        <v>0</v>
      </c>
      <c r="R198" s="11"/>
      <c r="S198" s="11">
        <f t="shared" si="984"/>
        <v>0</v>
      </c>
      <c r="T198" s="11">
        <v>0</v>
      </c>
      <c r="U198" s="11">
        <f t="shared" si="985"/>
        <v>0</v>
      </c>
      <c r="V198" s="11">
        <v>0</v>
      </c>
      <c r="W198" s="11">
        <f t="shared" si="986"/>
        <v>0</v>
      </c>
      <c r="X198" s="11">
        <v>42</v>
      </c>
      <c r="Y198" s="11">
        <f t="shared" si="987"/>
        <v>2212923.3588</v>
      </c>
      <c r="Z198" s="11">
        <v>12</v>
      </c>
      <c r="AA198" s="11">
        <f t="shared" si="988"/>
        <v>632263.81680000015</v>
      </c>
      <c r="AB198" s="11">
        <v>0</v>
      </c>
      <c r="AC198" s="11">
        <f t="shared" si="989"/>
        <v>0</v>
      </c>
      <c r="AD198" s="11">
        <v>0</v>
      </c>
      <c r="AE198" s="11">
        <f t="shared" si="990"/>
        <v>0</v>
      </c>
      <c r="AF198" s="11">
        <v>0</v>
      </c>
      <c r="AG198" s="11">
        <f t="shared" si="991"/>
        <v>0</v>
      </c>
      <c r="AH198" s="11">
        <v>0</v>
      </c>
      <c r="AI198" s="11">
        <f t="shared" si="992"/>
        <v>0</v>
      </c>
      <c r="AJ198" s="11">
        <v>0</v>
      </c>
      <c r="AK198" s="11">
        <f t="shared" si="993"/>
        <v>0</v>
      </c>
      <c r="AL198" s="11">
        <v>0</v>
      </c>
      <c r="AM198" s="11">
        <f t="shared" si="994"/>
        <v>0</v>
      </c>
      <c r="AN198" s="11"/>
      <c r="AO198" s="11">
        <f t="shared" si="995"/>
        <v>0</v>
      </c>
      <c r="AP198" s="11">
        <v>0</v>
      </c>
      <c r="AQ198" s="11">
        <f t="shared" si="996"/>
        <v>0</v>
      </c>
      <c r="AR198" s="11">
        <v>0</v>
      </c>
      <c r="AS198" s="11">
        <f t="shared" si="997"/>
        <v>0</v>
      </c>
      <c r="AT198" s="11">
        <v>0</v>
      </c>
      <c r="AU198" s="11">
        <f t="shared" si="998"/>
        <v>0</v>
      </c>
      <c r="AV198" s="11">
        <v>0</v>
      </c>
      <c r="AW198" s="11">
        <f t="shared" si="999"/>
        <v>0</v>
      </c>
      <c r="AX198" s="11"/>
      <c r="AY198" s="11">
        <f t="shared" si="1000"/>
        <v>0</v>
      </c>
      <c r="AZ198" s="11"/>
      <c r="BA198" s="11">
        <f t="shared" si="1001"/>
        <v>0</v>
      </c>
      <c r="BB198" s="11">
        <v>0</v>
      </c>
      <c r="BC198" s="11">
        <f t="shared" si="1002"/>
        <v>0</v>
      </c>
      <c r="BD198" s="11">
        <v>0</v>
      </c>
      <c r="BE198" s="11">
        <f t="shared" si="1003"/>
        <v>0</v>
      </c>
      <c r="BF198" s="11">
        <v>8</v>
      </c>
      <c r="BG198" s="11">
        <f t="shared" si="1004"/>
        <v>410971.48092000006</v>
      </c>
      <c r="BH198" s="11">
        <v>0</v>
      </c>
      <c r="BI198" s="11">
        <f t="shared" si="1005"/>
        <v>0</v>
      </c>
      <c r="BJ198" s="11">
        <v>0</v>
      </c>
      <c r="BK198" s="11">
        <f t="shared" si="1006"/>
        <v>0</v>
      </c>
      <c r="BL198" s="11">
        <v>0</v>
      </c>
      <c r="BM198" s="11">
        <f t="shared" si="1007"/>
        <v>0</v>
      </c>
      <c r="BN198" s="11">
        <v>0</v>
      </c>
      <c r="BO198" s="11">
        <f t="shared" si="1008"/>
        <v>0</v>
      </c>
      <c r="BP198" s="11">
        <v>0</v>
      </c>
      <c r="BQ198" s="11">
        <f t="shared" si="1009"/>
        <v>0</v>
      </c>
      <c r="BR198" s="11">
        <v>0</v>
      </c>
      <c r="BS198" s="11">
        <f t="shared" si="1010"/>
        <v>0</v>
      </c>
      <c r="BT198" s="11"/>
      <c r="BU198" s="11">
        <f t="shared" si="1011"/>
        <v>0</v>
      </c>
      <c r="BV198" s="11">
        <v>0</v>
      </c>
      <c r="BW198" s="11">
        <f t="shared" si="1012"/>
        <v>0</v>
      </c>
      <c r="BX198" s="11">
        <v>0</v>
      </c>
      <c r="BY198" s="11">
        <f t="shared" si="1013"/>
        <v>0</v>
      </c>
      <c r="BZ198" s="11">
        <v>0</v>
      </c>
      <c r="CA198" s="11">
        <f t="shared" si="1014"/>
        <v>0</v>
      </c>
      <c r="CB198" s="11">
        <v>0</v>
      </c>
      <c r="CC198" s="11">
        <f t="shared" si="1015"/>
        <v>0</v>
      </c>
      <c r="CD198" s="11">
        <v>0</v>
      </c>
      <c r="CE198" s="11">
        <f t="shared" si="1016"/>
        <v>0</v>
      </c>
      <c r="CF198" s="11"/>
      <c r="CG198" s="11">
        <f t="shared" si="1017"/>
        <v>0</v>
      </c>
      <c r="CH198" s="11"/>
      <c r="CI198" s="11">
        <f t="shared" si="1018"/>
        <v>0</v>
      </c>
      <c r="CJ198" s="11"/>
      <c r="CK198" s="11">
        <f t="shared" si="975"/>
        <v>0</v>
      </c>
      <c r="CL198" s="11">
        <v>1</v>
      </c>
      <c r="CM198" s="11">
        <f t="shared" si="1019"/>
        <v>55466.780291999996</v>
      </c>
      <c r="CN198" s="11">
        <v>0</v>
      </c>
      <c r="CO198" s="11">
        <f t="shared" si="1020"/>
        <v>0</v>
      </c>
      <c r="CP198" s="11">
        <v>0</v>
      </c>
      <c r="CQ198" s="11">
        <f t="shared" si="1021"/>
        <v>0</v>
      </c>
      <c r="CR198" s="11">
        <v>0</v>
      </c>
      <c r="CS198" s="11">
        <f t="shared" si="1022"/>
        <v>0</v>
      </c>
      <c r="CT198" s="11"/>
      <c r="CU198" s="11">
        <f t="shared" si="1023"/>
        <v>0</v>
      </c>
      <c r="CV198" s="11"/>
      <c r="CW198" s="11">
        <f t="shared" si="1024"/>
        <v>0</v>
      </c>
      <c r="CX198" s="11"/>
      <c r="CY198" s="11">
        <f t="shared" si="1025"/>
        <v>0</v>
      </c>
      <c r="CZ198" s="11">
        <v>0</v>
      </c>
      <c r="DA198" s="11">
        <f t="shared" si="1026"/>
        <v>0</v>
      </c>
      <c r="DB198" s="11">
        <v>0</v>
      </c>
      <c r="DC198" s="11">
        <f t="shared" si="1027"/>
        <v>0</v>
      </c>
      <c r="DD198" s="11"/>
      <c r="DE198" s="11">
        <f t="shared" si="1028"/>
        <v>0</v>
      </c>
      <c r="DF198" s="11">
        <v>0</v>
      </c>
      <c r="DG198" s="11">
        <f t="shared" si="1029"/>
        <v>0</v>
      </c>
      <c r="DH198" s="11">
        <v>0</v>
      </c>
      <c r="DI198" s="11">
        <f t="shared" si="1030"/>
        <v>0</v>
      </c>
      <c r="DJ198" s="11">
        <v>0</v>
      </c>
      <c r="DK198" s="11">
        <f t="shared" si="1031"/>
        <v>0</v>
      </c>
      <c r="DL198" s="11">
        <v>0</v>
      </c>
      <c r="DM198" s="11">
        <f t="shared" si="1032"/>
        <v>0</v>
      </c>
      <c r="DN198" s="11">
        <v>0</v>
      </c>
      <c r="DO198" s="11">
        <f t="shared" si="1033"/>
        <v>0</v>
      </c>
      <c r="DP198" s="11">
        <v>0</v>
      </c>
      <c r="DQ198" s="11">
        <f t="shared" si="1034"/>
        <v>0</v>
      </c>
      <c r="DR198" s="11">
        <v>0</v>
      </c>
      <c r="DS198" s="11">
        <f t="shared" si="1035"/>
        <v>0</v>
      </c>
      <c r="DT198" s="11"/>
      <c r="DU198" s="11">
        <f t="shared" si="1036"/>
        <v>0</v>
      </c>
      <c r="DV198" s="11"/>
      <c r="DW198" s="11">
        <f t="shared" si="1037"/>
        <v>0</v>
      </c>
      <c r="DX198" s="11">
        <v>0</v>
      </c>
      <c r="DY198" s="11">
        <f t="shared" si="1038"/>
        <v>0</v>
      </c>
      <c r="DZ198" s="11">
        <v>0</v>
      </c>
      <c r="EA198" s="11">
        <f t="shared" si="1039"/>
        <v>0</v>
      </c>
      <c r="EB198" s="64">
        <f t="shared" si="1040"/>
        <v>63</v>
      </c>
      <c r="EC198" s="64">
        <f t="shared" si="1041"/>
        <v>3311625.4368120003</v>
      </c>
    </row>
    <row r="199" spans="1:133" ht="30" x14ac:dyDescent="0.25">
      <c r="A199" s="45">
        <v>115</v>
      </c>
      <c r="B199" s="8" t="s">
        <v>266</v>
      </c>
      <c r="C199" s="5">
        <v>19007.45</v>
      </c>
      <c r="D199" s="5"/>
      <c r="E199" s="9">
        <v>2.46</v>
      </c>
      <c r="F199" s="10">
        <v>1</v>
      </c>
      <c r="G199" s="10"/>
      <c r="H199" s="7">
        <v>0.68</v>
      </c>
      <c r="I199" s="7">
        <v>0.18</v>
      </c>
      <c r="J199" s="7">
        <v>0.03</v>
      </c>
      <c r="K199" s="7">
        <v>0.11</v>
      </c>
      <c r="L199" s="5">
        <v>1.4</v>
      </c>
      <c r="M199" s="5">
        <v>1.68</v>
      </c>
      <c r="N199" s="5">
        <v>2.23</v>
      </c>
      <c r="O199" s="5">
        <v>2.39</v>
      </c>
      <c r="P199" s="11"/>
      <c r="Q199" s="11">
        <f t="shared" si="983"/>
        <v>0</v>
      </c>
      <c r="R199" s="11"/>
      <c r="S199" s="11">
        <f t="shared" si="984"/>
        <v>0</v>
      </c>
      <c r="T199" s="11"/>
      <c r="U199" s="11">
        <f t="shared" si="985"/>
        <v>0</v>
      </c>
      <c r="V199" s="11"/>
      <c r="W199" s="11">
        <f t="shared" si="986"/>
        <v>0</v>
      </c>
      <c r="X199" s="11">
        <v>171</v>
      </c>
      <c r="Y199" s="11">
        <f t="shared" si="987"/>
        <v>12313337.832180001</v>
      </c>
      <c r="Z199" s="11">
        <v>6</v>
      </c>
      <c r="AA199" s="11">
        <f t="shared" si="988"/>
        <v>432046.94147999998</v>
      </c>
      <c r="AB199" s="11"/>
      <c r="AC199" s="11">
        <f t="shared" si="989"/>
        <v>0</v>
      </c>
      <c r="AD199" s="11"/>
      <c r="AE199" s="11">
        <f t="shared" si="990"/>
        <v>0</v>
      </c>
      <c r="AF199" s="11"/>
      <c r="AG199" s="11">
        <f t="shared" si="991"/>
        <v>0</v>
      </c>
      <c r="AH199" s="11"/>
      <c r="AI199" s="11">
        <f t="shared" si="992"/>
        <v>0</v>
      </c>
      <c r="AJ199" s="11"/>
      <c r="AK199" s="11">
        <f t="shared" si="993"/>
        <v>0</v>
      </c>
      <c r="AL199" s="11"/>
      <c r="AM199" s="11">
        <f t="shared" si="994"/>
        <v>0</v>
      </c>
      <c r="AN199" s="11"/>
      <c r="AO199" s="11">
        <f t="shared" si="995"/>
        <v>0</v>
      </c>
      <c r="AP199" s="11"/>
      <c r="AQ199" s="11">
        <f t="shared" si="996"/>
        <v>0</v>
      </c>
      <c r="AR199" s="11"/>
      <c r="AS199" s="11">
        <f t="shared" si="997"/>
        <v>0</v>
      </c>
      <c r="AT199" s="11"/>
      <c r="AU199" s="11">
        <f t="shared" si="998"/>
        <v>0</v>
      </c>
      <c r="AV199" s="11"/>
      <c r="AW199" s="11">
        <f t="shared" si="999"/>
        <v>0</v>
      </c>
      <c r="AX199" s="11"/>
      <c r="AY199" s="11">
        <f t="shared" si="1000"/>
        <v>0</v>
      </c>
      <c r="AZ199" s="11"/>
      <c r="BA199" s="11">
        <f t="shared" si="1001"/>
        <v>0</v>
      </c>
      <c r="BB199" s="11"/>
      <c r="BC199" s="11">
        <f t="shared" si="1002"/>
        <v>0</v>
      </c>
      <c r="BD199" s="11"/>
      <c r="BE199" s="11">
        <f t="shared" si="1003"/>
        <v>0</v>
      </c>
      <c r="BF199" s="11">
        <v>3</v>
      </c>
      <c r="BG199" s="11">
        <f t="shared" si="1004"/>
        <v>210622.88397150004</v>
      </c>
      <c r="BH199" s="11"/>
      <c r="BI199" s="11">
        <f t="shared" si="1005"/>
        <v>0</v>
      </c>
      <c r="BJ199" s="11"/>
      <c r="BK199" s="11">
        <f t="shared" si="1006"/>
        <v>0</v>
      </c>
      <c r="BL199" s="11"/>
      <c r="BM199" s="11">
        <f t="shared" si="1007"/>
        <v>0</v>
      </c>
      <c r="BN199" s="11"/>
      <c r="BO199" s="11">
        <f t="shared" si="1008"/>
        <v>0</v>
      </c>
      <c r="BP199" s="11"/>
      <c r="BQ199" s="11">
        <f t="shared" si="1009"/>
        <v>0</v>
      </c>
      <c r="BR199" s="11"/>
      <c r="BS199" s="11">
        <f t="shared" si="1010"/>
        <v>0</v>
      </c>
      <c r="BT199" s="11"/>
      <c r="BU199" s="11">
        <f t="shared" si="1011"/>
        <v>0</v>
      </c>
      <c r="BV199" s="11"/>
      <c r="BW199" s="11">
        <f t="shared" si="1012"/>
        <v>0</v>
      </c>
      <c r="BX199" s="11"/>
      <c r="BY199" s="11">
        <f t="shared" si="1013"/>
        <v>0</v>
      </c>
      <c r="BZ199" s="11"/>
      <c r="CA199" s="11">
        <f t="shared" si="1014"/>
        <v>0</v>
      </c>
      <c r="CB199" s="11"/>
      <c r="CC199" s="11">
        <f t="shared" si="1015"/>
        <v>0</v>
      </c>
      <c r="CD199" s="11"/>
      <c r="CE199" s="11">
        <f t="shared" si="1016"/>
        <v>0</v>
      </c>
      <c r="CF199" s="11"/>
      <c r="CG199" s="11">
        <f t="shared" si="1017"/>
        <v>0</v>
      </c>
      <c r="CH199" s="11"/>
      <c r="CI199" s="11">
        <f t="shared" si="1018"/>
        <v>0</v>
      </c>
      <c r="CJ199" s="11"/>
      <c r="CK199" s="11">
        <f t="shared" si="975"/>
        <v>0</v>
      </c>
      <c r="CL199" s="11"/>
      <c r="CM199" s="11">
        <f t="shared" si="1019"/>
        <v>0</v>
      </c>
      <c r="CN199" s="11"/>
      <c r="CO199" s="11">
        <f t="shared" si="1020"/>
        <v>0</v>
      </c>
      <c r="CP199" s="11">
        <v>0</v>
      </c>
      <c r="CQ199" s="11">
        <f t="shared" si="1021"/>
        <v>0</v>
      </c>
      <c r="CR199" s="11"/>
      <c r="CS199" s="11">
        <f t="shared" si="1022"/>
        <v>0</v>
      </c>
      <c r="CT199" s="11"/>
      <c r="CU199" s="11">
        <f t="shared" si="1023"/>
        <v>0</v>
      </c>
      <c r="CV199" s="11"/>
      <c r="CW199" s="11">
        <f t="shared" si="1024"/>
        <v>0</v>
      </c>
      <c r="CX199" s="11"/>
      <c r="CY199" s="11">
        <f t="shared" si="1025"/>
        <v>0</v>
      </c>
      <c r="CZ199" s="11"/>
      <c r="DA199" s="11">
        <f t="shared" si="1026"/>
        <v>0</v>
      </c>
      <c r="DB199" s="11"/>
      <c r="DC199" s="11">
        <f t="shared" si="1027"/>
        <v>0</v>
      </c>
      <c r="DD199" s="11"/>
      <c r="DE199" s="11">
        <f t="shared" si="1028"/>
        <v>0</v>
      </c>
      <c r="DF199" s="11"/>
      <c r="DG199" s="11">
        <f t="shared" si="1029"/>
        <v>0</v>
      </c>
      <c r="DH199" s="11"/>
      <c r="DI199" s="11">
        <f t="shared" si="1030"/>
        <v>0</v>
      </c>
      <c r="DJ199" s="11"/>
      <c r="DK199" s="11">
        <f t="shared" si="1031"/>
        <v>0</v>
      </c>
      <c r="DL199" s="11"/>
      <c r="DM199" s="11">
        <f t="shared" si="1032"/>
        <v>0</v>
      </c>
      <c r="DN199" s="11"/>
      <c r="DO199" s="11">
        <f t="shared" si="1033"/>
        <v>0</v>
      </c>
      <c r="DP199" s="11"/>
      <c r="DQ199" s="11">
        <f t="shared" si="1034"/>
        <v>0</v>
      </c>
      <c r="DR199" s="11"/>
      <c r="DS199" s="11">
        <f t="shared" si="1035"/>
        <v>0</v>
      </c>
      <c r="DT199" s="11"/>
      <c r="DU199" s="11">
        <f t="shared" si="1036"/>
        <v>0</v>
      </c>
      <c r="DV199" s="11"/>
      <c r="DW199" s="11">
        <f t="shared" si="1037"/>
        <v>0</v>
      </c>
      <c r="DX199" s="11"/>
      <c r="DY199" s="11">
        <f t="shared" si="1038"/>
        <v>0</v>
      </c>
      <c r="DZ199" s="11"/>
      <c r="EA199" s="11">
        <f t="shared" si="1039"/>
        <v>0</v>
      </c>
      <c r="EB199" s="64">
        <f t="shared" si="1040"/>
        <v>180</v>
      </c>
      <c r="EC199" s="64">
        <f t="shared" si="1041"/>
        <v>12956007.6576315</v>
      </c>
    </row>
    <row r="200" spans="1:133" ht="30" x14ac:dyDescent="0.25">
      <c r="A200" s="45">
        <v>206</v>
      </c>
      <c r="B200" s="8" t="s">
        <v>267</v>
      </c>
      <c r="C200" s="5">
        <v>19007.45</v>
      </c>
      <c r="D200" s="5">
        <f>C200*(H200+I200+J200)</f>
        <v>15776.183500000003</v>
      </c>
      <c r="E200" s="9">
        <v>1.08</v>
      </c>
      <c r="F200" s="10">
        <v>1</v>
      </c>
      <c r="G200" s="10"/>
      <c r="H200" s="7">
        <v>0.61</v>
      </c>
      <c r="I200" s="7">
        <v>0.18</v>
      </c>
      <c r="J200" s="7">
        <v>0.04</v>
      </c>
      <c r="K200" s="7">
        <v>0.17</v>
      </c>
      <c r="L200" s="5">
        <v>1.4</v>
      </c>
      <c r="M200" s="5">
        <v>1.68</v>
      </c>
      <c r="N200" s="5">
        <v>2.23</v>
      </c>
      <c r="O200" s="5">
        <v>2.39</v>
      </c>
      <c r="P200" s="11"/>
      <c r="Q200" s="11">
        <f t="shared" si="983"/>
        <v>0</v>
      </c>
      <c r="R200" s="11"/>
      <c r="S200" s="11">
        <f t="shared" si="984"/>
        <v>0</v>
      </c>
      <c r="T200" s="11">
        <v>0</v>
      </c>
      <c r="U200" s="11">
        <f t="shared" si="985"/>
        <v>0</v>
      </c>
      <c r="V200" s="11"/>
      <c r="W200" s="11">
        <f t="shared" si="986"/>
        <v>0</v>
      </c>
      <c r="X200" s="11">
        <v>4</v>
      </c>
      <c r="Y200" s="11">
        <f t="shared" si="987"/>
        <v>126452.76336000001</v>
      </c>
      <c r="Z200" s="11">
        <v>5</v>
      </c>
      <c r="AA200" s="11">
        <f t="shared" si="988"/>
        <v>158065.95420000004</v>
      </c>
      <c r="AB200" s="11">
        <v>0</v>
      </c>
      <c r="AC200" s="11">
        <f t="shared" si="989"/>
        <v>0</v>
      </c>
      <c r="AD200" s="11">
        <v>0</v>
      </c>
      <c r="AE200" s="11">
        <f t="shared" si="990"/>
        <v>0</v>
      </c>
      <c r="AF200" s="11">
        <v>0</v>
      </c>
      <c r="AG200" s="11">
        <f t="shared" si="991"/>
        <v>0</v>
      </c>
      <c r="AH200" s="11">
        <v>0</v>
      </c>
      <c r="AI200" s="11">
        <f t="shared" si="992"/>
        <v>0</v>
      </c>
      <c r="AJ200" s="11">
        <v>0</v>
      </c>
      <c r="AK200" s="11">
        <f t="shared" si="993"/>
        <v>0</v>
      </c>
      <c r="AL200" s="11">
        <v>0</v>
      </c>
      <c r="AM200" s="11">
        <f t="shared" si="994"/>
        <v>0</v>
      </c>
      <c r="AN200" s="11"/>
      <c r="AO200" s="11">
        <f t="shared" si="995"/>
        <v>0</v>
      </c>
      <c r="AP200" s="11">
        <v>0</v>
      </c>
      <c r="AQ200" s="11">
        <f t="shared" si="996"/>
        <v>0</v>
      </c>
      <c r="AR200" s="11">
        <v>0</v>
      </c>
      <c r="AS200" s="11">
        <f t="shared" si="997"/>
        <v>0</v>
      </c>
      <c r="AT200" s="11">
        <v>0</v>
      </c>
      <c r="AU200" s="11">
        <f t="shared" si="998"/>
        <v>0</v>
      </c>
      <c r="AV200" s="11">
        <v>0</v>
      </c>
      <c r="AW200" s="11">
        <f t="shared" si="999"/>
        <v>0</v>
      </c>
      <c r="AX200" s="11"/>
      <c r="AY200" s="11">
        <f t="shared" si="1000"/>
        <v>0</v>
      </c>
      <c r="AZ200" s="11"/>
      <c r="BA200" s="11">
        <f t="shared" si="1001"/>
        <v>0</v>
      </c>
      <c r="BB200" s="11">
        <v>0</v>
      </c>
      <c r="BC200" s="11">
        <f t="shared" si="1002"/>
        <v>0</v>
      </c>
      <c r="BD200" s="11">
        <v>0</v>
      </c>
      <c r="BE200" s="11">
        <f t="shared" si="1003"/>
        <v>0</v>
      </c>
      <c r="BF200" s="11">
        <v>33</v>
      </c>
      <c r="BG200" s="11">
        <f t="shared" si="1004"/>
        <v>1017154.4152770002</v>
      </c>
      <c r="BH200" s="11"/>
      <c r="BI200" s="11">
        <f t="shared" si="1005"/>
        <v>0</v>
      </c>
      <c r="BJ200" s="11">
        <v>0</v>
      </c>
      <c r="BK200" s="11">
        <f t="shared" si="1006"/>
        <v>0</v>
      </c>
      <c r="BL200" s="11">
        <v>0</v>
      </c>
      <c r="BM200" s="11">
        <f t="shared" si="1007"/>
        <v>0</v>
      </c>
      <c r="BN200" s="11">
        <v>0</v>
      </c>
      <c r="BO200" s="11">
        <f t="shared" si="1008"/>
        <v>0</v>
      </c>
      <c r="BP200" s="11">
        <v>0</v>
      </c>
      <c r="BQ200" s="11">
        <f t="shared" si="1009"/>
        <v>0</v>
      </c>
      <c r="BR200" s="11">
        <v>0</v>
      </c>
      <c r="BS200" s="11">
        <f t="shared" si="1010"/>
        <v>0</v>
      </c>
      <c r="BT200" s="11"/>
      <c r="BU200" s="11">
        <f t="shared" si="1011"/>
        <v>0</v>
      </c>
      <c r="BV200" s="11">
        <v>0</v>
      </c>
      <c r="BW200" s="11">
        <f t="shared" si="1012"/>
        <v>0</v>
      </c>
      <c r="BX200" s="11">
        <v>0</v>
      </c>
      <c r="BY200" s="11">
        <f t="shared" si="1013"/>
        <v>0</v>
      </c>
      <c r="BZ200" s="11"/>
      <c r="CA200" s="11">
        <f t="shared" si="1014"/>
        <v>0</v>
      </c>
      <c r="CB200" s="11">
        <v>0</v>
      </c>
      <c r="CC200" s="11">
        <f t="shared" si="1015"/>
        <v>0</v>
      </c>
      <c r="CD200" s="11">
        <v>0</v>
      </c>
      <c r="CE200" s="11">
        <f t="shared" si="1016"/>
        <v>0</v>
      </c>
      <c r="CF200" s="11">
        <v>4</v>
      </c>
      <c r="CG200" s="11">
        <f t="shared" si="1017"/>
        <v>133120.27270080001</v>
      </c>
      <c r="CH200" s="11"/>
      <c r="CI200" s="11">
        <f t="shared" si="1018"/>
        <v>0</v>
      </c>
      <c r="CJ200" s="11"/>
      <c r="CK200" s="11">
        <f t="shared" si="975"/>
        <v>0</v>
      </c>
      <c r="CL200" s="11">
        <v>6</v>
      </c>
      <c r="CM200" s="11">
        <f t="shared" si="1019"/>
        <v>199680.4090512</v>
      </c>
      <c r="CN200" s="11">
        <v>0</v>
      </c>
      <c r="CO200" s="11">
        <f t="shared" si="1020"/>
        <v>0</v>
      </c>
      <c r="CP200" s="11">
        <v>2</v>
      </c>
      <c r="CQ200" s="11">
        <f t="shared" si="1021"/>
        <v>66560.136350400004</v>
      </c>
      <c r="CR200" s="11">
        <v>0</v>
      </c>
      <c r="CS200" s="11">
        <f t="shared" si="1022"/>
        <v>0</v>
      </c>
      <c r="CT200" s="11">
        <v>2</v>
      </c>
      <c r="CU200" s="11">
        <f t="shared" si="1023"/>
        <v>70698.590424000009</v>
      </c>
      <c r="CV200" s="11"/>
      <c r="CW200" s="11">
        <f t="shared" si="1024"/>
        <v>0</v>
      </c>
      <c r="CX200" s="11"/>
      <c r="CY200" s="11">
        <f t="shared" si="1025"/>
        <v>0</v>
      </c>
      <c r="CZ200" s="11">
        <v>0</v>
      </c>
      <c r="DA200" s="11">
        <f t="shared" si="1026"/>
        <v>0</v>
      </c>
      <c r="DB200" s="11">
        <v>0</v>
      </c>
      <c r="DC200" s="11">
        <f t="shared" si="1027"/>
        <v>0</v>
      </c>
      <c r="DD200" s="11">
        <v>27</v>
      </c>
      <c r="DE200" s="11">
        <f t="shared" si="1028"/>
        <v>998660.69863560016</v>
      </c>
      <c r="DF200" s="11">
        <v>0</v>
      </c>
      <c r="DG200" s="11">
        <f t="shared" si="1029"/>
        <v>0</v>
      </c>
      <c r="DH200" s="11">
        <v>0</v>
      </c>
      <c r="DI200" s="11">
        <f t="shared" si="1030"/>
        <v>0</v>
      </c>
      <c r="DJ200" s="11">
        <v>0</v>
      </c>
      <c r="DK200" s="11">
        <f t="shared" si="1031"/>
        <v>0</v>
      </c>
      <c r="DL200" s="11">
        <v>0</v>
      </c>
      <c r="DM200" s="11">
        <f t="shared" si="1032"/>
        <v>0</v>
      </c>
      <c r="DN200" s="11">
        <v>0</v>
      </c>
      <c r="DO200" s="11">
        <f t="shared" si="1033"/>
        <v>0</v>
      </c>
      <c r="DP200" s="11">
        <v>0</v>
      </c>
      <c r="DQ200" s="11">
        <f t="shared" si="1034"/>
        <v>0</v>
      </c>
      <c r="DR200" s="11">
        <v>0</v>
      </c>
      <c r="DS200" s="11">
        <f t="shared" si="1035"/>
        <v>0</v>
      </c>
      <c r="DT200" s="11"/>
      <c r="DU200" s="11">
        <f t="shared" si="1036"/>
        <v>0</v>
      </c>
      <c r="DV200" s="11">
        <v>2</v>
      </c>
      <c r="DW200" s="11">
        <f t="shared" si="1037"/>
        <v>70698.590424000009</v>
      </c>
      <c r="DX200" s="11">
        <v>0</v>
      </c>
      <c r="DY200" s="11">
        <f t="shared" si="1038"/>
        <v>0</v>
      </c>
      <c r="DZ200" s="11">
        <v>0</v>
      </c>
      <c r="EA200" s="11">
        <f t="shared" si="1039"/>
        <v>0</v>
      </c>
      <c r="EB200" s="64">
        <f t="shared" si="1040"/>
        <v>85</v>
      </c>
      <c r="EC200" s="64">
        <f t="shared" si="1041"/>
        <v>2841091.8304230003</v>
      </c>
    </row>
    <row r="201" spans="1:133" ht="30" x14ac:dyDescent="0.25">
      <c r="A201" s="45">
        <v>207</v>
      </c>
      <c r="B201" s="8" t="s">
        <v>268</v>
      </c>
      <c r="C201" s="5">
        <v>19007.45</v>
      </c>
      <c r="D201" s="5">
        <f>C201*(H201+I201+J201)</f>
        <v>15966.258000000002</v>
      </c>
      <c r="E201" s="9">
        <v>1.1200000000000001</v>
      </c>
      <c r="F201" s="10">
        <v>1</v>
      </c>
      <c r="G201" s="10"/>
      <c r="H201" s="7">
        <v>0.62</v>
      </c>
      <c r="I201" s="7">
        <v>0.18</v>
      </c>
      <c r="J201" s="7">
        <v>0.04</v>
      </c>
      <c r="K201" s="7">
        <v>0.16</v>
      </c>
      <c r="L201" s="5">
        <v>1.4</v>
      </c>
      <c r="M201" s="5">
        <v>1.68</v>
      </c>
      <c r="N201" s="5">
        <v>2.23</v>
      </c>
      <c r="O201" s="5">
        <v>2.39</v>
      </c>
      <c r="P201" s="11"/>
      <c r="Q201" s="11">
        <f t="shared" si="983"/>
        <v>0</v>
      </c>
      <c r="R201" s="11"/>
      <c r="S201" s="11">
        <f t="shared" si="984"/>
        <v>0</v>
      </c>
      <c r="T201" s="11">
        <v>0</v>
      </c>
      <c r="U201" s="11">
        <f t="shared" si="985"/>
        <v>0</v>
      </c>
      <c r="V201" s="11"/>
      <c r="W201" s="11">
        <f t="shared" si="986"/>
        <v>0</v>
      </c>
      <c r="X201" s="11"/>
      <c r="Y201" s="11">
        <f t="shared" si="987"/>
        <v>0</v>
      </c>
      <c r="Z201" s="11">
        <v>5</v>
      </c>
      <c r="AA201" s="11">
        <f t="shared" si="988"/>
        <v>163920.24880000003</v>
      </c>
      <c r="AB201" s="11">
        <v>0</v>
      </c>
      <c r="AC201" s="11">
        <f t="shared" si="989"/>
        <v>0</v>
      </c>
      <c r="AD201" s="11">
        <v>0</v>
      </c>
      <c r="AE201" s="11">
        <f t="shared" si="990"/>
        <v>0</v>
      </c>
      <c r="AF201" s="11">
        <v>0</v>
      </c>
      <c r="AG201" s="11">
        <f t="shared" si="991"/>
        <v>0</v>
      </c>
      <c r="AH201" s="11">
        <v>0</v>
      </c>
      <c r="AI201" s="11">
        <f t="shared" si="992"/>
        <v>0</v>
      </c>
      <c r="AJ201" s="11">
        <v>0</v>
      </c>
      <c r="AK201" s="11">
        <f t="shared" si="993"/>
        <v>0</v>
      </c>
      <c r="AL201" s="11"/>
      <c r="AM201" s="11">
        <f t="shared" si="994"/>
        <v>0</v>
      </c>
      <c r="AN201" s="11"/>
      <c r="AO201" s="11">
        <f t="shared" si="995"/>
        <v>0</v>
      </c>
      <c r="AP201" s="11">
        <v>0</v>
      </c>
      <c r="AQ201" s="11">
        <f t="shared" si="996"/>
        <v>0</v>
      </c>
      <c r="AR201" s="11">
        <v>0</v>
      </c>
      <c r="AS201" s="11">
        <f t="shared" si="997"/>
        <v>0</v>
      </c>
      <c r="AT201" s="11">
        <v>0</v>
      </c>
      <c r="AU201" s="11">
        <f t="shared" si="998"/>
        <v>0</v>
      </c>
      <c r="AV201" s="11">
        <v>0</v>
      </c>
      <c r="AW201" s="11">
        <f t="shared" si="999"/>
        <v>0</v>
      </c>
      <c r="AX201" s="11"/>
      <c r="AY201" s="11">
        <f t="shared" si="1000"/>
        <v>0</v>
      </c>
      <c r="AZ201" s="11"/>
      <c r="BA201" s="11">
        <f t="shared" si="1001"/>
        <v>0</v>
      </c>
      <c r="BB201" s="11">
        <v>0</v>
      </c>
      <c r="BC201" s="11">
        <f t="shared" si="1002"/>
        <v>0</v>
      </c>
      <c r="BD201" s="11">
        <v>0</v>
      </c>
      <c r="BE201" s="11">
        <f t="shared" si="1003"/>
        <v>0</v>
      </c>
      <c r="BF201" s="11">
        <f>7</f>
        <v>7</v>
      </c>
      <c r="BG201" s="11">
        <f t="shared" si="1004"/>
        <v>223751.139612</v>
      </c>
      <c r="BH201" s="11">
        <v>0</v>
      </c>
      <c r="BI201" s="11">
        <f t="shared" si="1005"/>
        <v>0</v>
      </c>
      <c r="BJ201" s="11">
        <v>0</v>
      </c>
      <c r="BK201" s="11">
        <f t="shared" si="1006"/>
        <v>0</v>
      </c>
      <c r="BL201" s="11">
        <v>0</v>
      </c>
      <c r="BM201" s="11">
        <f t="shared" si="1007"/>
        <v>0</v>
      </c>
      <c r="BN201" s="11">
        <v>0</v>
      </c>
      <c r="BO201" s="11">
        <f t="shared" si="1008"/>
        <v>0</v>
      </c>
      <c r="BP201" s="11">
        <v>0</v>
      </c>
      <c r="BQ201" s="11">
        <f t="shared" si="1009"/>
        <v>0</v>
      </c>
      <c r="BR201" s="11">
        <v>0</v>
      </c>
      <c r="BS201" s="11">
        <f t="shared" si="1010"/>
        <v>0</v>
      </c>
      <c r="BT201" s="11">
        <v>10</v>
      </c>
      <c r="BU201" s="11">
        <f t="shared" si="1011"/>
        <v>327840.49760000006</v>
      </c>
      <c r="BV201" s="11">
        <v>0</v>
      </c>
      <c r="BW201" s="11">
        <f t="shared" si="1012"/>
        <v>0</v>
      </c>
      <c r="BX201" s="11">
        <v>0</v>
      </c>
      <c r="BY201" s="11">
        <f t="shared" si="1013"/>
        <v>0</v>
      </c>
      <c r="BZ201" s="11">
        <v>0</v>
      </c>
      <c r="CA201" s="11">
        <f t="shared" si="1014"/>
        <v>0</v>
      </c>
      <c r="CB201" s="11">
        <v>0</v>
      </c>
      <c r="CC201" s="11">
        <f t="shared" si="1015"/>
        <v>0</v>
      </c>
      <c r="CD201" s="11"/>
      <c r="CE201" s="11">
        <f t="shared" si="1016"/>
        <v>0</v>
      </c>
      <c r="CF201" s="11"/>
      <c r="CG201" s="11">
        <f t="shared" si="1017"/>
        <v>0</v>
      </c>
      <c r="CH201" s="11"/>
      <c r="CI201" s="11">
        <f t="shared" si="1018"/>
        <v>0</v>
      </c>
      <c r="CJ201" s="11"/>
      <c r="CK201" s="11">
        <f t="shared" si="975"/>
        <v>0</v>
      </c>
      <c r="CL201" s="11"/>
      <c r="CM201" s="11">
        <f t="shared" si="1019"/>
        <v>0</v>
      </c>
      <c r="CN201" s="11">
        <v>0</v>
      </c>
      <c r="CO201" s="11">
        <f t="shared" si="1020"/>
        <v>0</v>
      </c>
      <c r="CP201" s="11">
        <v>4</v>
      </c>
      <c r="CQ201" s="11">
        <f t="shared" si="1021"/>
        <v>138050.65317120001</v>
      </c>
      <c r="CR201" s="11">
        <v>0</v>
      </c>
      <c r="CS201" s="11">
        <f t="shared" si="1022"/>
        <v>0</v>
      </c>
      <c r="CT201" s="11">
        <v>0</v>
      </c>
      <c r="CU201" s="11">
        <f t="shared" si="1023"/>
        <v>0</v>
      </c>
      <c r="CV201" s="11"/>
      <c r="CW201" s="11">
        <f t="shared" si="1024"/>
        <v>0</v>
      </c>
      <c r="CX201" s="11"/>
      <c r="CY201" s="11">
        <f t="shared" si="1025"/>
        <v>0</v>
      </c>
      <c r="CZ201" s="11">
        <v>0</v>
      </c>
      <c r="DA201" s="11">
        <f t="shared" si="1026"/>
        <v>0</v>
      </c>
      <c r="DB201" s="11">
        <v>0</v>
      </c>
      <c r="DC201" s="11">
        <f t="shared" si="1027"/>
        <v>0</v>
      </c>
      <c r="DD201" s="11">
        <v>22</v>
      </c>
      <c r="DE201" s="11">
        <f t="shared" si="1028"/>
        <v>843861.44082240015</v>
      </c>
      <c r="DF201" s="11">
        <v>0</v>
      </c>
      <c r="DG201" s="11">
        <f t="shared" si="1029"/>
        <v>0</v>
      </c>
      <c r="DH201" s="11">
        <v>0</v>
      </c>
      <c r="DI201" s="11">
        <f t="shared" si="1030"/>
        <v>0</v>
      </c>
      <c r="DJ201" s="11"/>
      <c r="DK201" s="11">
        <f t="shared" si="1031"/>
        <v>0</v>
      </c>
      <c r="DL201" s="11">
        <v>0</v>
      </c>
      <c r="DM201" s="11">
        <f t="shared" si="1032"/>
        <v>0</v>
      </c>
      <c r="DN201" s="11"/>
      <c r="DO201" s="11">
        <f t="shared" si="1033"/>
        <v>0</v>
      </c>
      <c r="DP201" s="11">
        <v>0</v>
      </c>
      <c r="DQ201" s="11">
        <f t="shared" si="1034"/>
        <v>0</v>
      </c>
      <c r="DR201" s="11">
        <v>0</v>
      </c>
      <c r="DS201" s="11">
        <f t="shared" si="1035"/>
        <v>0</v>
      </c>
      <c r="DT201" s="11">
        <v>2</v>
      </c>
      <c r="DU201" s="11">
        <f t="shared" si="1036"/>
        <v>66342.995241600016</v>
      </c>
      <c r="DV201" s="11">
        <v>2</v>
      </c>
      <c r="DW201" s="11">
        <f t="shared" si="1037"/>
        <v>73317.056736000013</v>
      </c>
      <c r="DX201" s="11">
        <v>0</v>
      </c>
      <c r="DY201" s="11">
        <f t="shared" si="1038"/>
        <v>0</v>
      </c>
      <c r="DZ201" s="11"/>
      <c r="EA201" s="11">
        <f t="shared" si="1039"/>
        <v>0</v>
      </c>
      <c r="EB201" s="64">
        <f t="shared" si="1040"/>
        <v>52</v>
      </c>
      <c r="EC201" s="64">
        <f t="shared" si="1041"/>
        <v>1837084.0319832005</v>
      </c>
    </row>
    <row r="202" spans="1:133" ht="30" x14ac:dyDescent="0.25">
      <c r="A202" s="45">
        <v>208</v>
      </c>
      <c r="B202" s="8" t="s">
        <v>269</v>
      </c>
      <c r="C202" s="5">
        <v>19007.45</v>
      </c>
      <c r="D202" s="5">
        <f>C202*(H202+I202+J202)</f>
        <v>16156.332500000002</v>
      </c>
      <c r="E202" s="9">
        <v>1.62</v>
      </c>
      <c r="F202" s="10">
        <v>1</v>
      </c>
      <c r="G202" s="10"/>
      <c r="H202" s="7">
        <v>0.63</v>
      </c>
      <c r="I202" s="7">
        <v>0.19</v>
      </c>
      <c r="J202" s="7">
        <v>0.03</v>
      </c>
      <c r="K202" s="7">
        <v>0.15</v>
      </c>
      <c r="L202" s="5">
        <v>1.4</v>
      </c>
      <c r="M202" s="5">
        <v>1.68</v>
      </c>
      <c r="N202" s="5">
        <v>2.23</v>
      </c>
      <c r="O202" s="5">
        <v>2.39</v>
      </c>
      <c r="P202" s="11"/>
      <c r="Q202" s="11">
        <f t="shared" si="983"/>
        <v>0</v>
      </c>
      <c r="R202" s="11">
        <v>195</v>
      </c>
      <c r="S202" s="11">
        <f t="shared" si="984"/>
        <v>10928105.2881</v>
      </c>
      <c r="T202" s="11">
        <v>0</v>
      </c>
      <c r="U202" s="11">
        <f t="shared" si="985"/>
        <v>0</v>
      </c>
      <c r="V202" s="11">
        <v>2</v>
      </c>
      <c r="W202" s="11">
        <f t="shared" si="986"/>
        <v>94839.572520000002</v>
      </c>
      <c r="X202" s="11">
        <v>16</v>
      </c>
      <c r="Y202" s="11">
        <f t="shared" si="987"/>
        <v>758716.58016000001</v>
      </c>
      <c r="Z202" s="11">
        <v>400</v>
      </c>
      <c r="AA202" s="11">
        <f t="shared" si="988"/>
        <v>18967914.504000001</v>
      </c>
      <c r="AB202" s="11">
        <v>0</v>
      </c>
      <c r="AC202" s="11">
        <f t="shared" si="989"/>
        <v>0</v>
      </c>
      <c r="AD202" s="11">
        <v>0</v>
      </c>
      <c r="AE202" s="11">
        <f t="shared" si="990"/>
        <v>0</v>
      </c>
      <c r="AF202" s="11">
        <v>0</v>
      </c>
      <c r="AG202" s="11">
        <f t="shared" si="991"/>
        <v>0</v>
      </c>
      <c r="AH202" s="11">
        <v>0</v>
      </c>
      <c r="AI202" s="11">
        <f t="shared" si="992"/>
        <v>0</v>
      </c>
      <c r="AJ202" s="11">
        <v>0</v>
      </c>
      <c r="AK202" s="11">
        <f t="shared" si="993"/>
        <v>0</v>
      </c>
      <c r="AL202" s="11">
        <v>0</v>
      </c>
      <c r="AM202" s="11">
        <f t="shared" si="994"/>
        <v>0</v>
      </c>
      <c r="AN202" s="11"/>
      <c r="AO202" s="11">
        <f t="shared" si="995"/>
        <v>0</v>
      </c>
      <c r="AP202" s="11">
        <v>0</v>
      </c>
      <c r="AQ202" s="11">
        <f t="shared" si="996"/>
        <v>0</v>
      </c>
      <c r="AR202" s="11">
        <v>0</v>
      </c>
      <c r="AS202" s="11">
        <f t="shared" si="997"/>
        <v>0</v>
      </c>
      <c r="AT202" s="11">
        <v>0</v>
      </c>
      <c r="AU202" s="11">
        <f t="shared" si="998"/>
        <v>0</v>
      </c>
      <c r="AV202" s="11">
        <v>0</v>
      </c>
      <c r="AW202" s="11">
        <f t="shared" si="999"/>
        <v>0</v>
      </c>
      <c r="AX202" s="11"/>
      <c r="AY202" s="11">
        <f t="shared" si="1000"/>
        <v>0</v>
      </c>
      <c r="AZ202" s="11"/>
      <c r="BA202" s="11">
        <f t="shared" si="1001"/>
        <v>0</v>
      </c>
      <c r="BB202" s="11">
        <v>0</v>
      </c>
      <c r="BC202" s="11">
        <f t="shared" si="1002"/>
        <v>0</v>
      </c>
      <c r="BD202" s="11">
        <v>0</v>
      </c>
      <c r="BE202" s="11">
        <f t="shared" si="1003"/>
        <v>0</v>
      </c>
      <c r="BF202" s="11">
        <f>509-9</f>
        <v>500</v>
      </c>
      <c r="BG202" s="11">
        <f t="shared" si="1004"/>
        <v>23117145.801750001</v>
      </c>
      <c r="BH202" s="11">
        <v>0</v>
      </c>
      <c r="BI202" s="11">
        <f t="shared" si="1005"/>
        <v>0</v>
      </c>
      <c r="BJ202" s="11">
        <v>0</v>
      </c>
      <c r="BK202" s="11">
        <f t="shared" si="1006"/>
        <v>0</v>
      </c>
      <c r="BL202" s="11">
        <v>0</v>
      </c>
      <c r="BM202" s="11">
        <f t="shared" si="1007"/>
        <v>0</v>
      </c>
      <c r="BN202" s="11">
        <v>0</v>
      </c>
      <c r="BO202" s="11">
        <f t="shared" si="1008"/>
        <v>0</v>
      </c>
      <c r="BP202" s="11">
        <v>0</v>
      </c>
      <c r="BQ202" s="11">
        <f t="shared" si="1009"/>
        <v>0</v>
      </c>
      <c r="BR202" s="11">
        <v>0</v>
      </c>
      <c r="BS202" s="11">
        <f t="shared" si="1010"/>
        <v>0</v>
      </c>
      <c r="BT202" s="11">
        <v>7</v>
      </c>
      <c r="BU202" s="11">
        <f t="shared" si="1011"/>
        <v>331938.50381999998</v>
      </c>
      <c r="BV202" s="11">
        <v>20</v>
      </c>
      <c r="BW202" s="11">
        <f t="shared" si="1012"/>
        <v>924685.83207</v>
      </c>
      <c r="BX202" s="11">
        <v>0</v>
      </c>
      <c r="BY202" s="11">
        <f t="shared" si="1013"/>
        <v>0</v>
      </c>
      <c r="BZ202" s="11">
        <v>0</v>
      </c>
      <c r="CA202" s="11">
        <f t="shared" si="1014"/>
        <v>0</v>
      </c>
      <c r="CB202" s="11">
        <v>0</v>
      </c>
      <c r="CC202" s="11">
        <f t="shared" si="1015"/>
        <v>0</v>
      </c>
      <c r="CD202" s="11"/>
      <c r="CE202" s="11">
        <f t="shared" si="1016"/>
        <v>0</v>
      </c>
      <c r="CF202" s="11">
        <v>1</v>
      </c>
      <c r="CG202" s="11">
        <f t="shared" si="1017"/>
        <v>49920.102262799999</v>
      </c>
      <c r="CH202" s="11"/>
      <c r="CI202" s="11">
        <f t="shared" si="1018"/>
        <v>0</v>
      </c>
      <c r="CJ202" s="11"/>
      <c r="CK202" s="11">
        <f t="shared" si="975"/>
        <v>0</v>
      </c>
      <c r="CL202" s="11">
        <v>9</v>
      </c>
      <c r="CM202" s="11">
        <f t="shared" si="1019"/>
        <v>449280.92036520003</v>
      </c>
      <c r="CN202" s="11">
        <v>0</v>
      </c>
      <c r="CO202" s="11">
        <f t="shared" si="1020"/>
        <v>0</v>
      </c>
      <c r="CP202" s="11">
        <v>19</v>
      </c>
      <c r="CQ202" s="11">
        <f t="shared" si="1021"/>
        <v>948481.94299320015</v>
      </c>
      <c r="CR202" s="11">
        <v>0</v>
      </c>
      <c r="CS202" s="11">
        <f t="shared" si="1022"/>
        <v>0</v>
      </c>
      <c r="CT202" s="11">
        <v>0</v>
      </c>
      <c r="CU202" s="11">
        <f t="shared" si="1023"/>
        <v>0</v>
      </c>
      <c r="CV202" s="11"/>
      <c r="CW202" s="11">
        <f t="shared" si="1024"/>
        <v>0</v>
      </c>
      <c r="CX202" s="11"/>
      <c r="CY202" s="11">
        <f t="shared" si="1025"/>
        <v>0</v>
      </c>
      <c r="CZ202" s="11">
        <v>0</v>
      </c>
      <c r="DA202" s="11">
        <f t="shared" si="1026"/>
        <v>0</v>
      </c>
      <c r="DB202" s="11">
        <v>0</v>
      </c>
      <c r="DC202" s="11">
        <f t="shared" si="1027"/>
        <v>0</v>
      </c>
      <c r="DD202" s="11">
        <v>176</v>
      </c>
      <c r="DE202" s="11">
        <f t="shared" si="1028"/>
        <v>9764682.3866592012</v>
      </c>
      <c r="DF202" s="11">
        <v>0</v>
      </c>
      <c r="DG202" s="11">
        <f t="shared" si="1029"/>
        <v>0</v>
      </c>
      <c r="DH202" s="11">
        <v>0</v>
      </c>
      <c r="DI202" s="11">
        <f t="shared" si="1030"/>
        <v>0</v>
      </c>
      <c r="DJ202" s="11">
        <v>45</v>
      </c>
      <c r="DK202" s="11">
        <f t="shared" si="1031"/>
        <v>2496651.7465890003</v>
      </c>
      <c r="DL202" s="11">
        <v>0</v>
      </c>
      <c r="DM202" s="11">
        <f t="shared" si="1032"/>
        <v>0</v>
      </c>
      <c r="DN202" s="11">
        <v>40</v>
      </c>
      <c r="DO202" s="11">
        <f t="shared" si="1033"/>
        <v>2219245.9969680002</v>
      </c>
      <c r="DP202" s="11">
        <v>0</v>
      </c>
      <c r="DQ202" s="11">
        <f t="shared" si="1034"/>
        <v>0</v>
      </c>
      <c r="DR202" s="11">
        <v>0</v>
      </c>
      <c r="DS202" s="11">
        <f t="shared" si="1035"/>
        <v>0</v>
      </c>
      <c r="DT202" s="11"/>
      <c r="DU202" s="11">
        <f t="shared" si="1036"/>
        <v>0</v>
      </c>
      <c r="DV202" s="11">
        <v>0</v>
      </c>
      <c r="DW202" s="11">
        <f t="shared" si="1037"/>
        <v>0</v>
      </c>
      <c r="DX202" s="11">
        <v>0</v>
      </c>
      <c r="DY202" s="11">
        <f t="shared" si="1038"/>
        <v>0</v>
      </c>
      <c r="DZ202" s="11"/>
      <c r="EA202" s="11">
        <f t="shared" si="1039"/>
        <v>0</v>
      </c>
      <c r="EB202" s="64">
        <f t="shared" si="1040"/>
        <v>1430</v>
      </c>
      <c r="EC202" s="64">
        <f t="shared" si="1041"/>
        <v>71051609.178257406</v>
      </c>
    </row>
    <row r="203" spans="1:133" ht="30" x14ac:dyDescent="0.25">
      <c r="A203" s="45">
        <v>209</v>
      </c>
      <c r="B203" s="8" t="s">
        <v>270</v>
      </c>
      <c r="C203" s="5">
        <v>19007.45</v>
      </c>
      <c r="D203" s="5">
        <f>C203*(H203+I203+J203)</f>
        <v>16536.481500000002</v>
      </c>
      <c r="E203" s="9">
        <v>1.95</v>
      </c>
      <c r="F203" s="10">
        <v>1</v>
      </c>
      <c r="G203" s="10"/>
      <c r="H203" s="7">
        <v>0.64</v>
      </c>
      <c r="I203" s="7">
        <v>0.2</v>
      </c>
      <c r="J203" s="7">
        <v>0.03</v>
      </c>
      <c r="K203" s="7">
        <v>0.13</v>
      </c>
      <c r="L203" s="5">
        <v>1.4</v>
      </c>
      <c r="M203" s="5">
        <v>1.68</v>
      </c>
      <c r="N203" s="5">
        <v>2.23</v>
      </c>
      <c r="O203" s="5">
        <v>2.39</v>
      </c>
      <c r="P203" s="11"/>
      <c r="Q203" s="11">
        <f t="shared" si="983"/>
        <v>0</v>
      </c>
      <c r="R203" s="11">
        <v>70</v>
      </c>
      <c r="S203" s="11">
        <f t="shared" si="984"/>
        <v>4722020.8034999995</v>
      </c>
      <c r="T203" s="11"/>
      <c r="U203" s="11">
        <f t="shared" si="985"/>
        <v>0</v>
      </c>
      <c r="V203" s="11">
        <v>0</v>
      </c>
      <c r="W203" s="11">
        <f t="shared" si="986"/>
        <v>0</v>
      </c>
      <c r="X203" s="11">
        <v>162</v>
      </c>
      <c r="Y203" s="11">
        <f t="shared" si="987"/>
        <v>9246858.320700001</v>
      </c>
      <c r="Z203" s="11">
        <v>160</v>
      </c>
      <c r="AA203" s="11">
        <f t="shared" si="988"/>
        <v>9132699.5759999994</v>
      </c>
      <c r="AB203" s="11">
        <v>0</v>
      </c>
      <c r="AC203" s="11">
        <f t="shared" si="989"/>
        <v>0</v>
      </c>
      <c r="AD203" s="11">
        <v>0</v>
      </c>
      <c r="AE203" s="11">
        <f t="shared" si="990"/>
        <v>0</v>
      </c>
      <c r="AF203" s="11">
        <v>0</v>
      </c>
      <c r="AG203" s="11">
        <f t="shared" si="991"/>
        <v>0</v>
      </c>
      <c r="AH203" s="11">
        <v>0</v>
      </c>
      <c r="AI203" s="11">
        <f t="shared" si="992"/>
        <v>0</v>
      </c>
      <c r="AJ203" s="11">
        <v>0</v>
      </c>
      <c r="AK203" s="11">
        <f t="shared" si="993"/>
        <v>0</v>
      </c>
      <c r="AL203" s="11">
        <v>0</v>
      </c>
      <c r="AM203" s="11">
        <f t="shared" si="994"/>
        <v>0</v>
      </c>
      <c r="AN203" s="11"/>
      <c r="AO203" s="11">
        <f t="shared" si="995"/>
        <v>0</v>
      </c>
      <c r="AP203" s="11"/>
      <c r="AQ203" s="11">
        <f t="shared" si="996"/>
        <v>0</v>
      </c>
      <c r="AR203" s="11">
        <v>0</v>
      </c>
      <c r="AS203" s="11">
        <f t="shared" si="997"/>
        <v>0</v>
      </c>
      <c r="AT203" s="11">
        <v>0</v>
      </c>
      <c r="AU203" s="11">
        <f t="shared" si="998"/>
        <v>0</v>
      </c>
      <c r="AV203" s="11">
        <v>0</v>
      </c>
      <c r="AW203" s="11">
        <f t="shared" si="999"/>
        <v>0</v>
      </c>
      <c r="AX203" s="11"/>
      <c r="AY203" s="11">
        <f t="shared" si="1000"/>
        <v>0</v>
      </c>
      <c r="AZ203" s="11"/>
      <c r="BA203" s="11">
        <f t="shared" si="1001"/>
        <v>0</v>
      </c>
      <c r="BB203" s="11">
        <v>0</v>
      </c>
      <c r="BC203" s="11">
        <f t="shared" si="1002"/>
        <v>0</v>
      </c>
      <c r="BD203" s="11">
        <v>0</v>
      </c>
      <c r="BE203" s="11">
        <f t="shared" si="1003"/>
        <v>0</v>
      </c>
      <c r="BF203" s="11">
        <v>19</v>
      </c>
      <c r="BG203" s="11">
        <f t="shared" si="1004"/>
        <v>1057395.3727837501</v>
      </c>
      <c r="BH203" s="11"/>
      <c r="BI203" s="11">
        <f t="shared" si="1005"/>
        <v>0</v>
      </c>
      <c r="BJ203" s="11">
        <v>0</v>
      </c>
      <c r="BK203" s="11">
        <f t="shared" si="1006"/>
        <v>0</v>
      </c>
      <c r="BL203" s="11">
        <v>0</v>
      </c>
      <c r="BM203" s="11">
        <f t="shared" si="1007"/>
        <v>0</v>
      </c>
      <c r="BN203" s="11">
        <v>0</v>
      </c>
      <c r="BO203" s="11">
        <f t="shared" si="1008"/>
        <v>0</v>
      </c>
      <c r="BP203" s="11">
        <v>0</v>
      </c>
      <c r="BQ203" s="11">
        <f t="shared" si="1009"/>
        <v>0</v>
      </c>
      <c r="BR203" s="11">
        <v>0</v>
      </c>
      <c r="BS203" s="11">
        <f t="shared" si="1010"/>
        <v>0</v>
      </c>
      <c r="BT203" s="11">
        <v>45</v>
      </c>
      <c r="BU203" s="11">
        <f t="shared" si="1011"/>
        <v>2568571.75575</v>
      </c>
      <c r="BV203" s="11">
        <v>10</v>
      </c>
      <c r="BW203" s="11">
        <f t="shared" si="1012"/>
        <v>556523.8804125</v>
      </c>
      <c r="BX203" s="11">
        <v>0</v>
      </c>
      <c r="BY203" s="11">
        <f t="shared" si="1013"/>
        <v>0</v>
      </c>
      <c r="BZ203" s="11">
        <v>0</v>
      </c>
      <c r="CA203" s="11">
        <f t="shared" si="1014"/>
        <v>0</v>
      </c>
      <c r="CB203" s="11">
        <v>0</v>
      </c>
      <c r="CC203" s="11">
        <f t="shared" si="1015"/>
        <v>0</v>
      </c>
      <c r="CD203" s="11">
        <v>0</v>
      </c>
      <c r="CE203" s="11">
        <f t="shared" si="1016"/>
        <v>0</v>
      </c>
      <c r="CF203" s="11">
        <v>0</v>
      </c>
      <c r="CG203" s="11">
        <f t="shared" si="1017"/>
        <v>0</v>
      </c>
      <c r="CH203" s="11"/>
      <c r="CI203" s="11">
        <f t="shared" si="1018"/>
        <v>0</v>
      </c>
      <c r="CJ203" s="11"/>
      <c r="CK203" s="11">
        <f t="shared" si="975"/>
        <v>0</v>
      </c>
      <c r="CL203" s="11">
        <v>1</v>
      </c>
      <c r="CM203" s="11">
        <f t="shared" si="1019"/>
        <v>60089.011982999997</v>
      </c>
      <c r="CN203" s="11">
        <v>0</v>
      </c>
      <c r="CO203" s="11">
        <f t="shared" si="1020"/>
        <v>0</v>
      </c>
      <c r="CP203" s="11">
        <v>0</v>
      </c>
      <c r="CQ203" s="11">
        <f t="shared" si="1021"/>
        <v>0</v>
      </c>
      <c r="CR203" s="11">
        <v>0</v>
      </c>
      <c r="CS203" s="11">
        <f t="shared" si="1022"/>
        <v>0</v>
      </c>
      <c r="CT203" s="11">
        <v>0</v>
      </c>
      <c r="CU203" s="11">
        <f t="shared" si="1023"/>
        <v>0</v>
      </c>
      <c r="CV203" s="11"/>
      <c r="CW203" s="11">
        <f t="shared" si="1024"/>
        <v>0</v>
      </c>
      <c r="CX203" s="11"/>
      <c r="CY203" s="11">
        <f t="shared" si="1025"/>
        <v>0</v>
      </c>
      <c r="CZ203" s="11">
        <v>0</v>
      </c>
      <c r="DA203" s="11">
        <f t="shared" si="1026"/>
        <v>0</v>
      </c>
      <c r="DB203" s="11">
        <v>0</v>
      </c>
      <c r="DC203" s="11">
        <f t="shared" si="1027"/>
        <v>0</v>
      </c>
      <c r="DD203" s="11">
        <v>156</v>
      </c>
      <c r="DE203" s="11">
        <f t="shared" si="1028"/>
        <v>10418127.041321998</v>
      </c>
      <c r="DF203" s="11">
        <v>0</v>
      </c>
      <c r="DG203" s="11">
        <f t="shared" si="1029"/>
        <v>0</v>
      </c>
      <c r="DH203" s="11">
        <v>0</v>
      </c>
      <c r="DI203" s="11">
        <f t="shared" si="1030"/>
        <v>0</v>
      </c>
      <c r="DJ203" s="11"/>
      <c r="DK203" s="11">
        <f t="shared" si="1031"/>
        <v>0</v>
      </c>
      <c r="DL203" s="11">
        <v>0</v>
      </c>
      <c r="DM203" s="11">
        <f t="shared" si="1032"/>
        <v>0</v>
      </c>
      <c r="DN203" s="11">
        <v>28</v>
      </c>
      <c r="DO203" s="11">
        <f t="shared" si="1033"/>
        <v>1869920.2381859999</v>
      </c>
      <c r="DP203" s="11">
        <v>0</v>
      </c>
      <c r="DQ203" s="11">
        <f t="shared" si="1034"/>
        <v>0</v>
      </c>
      <c r="DR203" s="11">
        <v>0</v>
      </c>
      <c r="DS203" s="11">
        <f t="shared" si="1035"/>
        <v>0</v>
      </c>
      <c r="DT203" s="11">
        <v>0</v>
      </c>
      <c r="DU203" s="11">
        <f t="shared" si="1036"/>
        <v>0</v>
      </c>
      <c r="DV203" s="11">
        <v>0</v>
      </c>
      <c r="DW203" s="11">
        <f t="shared" si="1037"/>
        <v>0</v>
      </c>
      <c r="DX203" s="11">
        <v>0</v>
      </c>
      <c r="DY203" s="11">
        <f t="shared" si="1038"/>
        <v>0</v>
      </c>
      <c r="DZ203" s="11">
        <v>0</v>
      </c>
      <c r="EA203" s="11">
        <f t="shared" si="1039"/>
        <v>0</v>
      </c>
      <c r="EB203" s="64">
        <f t="shared" si="1040"/>
        <v>651</v>
      </c>
      <c r="EC203" s="64">
        <f t="shared" si="1041"/>
        <v>39632206.000637248</v>
      </c>
    </row>
    <row r="204" spans="1:133" ht="30" x14ac:dyDescent="0.25">
      <c r="A204" s="45">
        <v>40</v>
      </c>
      <c r="B204" s="8" t="s">
        <v>271</v>
      </c>
      <c r="C204" s="5">
        <v>19007.45</v>
      </c>
      <c r="D204" s="5"/>
      <c r="E204" s="9">
        <v>1.1499999999999999</v>
      </c>
      <c r="F204" s="10">
        <v>1</v>
      </c>
      <c r="G204" s="10"/>
      <c r="H204" s="7">
        <v>0.61</v>
      </c>
      <c r="I204" s="7">
        <v>0.18</v>
      </c>
      <c r="J204" s="7">
        <v>0.04</v>
      </c>
      <c r="K204" s="7">
        <v>0.17</v>
      </c>
      <c r="L204" s="5">
        <v>1.4</v>
      </c>
      <c r="M204" s="5">
        <v>1.68</v>
      </c>
      <c r="N204" s="5">
        <v>2.23</v>
      </c>
      <c r="O204" s="5">
        <v>2.39</v>
      </c>
      <c r="P204" s="12"/>
      <c r="Q204" s="11">
        <f t="shared" si="983"/>
        <v>0</v>
      </c>
      <c r="R204" s="11">
        <v>5</v>
      </c>
      <c r="S204" s="11">
        <f t="shared" si="984"/>
        <v>198912.96424999996</v>
      </c>
      <c r="T204" s="11"/>
      <c r="U204" s="11">
        <f t="shared" si="985"/>
        <v>0</v>
      </c>
      <c r="V204" s="11"/>
      <c r="W204" s="11">
        <f t="shared" si="986"/>
        <v>0</v>
      </c>
      <c r="X204" s="11"/>
      <c r="Y204" s="11">
        <f t="shared" si="987"/>
        <v>0</v>
      </c>
      <c r="Z204" s="11"/>
      <c r="AA204" s="11">
        <f t="shared" si="988"/>
        <v>0</v>
      </c>
      <c r="AB204" s="11"/>
      <c r="AC204" s="11">
        <f t="shared" si="989"/>
        <v>0</v>
      </c>
      <c r="AD204" s="11"/>
      <c r="AE204" s="11">
        <f t="shared" si="990"/>
        <v>0</v>
      </c>
      <c r="AF204" s="11"/>
      <c r="AG204" s="11">
        <f t="shared" si="991"/>
        <v>0</v>
      </c>
      <c r="AH204" s="11"/>
      <c r="AI204" s="11">
        <f t="shared" si="992"/>
        <v>0</v>
      </c>
      <c r="AJ204" s="11"/>
      <c r="AK204" s="11">
        <f t="shared" si="993"/>
        <v>0</v>
      </c>
      <c r="AL204" s="11"/>
      <c r="AM204" s="11">
        <f t="shared" si="994"/>
        <v>0</v>
      </c>
      <c r="AN204" s="11"/>
      <c r="AO204" s="11">
        <f t="shared" si="995"/>
        <v>0</v>
      </c>
      <c r="AP204" s="11"/>
      <c r="AQ204" s="11">
        <f t="shared" si="996"/>
        <v>0</v>
      </c>
      <c r="AR204" s="11"/>
      <c r="AS204" s="11">
        <f t="shared" si="997"/>
        <v>0</v>
      </c>
      <c r="AT204" s="11"/>
      <c r="AU204" s="11">
        <f t="shared" si="998"/>
        <v>0</v>
      </c>
      <c r="AV204" s="11"/>
      <c r="AW204" s="11">
        <f t="shared" si="999"/>
        <v>0</v>
      </c>
      <c r="AX204" s="11"/>
      <c r="AY204" s="11">
        <f t="shared" si="1000"/>
        <v>0</v>
      </c>
      <c r="AZ204" s="11"/>
      <c r="BA204" s="11">
        <f t="shared" si="1001"/>
        <v>0</v>
      </c>
      <c r="BB204" s="11"/>
      <c r="BC204" s="11">
        <f t="shared" si="1002"/>
        <v>0</v>
      </c>
      <c r="BD204" s="11"/>
      <c r="BE204" s="11">
        <f t="shared" si="1003"/>
        <v>0</v>
      </c>
      <c r="BF204" s="11"/>
      <c r="BG204" s="11">
        <f t="shared" si="1004"/>
        <v>0</v>
      </c>
      <c r="BH204" s="11"/>
      <c r="BI204" s="11">
        <f t="shared" si="1005"/>
        <v>0</v>
      </c>
      <c r="BJ204" s="11"/>
      <c r="BK204" s="11">
        <f t="shared" si="1006"/>
        <v>0</v>
      </c>
      <c r="BL204" s="11"/>
      <c r="BM204" s="11">
        <f t="shared" si="1007"/>
        <v>0</v>
      </c>
      <c r="BN204" s="11"/>
      <c r="BO204" s="11">
        <f t="shared" si="1008"/>
        <v>0</v>
      </c>
      <c r="BP204" s="11"/>
      <c r="BQ204" s="11">
        <f t="shared" si="1009"/>
        <v>0</v>
      </c>
      <c r="BR204" s="11"/>
      <c r="BS204" s="11">
        <f t="shared" si="1010"/>
        <v>0</v>
      </c>
      <c r="BT204" s="11"/>
      <c r="BU204" s="11">
        <f t="shared" si="1011"/>
        <v>0</v>
      </c>
      <c r="BV204" s="11"/>
      <c r="BW204" s="11">
        <f t="shared" si="1012"/>
        <v>0</v>
      </c>
      <c r="BX204" s="11"/>
      <c r="BY204" s="11">
        <f t="shared" si="1013"/>
        <v>0</v>
      </c>
      <c r="BZ204" s="11"/>
      <c r="CA204" s="11">
        <f t="shared" si="1014"/>
        <v>0</v>
      </c>
      <c r="CB204" s="11"/>
      <c r="CC204" s="11">
        <f t="shared" si="1015"/>
        <v>0</v>
      </c>
      <c r="CD204" s="11"/>
      <c r="CE204" s="11">
        <f t="shared" si="1016"/>
        <v>0</v>
      </c>
      <c r="CF204" s="11"/>
      <c r="CG204" s="11">
        <f t="shared" si="1017"/>
        <v>0</v>
      </c>
      <c r="CH204" s="11"/>
      <c r="CI204" s="11">
        <f t="shared" si="1018"/>
        <v>0</v>
      </c>
      <c r="CJ204" s="11"/>
      <c r="CK204" s="11">
        <f t="shared" si="975"/>
        <v>0</v>
      </c>
      <c r="CL204" s="11"/>
      <c r="CM204" s="11">
        <f t="shared" si="1019"/>
        <v>0</v>
      </c>
      <c r="CN204" s="11"/>
      <c r="CO204" s="11">
        <f t="shared" si="1020"/>
        <v>0</v>
      </c>
      <c r="CP204" s="11"/>
      <c r="CQ204" s="11">
        <f t="shared" si="1021"/>
        <v>0</v>
      </c>
      <c r="CR204" s="11"/>
      <c r="CS204" s="11">
        <f t="shared" si="1022"/>
        <v>0</v>
      </c>
      <c r="CT204" s="11"/>
      <c r="CU204" s="11">
        <f t="shared" si="1023"/>
        <v>0</v>
      </c>
      <c r="CV204" s="11"/>
      <c r="CW204" s="11">
        <f t="shared" si="1024"/>
        <v>0</v>
      </c>
      <c r="CX204" s="11"/>
      <c r="CY204" s="11">
        <f t="shared" si="1025"/>
        <v>0</v>
      </c>
      <c r="CZ204" s="11"/>
      <c r="DA204" s="11">
        <f t="shared" si="1026"/>
        <v>0</v>
      </c>
      <c r="DB204" s="11"/>
      <c r="DC204" s="11">
        <f t="shared" si="1027"/>
        <v>0</v>
      </c>
      <c r="DD204" s="11"/>
      <c r="DE204" s="11">
        <f t="shared" si="1028"/>
        <v>0</v>
      </c>
      <c r="DF204" s="11"/>
      <c r="DG204" s="11">
        <f t="shared" si="1029"/>
        <v>0</v>
      </c>
      <c r="DH204" s="11"/>
      <c r="DI204" s="11">
        <f t="shared" si="1030"/>
        <v>0</v>
      </c>
      <c r="DJ204" s="11"/>
      <c r="DK204" s="11">
        <f t="shared" si="1031"/>
        <v>0</v>
      </c>
      <c r="DL204" s="11"/>
      <c r="DM204" s="11">
        <f t="shared" si="1032"/>
        <v>0</v>
      </c>
      <c r="DN204" s="11"/>
      <c r="DO204" s="11">
        <f t="shared" si="1033"/>
        <v>0</v>
      </c>
      <c r="DP204" s="11"/>
      <c r="DQ204" s="11">
        <f t="shared" si="1034"/>
        <v>0</v>
      </c>
      <c r="DR204" s="11"/>
      <c r="DS204" s="11">
        <f t="shared" si="1035"/>
        <v>0</v>
      </c>
      <c r="DT204" s="11"/>
      <c r="DU204" s="11">
        <f t="shared" si="1036"/>
        <v>0</v>
      </c>
      <c r="DV204" s="11"/>
      <c r="DW204" s="11">
        <f t="shared" si="1037"/>
        <v>0</v>
      </c>
      <c r="DX204" s="11"/>
      <c r="DY204" s="11">
        <f t="shared" si="1038"/>
        <v>0</v>
      </c>
      <c r="DZ204" s="11"/>
      <c r="EA204" s="11">
        <f t="shared" si="1039"/>
        <v>0</v>
      </c>
      <c r="EB204" s="64">
        <f t="shared" si="1040"/>
        <v>5</v>
      </c>
      <c r="EC204" s="64">
        <f t="shared" si="1041"/>
        <v>198912.96424999996</v>
      </c>
    </row>
    <row r="205" spans="1:133" ht="30" x14ac:dyDescent="0.25">
      <c r="A205" s="45">
        <v>41</v>
      </c>
      <c r="B205" s="8" t="s">
        <v>272</v>
      </c>
      <c r="C205" s="5">
        <v>19007.45</v>
      </c>
      <c r="D205" s="5"/>
      <c r="E205" s="9">
        <v>1.22</v>
      </c>
      <c r="F205" s="10">
        <v>1</v>
      </c>
      <c r="G205" s="10"/>
      <c r="H205" s="7">
        <v>0.62</v>
      </c>
      <c r="I205" s="7">
        <v>0.18</v>
      </c>
      <c r="J205" s="7">
        <v>0.04</v>
      </c>
      <c r="K205" s="7">
        <v>0.16</v>
      </c>
      <c r="L205" s="5">
        <v>1.4</v>
      </c>
      <c r="M205" s="5">
        <v>1.68</v>
      </c>
      <c r="N205" s="5">
        <v>2.23</v>
      </c>
      <c r="O205" s="5">
        <v>2.39</v>
      </c>
      <c r="P205" s="11"/>
      <c r="Q205" s="11">
        <f t="shared" si="983"/>
        <v>0</v>
      </c>
      <c r="R205" s="11">
        <v>0</v>
      </c>
      <c r="S205" s="11">
        <f t="shared" si="984"/>
        <v>0</v>
      </c>
      <c r="T205" s="11"/>
      <c r="U205" s="11">
        <f t="shared" si="985"/>
        <v>0</v>
      </c>
      <c r="V205" s="11"/>
      <c r="W205" s="11">
        <f t="shared" si="986"/>
        <v>0</v>
      </c>
      <c r="X205" s="11"/>
      <c r="Y205" s="11">
        <f t="shared" si="987"/>
        <v>0</v>
      </c>
      <c r="Z205" s="11"/>
      <c r="AA205" s="11">
        <f t="shared" si="988"/>
        <v>0</v>
      </c>
      <c r="AB205" s="11"/>
      <c r="AC205" s="11">
        <f t="shared" si="989"/>
        <v>0</v>
      </c>
      <c r="AD205" s="11"/>
      <c r="AE205" s="11">
        <f t="shared" si="990"/>
        <v>0</v>
      </c>
      <c r="AF205" s="11"/>
      <c r="AG205" s="11">
        <f t="shared" si="991"/>
        <v>0</v>
      </c>
      <c r="AH205" s="11"/>
      <c r="AI205" s="11">
        <f t="shared" si="992"/>
        <v>0</v>
      </c>
      <c r="AJ205" s="11"/>
      <c r="AK205" s="11">
        <f t="shared" si="993"/>
        <v>0</v>
      </c>
      <c r="AL205" s="11"/>
      <c r="AM205" s="11">
        <f t="shared" si="994"/>
        <v>0</v>
      </c>
      <c r="AN205" s="11"/>
      <c r="AO205" s="11">
        <f t="shared" si="995"/>
        <v>0</v>
      </c>
      <c r="AP205" s="11"/>
      <c r="AQ205" s="11">
        <f t="shared" si="996"/>
        <v>0</v>
      </c>
      <c r="AR205" s="11"/>
      <c r="AS205" s="11">
        <f t="shared" si="997"/>
        <v>0</v>
      </c>
      <c r="AT205" s="11"/>
      <c r="AU205" s="11">
        <f t="shared" si="998"/>
        <v>0</v>
      </c>
      <c r="AV205" s="11"/>
      <c r="AW205" s="11">
        <f t="shared" si="999"/>
        <v>0</v>
      </c>
      <c r="AX205" s="11"/>
      <c r="AY205" s="11">
        <f t="shared" si="1000"/>
        <v>0</v>
      </c>
      <c r="AZ205" s="11"/>
      <c r="BA205" s="11">
        <f t="shared" si="1001"/>
        <v>0</v>
      </c>
      <c r="BB205" s="11"/>
      <c r="BC205" s="11">
        <f t="shared" si="1002"/>
        <v>0</v>
      </c>
      <c r="BD205" s="11"/>
      <c r="BE205" s="11">
        <f t="shared" si="1003"/>
        <v>0</v>
      </c>
      <c r="BF205" s="11"/>
      <c r="BG205" s="11">
        <f t="shared" si="1004"/>
        <v>0</v>
      </c>
      <c r="BH205" s="11"/>
      <c r="BI205" s="11">
        <f t="shared" si="1005"/>
        <v>0</v>
      </c>
      <c r="BJ205" s="11"/>
      <c r="BK205" s="11">
        <f t="shared" si="1006"/>
        <v>0</v>
      </c>
      <c r="BL205" s="11"/>
      <c r="BM205" s="11">
        <f t="shared" si="1007"/>
        <v>0</v>
      </c>
      <c r="BN205" s="11"/>
      <c r="BO205" s="11">
        <f t="shared" si="1008"/>
        <v>0</v>
      </c>
      <c r="BP205" s="11"/>
      <c r="BQ205" s="11">
        <f t="shared" si="1009"/>
        <v>0</v>
      </c>
      <c r="BR205" s="11"/>
      <c r="BS205" s="11">
        <f t="shared" si="1010"/>
        <v>0</v>
      </c>
      <c r="BT205" s="11"/>
      <c r="BU205" s="11">
        <f t="shared" si="1011"/>
        <v>0</v>
      </c>
      <c r="BV205" s="11"/>
      <c r="BW205" s="11">
        <f t="shared" si="1012"/>
        <v>0</v>
      </c>
      <c r="BX205" s="11"/>
      <c r="BY205" s="11">
        <f t="shared" si="1013"/>
        <v>0</v>
      </c>
      <c r="BZ205" s="11"/>
      <c r="CA205" s="11">
        <f t="shared" si="1014"/>
        <v>0</v>
      </c>
      <c r="CB205" s="11"/>
      <c r="CC205" s="11">
        <f t="shared" si="1015"/>
        <v>0</v>
      </c>
      <c r="CD205" s="11"/>
      <c r="CE205" s="11">
        <f t="shared" si="1016"/>
        <v>0</v>
      </c>
      <c r="CF205" s="11"/>
      <c r="CG205" s="11">
        <f t="shared" si="1017"/>
        <v>0</v>
      </c>
      <c r="CH205" s="11"/>
      <c r="CI205" s="11">
        <f t="shared" si="1018"/>
        <v>0</v>
      </c>
      <c r="CJ205" s="11"/>
      <c r="CK205" s="11">
        <f t="shared" si="975"/>
        <v>0</v>
      </c>
      <c r="CL205" s="11"/>
      <c r="CM205" s="11">
        <f t="shared" si="1019"/>
        <v>0</v>
      </c>
      <c r="CN205" s="11"/>
      <c r="CO205" s="11">
        <f t="shared" si="1020"/>
        <v>0</v>
      </c>
      <c r="CP205" s="11"/>
      <c r="CQ205" s="11">
        <f t="shared" si="1021"/>
        <v>0</v>
      </c>
      <c r="CR205" s="11"/>
      <c r="CS205" s="11">
        <f t="shared" si="1022"/>
        <v>0</v>
      </c>
      <c r="CT205" s="11"/>
      <c r="CU205" s="11">
        <f t="shared" si="1023"/>
        <v>0</v>
      </c>
      <c r="CV205" s="11"/>
      <c r="CW205" s="11">
        <f t="shared" si="1024"/>
        <v>0</v>
      </c>
      <c r="CX205" s="11"/>
      <c r="CY205" s="11">
        <f t="shared" si="1025"/>
        <v>0</v>
      </c>
      <c r="CZ205" s="11"/>
      <c r="DA205" s="11">
        <f t="shared" si="1026"/>
        <v>0</v>
      </c>
      <c r="DB205" s="11"/>
      <c r="DC205" s="11">
        <f t="shared" si="1027"/>
        <v>0</v>
      </c>
      <c r="DD205" s="11"/>
      <c r="DE205" s="11">
        <f t="shared" si="1028"/>
        <v>0</v>
      </c>
      <c r="DF205" s="11"/>
      <c r="DG205" s="11">
        <f t="shared" si="1029"/>
        <v>0</v>
      </c>
      <c r="DH205" s="11"/>
      <c r="DI205" s="11">
        <f t="shared" si="1030"/>
        <v>0</v>
      </c>
      <c r="DJ205" s="11"/>
      <c r="DK205" s="11">
        <f t="shared" si="1031"/>
        <v>0</v>
      </c>
      <c r="DL205" s="11"/>
      <c r="DM205" s="11">
        <f t="shared" si="1032"/>
        <v>0</v>
      </c>
      <c r="DN205" s="11"/>
      <c r="DO205" s="11">
        <f t="shared" si="1033"/>
        <v>0</v>
      </c>
      <c r="DP205" s="11"/>
      <c r="DQ205" s="11">
        <f t="shared" si="1034"/>
        <v>0</v>
      </c>
      <c r="DR205" s="11"/>
      <c r="DS205" s="11">
        <f t="shared" si="1035"/>
        <v>0</v>
      </c>
      <c r="DT205" s="11"/>
      <c r="DU205" s="11">
        <f t="shared" si="1036"/>
        <v>0</v>
      </c>
      <c r="DV205" s="11"/>
      <c r="DW205" s="11">
        <f t="shared" si="1037"/>
        <v>0</v>
      </c>
      <c r="DX205" s="11"/>
      <c r="DY205" s="11">
        <f t="shared" si="1038"/>
        <v>0</v>
      </c>
      <c r="DZ205" s="11"/>
      <c r="EA205" s="11">
        <f t="shared" si="1039"/>
        <v>0</v>
      </c>
      <c r="EB205" s="64">
        <f t="shared" si="1040"/>
        <v>0</v>
      </c>
      <c r="EC205" s="64">
        <f t="shared" si="1041"/>
        <v>0</v>
      </c>
    </row>
    <row r="206" spans="1:133" ht="30" x14ac:dyDescent="0.25">
      <c r="A206" s="45">
        <v>42</v>
      </c>
      <c r="B206" s="8" t="s">
        <v>273</v>
      </c>
      <c r="C206" s="5">
        <v>19007.45</v>
      </c>
      <c r="D206" s="5"/>
      <c r="E206" s="9">
        <v>1.78</v>
      </c>
      <c r="F206" s="10">
        <v>1</v>
      </c>
      <c r="G206" s="10"/>
      <c r="H206" s="7">
        <v>0.63</v>
      </c>
      <c r="I206" s="7">
        <v>0.19</v>
      </c>
      <c r="J206" s="7">
        <v>0.03</v>
      </c>
      <c r="K206" s="7">
        <v>0.15</v>
      </c>
      <c r="L206" s="5">
        <v>1.4</v>
      </c>
      <c r="M206" s="5">
        <v>1.68</v>
      </c>
      <c r="N206" s="5">
        <v>2.23</v>
      </c>
      <c r="O206" s="5">
        <v>2.39</v>
      </c>
      <c r="P206" s="12"/>
      <c r="Q206" s="11">
        <f t="shared" si="983"/>
        <v>0</v>
      </c>
      <c r="R206" s="11">
        <v>155</v>
      </c>
      <c r="S206" s="11">
        <f t="shared" si="984"/>
        <v>9544362.9281000011</v>
      </c>
      <c r="T206" s="11"/>
      <c r="U206" s="11">
        <f t="shared" si="985"/>
        <v>0</v>
      </c>
      <c r="V206" s="11"/>
      <c r="W206" s="11">
        <f t="shared" si="986"/>
        <v>0</v>
      </c>
      <c r="X206" s="11"/>
      <c r="Y206" s="11">
        <f t="shared" si="987"/>
        <v>0</v>
      </c>
      <c r="Z206" s="11"/>
      <c r="AA206" s="11">
        <f t="shared" si="988"/>
        <v>0</v>
      </c>
      <c r="AB206" s="11"/>
      <c r="AC206" s="11">
        <f t="shared" si="989"/>
        <v>0</v>
      </c>
      <c r="AD206" s="11"/>
      <c r="AE206" s="11">
        <f t="shared" si="990"/>
        <v>0</v>
      </c>
      <c r="AF206" s="11"/>
      <c r="AG206" s="11">
        <f t="shared" si="991"/>
        <v>0</v>
      </c>
      <c r="AH206" s="11"/>
      <c r="AI206" s="11">
        <f t="shared" si="992"/>
        <v>0</v>
      </c>
      <c r="AJ206" s="11"/>
      <c r="AK206" s="11">
        <f t="shared" si="993"/>
        <v>0</v>
      </c>
      <c r="AL206" s="11"/>
      <c r="AM206" s="11">
        <f t="shared" si="994"/>
        <v>0</v>
      </c>
      <c r="AN206" s="11"/>
      <c r="AO206" s="11">
        <f t="shared" si="995"/>
        <v>0</v>
      </c>
      <c r="AP206" s="11"/>
      <c r="AQ206" s="11">
        <f t="shared" si="996"/>
        <v>0</v>
      </c>
      <c r="AR206" s="11"/>
      <c r="AS206" s="11">
        <f t="shared" si="997"/>
        <v>0</v>
      </c>
      <c r="AT206" s="11"/>
      <c r="AU206" s="11">
        <f t="shared" si="998"/>
        <v>0</v>
      </c>
      <c r="AV206" s="11"/>
      <c r="AW206" s="11">
        <f t="shared" si="999"/>
        <v>0</v>
      </c>
      <c r="AX206" s="11"/>
      <c r="AY206" s="11">
        <f t="shared" si="1000"/>
        <v>0</v>
      </c>
      <c r="AZ206" s="11"/>
      <c r="BA206" s="11">
        <f t="shared" si="1001"/>
        <v>0</v>
      </c>
      <c r="BB206" s="11"/>
      <c r="BC206" s="11">
        <f t="shared" si="1002"/>
        <v>0</v>
      </c>
      <c r="BD206" s="11"/>
      <c r="BE206" s="11">
        <f t="shared" si="1003"/>
        <v>0</v>
      </c>
      <c r="BF206" s="11"/>
      <c r="BG206" s="11">
        <f t="shared" si="1004"/>
        <v>0</v>
      </c>
      <c r="BH206" s="11"/>
      <c r="BI206" s="11">
        <f t="shared" si="1005"/>
        <v>0</v>
      </c>
      <c r="BJ206" s="11"/>
      <c r="BK206" s="11">
        <f t="shared" si="1006"/>
        <v>0</v>
      </c>
      <c r="BL206" s="11"/>
      <c r="BM206" s="11">
        <f t="shared" si="1007"/>
        <v>0</v>
      </c>
      <c r="BN206" s="11"/>
      <c r="BO206" s="11">
        <f t="shared" si="1008"/>
        <v>0</v>
      </c>
      <c r="BP206" s="11"/>
      <c r="BQ206" s="11">
        <f t="shared" si="1009"/>
        <v>0</v>
      </c>
      <c r="BR206" s="11"/>
      <c r="BS206" s="11">
        <f t="shared" si="1010"/>
        <v>0</v>
      </c>
      <c r="BT206" s="11"/>
      <c r="BU206" s="11">
        <f t="shared" si="1011"/>
        <v>0</v>
      </c>
      <c r="BV206" s="11"/>
      <c r="BW206" s="11">
        <f t="shared" si="1012"/>
        <v>0</v>
      </c>
      <c r="BX206" s="11"/>
      <c r="BY206" s="11">
        <f t="shared" si="1013"/>
        <v>0</v>
      </c>
      <c r="BZ206" s="11"/>
      <c r="CA206" s="11">
        <f t="shared" si="1014"/>
        <v>0</v>
      </c>
      <c r="CB206" s="11"/>
      <c r="CC206" s="11">
        <f t="shared" si="1015"/>
        <v>0</v>
      </c>
      <c r="CD206" s="11"/>
      <c r="CE206" s="11">
        <f t="shared" si="1016"/>
        <v>0</v>
      </c>
      <c r="CF206" s="11"/>
      <c r="CG206" s="11">
        <f t="shared" si="1017"/>
        <v>0</v>
      </c>
      <c r="CH206" s="11"/>
      <c r="CI206" s="11">
        <f t="shared" si="1018"/>
        <v>0</v>
      </c>
      <c r="CJ206" s="11"/>
      <c r="CK206" s="11">
        <f t="shared" si="975"/>
        <v>0</v>
      </c>
      <c r="CL206" s="11"/>
      <c r="CM206" s="11">
        <f t="shared" si="1019"/>
        <v>0</v>
      </c>
      <c r="CN206" s="11"/>
      <c r="CO206" s="11">
        <f t="shared" si="1020"/>
        <v>0</v>
      </c>
      <c r="CP206" s="11"/>
      <c r="CQ206" s="11">
        <f t="shared" si="1021"/>
        <v>0</v>
      </c>
      <c r="CR206" s="11"/>
      <c r="CS206" s="11">
        <f t="shared" si="1022"/>
        <v>0</v>
      </c>
      <c r="CT206" s="11"/>
      <c r="CU206" s="11">
        <f t="shared" si="1023"/>
        <v>0</v>
      </c>
      <c r="CV206" s="11"/>
      <c r="CW206" s="11">
        <f t="shared" si="1024"/>
        <v>0</v>
      </c>
      <c r="CX206" s="11"/>
      <c r="CY206" s="11">
        <f t="shared" si="1025"/>
        <v>0</v>
      </c>
      <c r="CZ206" s="11"/>
      <c r="DA206" s="11">
        <f t="shared" si="1026"/>
        <v>0</v>
      </c>
      <c r="DB206" s="11"/>
      <c r="DC206" s="11">
        <f t="shared" si="1027"/>
        <v>0</v>
      </c>
      <c r="DD206" s="11"/>
      <c r="DE206" s="11">
        <f t="shared" si="1028"/>
        <v>0</v>
      </c>
      <c r="DF206" s="11"/>
      <c r="DG206" s="11">
        <f t="shared" si="1029"/>
        <v>0</v>
      </c>
      <c r="DH206" s="11"/>
      <c r="DI206" s="11">
        <f t="shared" si="1030"/>
        <v>0</v>
      </c>
      <c r="DJ206" s="11"/>
      <c r="DK206" s="11">
        <f t="shared" si="1031"/>
        <v>0</v>
      </c>
      <c r="DL206" s="11"/>
      <c r="DM206" s="11">
        <f t="shared" si="1032"/>
        <v>0</v>
      </c>
      <c r="DN206" s="11"/>
      <c r="DO206" s="11">
        <f t="shared" si="1033"/>
        <v>0</v>
      </c>
      <c r="DP206" s="11"/>
      <c r="DQ206" s="11">
        <f t="shared" si="1034"/>
        <v>0</v>
      </c>
      <c r="DR206" s="11"/>
      <c r="DS206" s="11">
        <f t="shared" si="1035"/>
        <v>0</v>
      </c>
      <c r="DT206" s="11"/>
      <c r="DU206" s="11">
        <f t="shared" si="1036"/>
        <v>0</v>
      </c>
      <c r="DV206" s="11"/>
      <c r="DW206" s="11">
        <f t="shared" si="1037"/>
        <v>0</v>
      </c>
      <c r="DX206" s="11"/>
      <c r="DY206" s="11">
        <f t="shared" si="1038"/>
        <v>0</v>
      </c>
      <c r="DZ206" s="11"/>
      <c r="EA206" s="11">
        <f t="shared" si="1039"/>
        <v>0</v>
      </c>
      <c r="EB206" s="64">
        <f t="shared" si="1040"/>
        <v>155</v>
      </c>
      <c r="EC206" s="64">
        <f t="shared" si="1041"/>
        <v>9544362.9281000011</v>
      </c>
    </row>
    <row r="207" spans="1:133" ht="30" x14ac:dyDescent="0.25">
      <c r="A207" s="45">
        <v>43</v>
      </c>
      <c r="B207" s="8" t="s">
        <v>274</v>
      </c>
      <c r="C207" s="5">
        <v>19007.45</v>
      </c>
      <c r="D207" s="5"/>
      <c r="E207" s="9">
        <v>2.35</v>
      </c>
      <c r="F207" s="10">
        <v>1</v>
      </c>
      <c r="G207" s="10"/>
      <c r="H207" s="7">
        <v>0.64</v>
      </c>
      <c r="I207" s="7">
        <v>0.2</v>
      </c>
      <c r="J207" s="7">
        <v>0.03</v>
      </c>
      <c r="K207" s="7">
        <v>0.13</v>
      </c>
      <c r="L207" s="5">
        <v>1.4</v>
      </c>
      <c r="M207" s="5">
        <v>1.68</v>
      </c>
      <c r="N207" s="5">
        <v>2.23</v>
      </c>
      <c r="O207" s="5">
        <v>2.39</v>
      </c>
      <c r="P207" s="12"/>
      <c r="Q207" s="11">
        <f t="shared" si="983"/>
        <v>0</v>
      </c>
      <c r="R207" s="11">
        <v>75</v>
      </c>
      <c r="S207" s="11">
        <f t="shared" si="984"/>
        <v>6097114.7737499997</v>
      </c>
      <c r="T207" s="11"/>
      <c r="U207" s="11">
        <f t="shared" si="985"/>
        <v>0</v>
      </c>
      <c r="V207" s="11"/>
      <c r="W207" s="11">
        <f t="shared" si="986"/>
        <v>0</v>
      </c>
      <c r="X207" s="11"/>
      <c r="Y207" s="11">
        <f t="shared" si="987"/>
        <v>0</v>
      </c>
      <c r="Z207" s="11"/>
      <c r="AA207" s="11">
        <f t="shared" si="988"/>
        <v>0</v>
      </c>
      <c r="AB207" s="11"/>
      <c r="AC207" s="11">
        <f t="shared" si="989"/>
        <v>0</v>
      </c>
      <c r="AD207" s="11"/>
      <c r="AE207" s="11">
        <f t="shared" si="990"/>
        <v>0</v>
      </c>
      <c r="AF207" s="11"/>
      <c r="AG207" s="11">
        <f t="shared" si="991"/>
        <v>0</v>
      </c>
      <c r="AH207" s="11"/>
      <c r="AI207" s="11">
        <f t="shared" si="992"/>
        <v>0</v>
      </c>
      <c r="AJ207" s="11"/>
      <c r="AK207" s="11">
        <f t="shared" si="993"/>
        <v>0</v>
      </c>
      <c r="AL207" s="11"/>
      <c r="AM207" s="11">
        <f t="shared" si="994"/>
        <v>0</v>
      </c>
      <c r="AN207" s="11"/>
      <c r="AO207" s="11">
        <f t="shared" si="995"/>
        <v>0</v>
      </c>
      <c r="AP207" s="11"/>
      <c r="AQ207" s="11">
        <f t="shared" si="996"/>
        <v>0</v>
      </c>
      <c r="AR207" s="11"/>
      <c r="AS207" s="11">
        <f t="shared" si="997"/>
        <v>0</v>
      </c>
      <c r="AT207" s="11"/>
      <c r="AU207" s="11">
        <f t="shared" si="998"/>
        <v>0</v>
      </c>
      <c r="AV207" s="11"/>
      <c r="AW207" s="11">
        <f t="shared" si="999"/>
        <v>0</v>
      </c>
      <c r="AX207" s="11"/>
      <c r="AY207" s="11">
        <f t="shared" si="1000"/>
        <v>0</v>
      </c>
      <c r="AZ207" s="11"/>
      <c r="BA207" s="11">
        <f t="shared" si="1001"/>
        <v>0</v>
      </c>
      <c r="BB207" s="11"/>
      <c r="BC207" s="11">
        <f t="shared" si="1002"/>
        <v>0</v>
      </c>
      <c r="BD207" s="11"/>
      <c r="BE207" s="11">
        <f t="shared" si="1003"/>
        <v>0</v>
      </c>
      <c r="BF207" s="11"/>
      <c r="BG207" s="11">
        <f t="shared" si="1004"/>
        <v>0</v>
      </c>
      <c r="BH207" s="11"/>
      <c r="BI207" s="11">
        <f t="shared" si="1005"/>
        <v>0</v>
      </c>
      <c r="BJ207" s="11"/>
      <c r="BK207" s="11">
        <f t="shared" si="1006"/>
        <v>0</v>
      </c>
      <c r="BL207" s="11"/>
      <c r="BM207" s="11">
        <f t="shared" si="1007"/>
        <v>0</v>
      </c>
      <c r="BN207" s="11"/>
      <c r="BO207" s="11">
        <f t="shared" si="1008"/>
        <v>0</v>
      </c>
      <c r="BP207" s="11"/>
      <c r="BQ207" s="11">
        <f t="shared" si="1009"/>
        <v>0</v>
      </c>
      <c r="BR207" s="11"/>
      <c r="BS207" s="11">
        <f t="shared" si="1010"/>
        <v>0</v>
      </c>
      <c r="BT207" s="11"/>
      <c r="BU207" s="11">
        <f t="shared" si="1011"/>
        <v>0</v>
      </c>
      <c r="BV207" s="11"/>
      <c r="BW207" s="11">
        <f t="shared" si="1012"/>
        <v>0</v>
      </c>
      <c r="BX207" s="11"/>
      <c r="BY207" s="11">
        <f t="shared" si="1013"/>
        <v>0</v>
      </c>
      <c r="BZ207" s="11"/>
      <c r="CA207" s="11">
        <f t="shared" si="1014"/>
        <v>0</v>
      </c>
      <c r="CB207" s="11"/>
      <c r="CC207" s="11">
        <f t="shared" si="1015"/>
        <v>0</v>
      </c>
      <c r="CD207" s="11"/>
      <c r="CE207" s="11">
        <f t="shared" si="1016"/>
        <v>0</v>
      </c>
      <c r="CF207" s="11"/>
      <c r="CG207" s="11">
        <f t="shared" si="1017"/>
        <v>0</v>
      </c>
      <c r="CH207" s="11"/>
      <c r="CI207" s="11">
        <f t="shared" si="1018"/>
        <v>0</v>
      </c>
      <c r="CJ207" s="11"/>
      <c r="CK207" s="11">
        <f t="shared" si="975"/>
        <v>0</v>
      </c>
      <c r="CL207" s="11"/>
      <c r="CM207" s="11">
        <f t="shared" si="1019"/>
        <v>0</v>
      </c>
      <c r="CN207" s="11"/>
      <c r="CO207" s="11">
        <f t="shared" si="1020"/>
        <v>0</v>
      </c>
      <c r="CP207" s="11"/>
      <c r="CQ207" s="11">
        <f t="shared" si="1021"/>
        <v>0</v>
      </c>
      <c r="CR207" s="11"/>
      <c r="CS207" s="11">
        <f t="shared" si="1022"/>
        <v>0</v>
      </c>
      <c r="CT207" s="11"/>
      <c r="CU207" s="11">
        <f t="shared" si="1023"/>
        <v>0</v>
      </c>
      <c r="CV207" s="11"/>
      <c r="CW207" s="11">
        <f t="shared" si="1024"/>
        <v>0</v>
      </c>
      <c r="CX207" s="11"/>
      <c r="CY207" s="11">
        <f t="shared" si="1025"/>
        <v>0</v>
      </c>
      <c r="CZ207" s="11"/>
      <c r="DA207" s="11">
        <f t="shared" si="1026"/>
        <v>0</v>
      </c>
      <c r="DB207" s="11"/>
      <c r="DC207" s="11">
        <f t="shared" si="1027"/>
        <v>0</v>
      </c>
      <c r="DD207" s="11"/>
      <c r="DE207" s="11">
        <f t="shared" si="1028"/>
        <v>0</v>
      </c>
      <c r="DF207" s="11"/>
      <c r="DG207" s="11">
        <f t="shared" si="1029"/>
        <v>0</v>
      </c>
      <c r="DH207" s="11"/>
      <c r="DI207" s="11">
        <f t="shared" si="1030"/>
        <v>0</v>
      </c>
      <c r="DJ207" s="11"/>
      <c r="DK207" s="11">
        <f t="shared" si="1031"/>
        <v>0</v>
      </c>
      <c r="DL207" s="11"/>
      <c r="DM207" s="11">
        <f t="shared" si="1032"/>
        <v>0</v>
      </c>
      <c r="DN207" s="11"/>
      <c r="DO207" s="11">
        <f t="shared" si="1033"/>
        <v>0</v>
      </c>
      <c r="DP207" s="11"/>
      <c r="DQ207" s="11">
        <f t="shared" si="1034"/>
        <v>0</v>
      </c>
      <c r="DR207" s="11"/>
      <c r="DS207" s="11">
        <f t="shared" si="1035"/>
        <v>0</v>
      </c>
      <c r="DT207" s="11"/>
      <c r="DU207" s="11">
        <f t="shared" si="1036"/>
        <v>0</v>
      </c>
      <c r="DV207" s="11"/>
      <c r="DW207" s="11">
        <f t="shared" si="1037"/>
        <v>0</v>
      </c>
      <c r="DX207" s="11"/>
      <c r="DY207" s="11">
        <f t="shared" si="1038"/>
        <v>0</v>
      </c>
      <c r="DZ207" s="11"/>
      <c r="EA207" s="11">
        <f t="shared" si="1039"/>
        <v>0</v>
      </c>
      <c r="EB207" s="64">
        <f t="shared" si="1040"/>
        <v>75</v>
      </c>
      <c r="EC207" s="64">
        <f t="shared" si="1041"/>
        <v>6097114.7737499997</v>
      </c>
    </row>
    <row r="208" spans="1:133" s="66" customFormat="1" x14ac:dyDescent="0.2">
      <c r="A208" s="44">
        <v>31</v>
      </c>
      <c r="B208" s="26" t="s">
        <v>275</v>
      </c>
      <c r="C208" s="5">
        <v>19007.45</v>
      </c>
      <c r="D208" s="13">
        <f>C208*(H208+I208+J208)</f>
        <v>0</v>
      </c>
      <c r="E208" s="20">
        <v>0.9</v>
      </c>
      <c r="F208" s="14">
        <v>1</v>
      </c>
      <c r="G208" s="14"/>
      <c r="H208" s="15"/>
      <c r="I208" s="15"/>
      <c r="J208" s="15"/>
      <c r="K208" s="15"/>
      <c r="L208" s="5">
        <v>1.4</v>
      </c>
      <c r="M208" s="5">
        <v>1.68</v>
      </c>
      <c r="N208" s="5">
        <v>2.23</v>
      </c>
      <c r="O208" s="5">
        <v>2.39</v>
      </c>
      <c r="P208" s="12">
        <f t="shared" ref="P208:AJ208" si="1042">SUM(P209:P232)</f>
        <v>0</v>
      </c>
      <c r="Q208" s="12">
        <f t="shared" si="1042"/>
        <v>0</v>
      </c>
      <c r="R208" s="12">
        <f t="shared" si="1042"/>
        <v>1092</v>
      </c>
      <c r="S208" s="12">
        <f t="shared" si="1042"/>
        <v>35114537.998539999</v>
      </c>
      <c r="T208" s="12">
        <f t="shared" si="1042"/>
        <v>0</v>
      </c>
      <c r="U208" s="12">
        <f t="shared" si="1042"/>
        <v>0</v>
      </c>
      <c r="V208" s="12">
        <f t="shared" si="1042"/>
        <v>1001</v>
      </c>
      <c r="W208" s="12">
        <f t="shared" si="1042"/>
        <v>29123652.061350007</v>
      </c>
      <c r="X208" s="12">
        <f t="shared" si="1042"/>
        <v>534</v>
      </c>
      <c r="Y208" s="12">
        <f t="shared" si="1042"/>
        <v>34567560.609889999</v>
      </c>
      <c r="Z208" s="12">
        <f t="shared" si="1042"/>
        <v>590</v>
      </c>
      <c r="AA208" s="12">
        <f t="shared" si="1042"/>
        <v>18069572.99763</v>
      </c>
      <c r="AB208" s="12">
        <f t="shared" si="1042"/>
        <v>0</v>
      </c>
      <c r="AC208" s="12">
        <f t="shared" si="1042"/>
        <v>0</v>
      </c>
      <c r="AD208" s="12">
        <f t="shared" si="1042"/>
        <v>0</v>
      </c>
      <c r="AE208" s="12">
        <f t="shared" si="1042"/>
        <v>0</v>
      </c>
      <c r="AF208" s="12">
        <f t="shared" si="1042"/>
        <v>0</v>
      </c>
      <c r="AG208" s="12">
        <f t="shared" si="1042"/>
        <v>0</v>
      </c>
      <c r="AH208" s="12">
        <f t="shared" si="1042"/>
        <v>403</v>
      </c>
      <c r="AI208" s="12">
        <f t="shared" si="1042"/>
        <v>8751425.3349600006</v>
      </c>
      <c r="AJ208" s="12">
        <f t="shared" si="1042"/>
        <v>30</v>
      </c>
      <c r="AK208" s="12">
        <f t="shared" ref="AK208:BE208" si="1043">SUM(AK209:AK232)</f>
        <v>807087.68929250003</v>
      </c>
      <c r="AL208" s="12">
        <f t="shared" si="1043"/>
        <v>118</v>
      </c>
      <c r="AM208" s="12">
        <f t="shared" si="1043"/>
        <v>3791513.9398674993</v>
      </c>
      <c r="AN208" s="12">
        <f t="shared" si="1043"/>
        <v>0</v>
      </c>
      <c r="AO208" s="12">
        <f t="shared" si="1043"/>
        <v>0</v>
      </c>
      <c r="AP208" s="12">
        <f t="shared" si="1043"/>
        <v>70</v>
      </c>
      <c r="AQ208" s="12">
        <f t="shared" si="1043"/>
        <v>1985248.5112844999</v>
      </c>
      <c r="AR208" s="12">
        <f t="shared" si="1043"/>
        <v>18</v>
      </c>
      <c r="AS208" s="12">
        <f t="shared" si="1043"/>
        <v>411378.62049899995</v>
      </c>
      <c r="AT208" s="12">
        <f t="shared" si="1043"/>
        <v>0</v>
      </c>
      <c r="AU208" s="12">
        <f t="shared" si="1043"/>
        <v>0</v>
      </c>
      <c r="AV208" s="12">
        <f t="shared" si="1043"/>
        <v>0</v>
      </c>
      <c r="AW208" s="12">
        <f t="shared" si="1043"/>
        <v>0</v>
      </c>
      <c r="AX208" s="12">
        <f t="shared" si="1043"/>
        <v>0</v>
      </c>
      <c r="AY208" s="12">
        <f t="shared" si="1043"/>
        <v>0</v>
      </c>
      <c r="AZ208" s="12">
        <f t="shared" si="1043"/>
        <v>236</v>
      </c>
      <c r="BA208" s="12">
        <f t="shared" si="1043"/>
        <v>5962738.7548574992</v>
      </c>
      <c r="BB208" s="12">
        <f t="shared" si="1043"/>
        <v>10</v>
      </c>
      <c r="BC208" s="12">
        <f t="shared" si="1043"/>
        <v>293705.96851749998</v>
      </c>
      <c r="BD208" s="12">
        <f t="shared" si="1043"/>
        <v>745</v>
      </c>
      <c r="BE208" s="12">
        <f t="shared" si="1043"/>
        <v>15818121.062493753</v>
      </c>
      <c r="BF208" s="12">
        <f t="shared" ref="BF208:CA208" si="1044">SUM(BF209:BF232)</f>
        <v>283</v>
      </c>
      <c r="BG208" s="12">
        <f t="shared" si="1044"/>
        <v>7488242.8585965</v>
      </c>
      <c r="BH208" s="12">
        <f t="shared" si="1044"/>
        <v>209</v>
      </c>
      <c r="BI208" s="12">
        <f t="shared" si="1044"/>
        <v>4972184.1254085004</v>
      </c>
      <c r="BJ208" s="12">
        <f t="shared" si="1044"/>
        <v>0</v>
      </c>
      <c r="BK208" s="12">
        <f t="shared" si="1044"/>
        <v>0</v>
      </c>
      <c r="BL208" s="12">
        <f t="shared" si="1044"/>
        <v>0</v>
      </c>
      <c r="BM208" s="12">
        <f t="shared" si="1044"/>
        <v>0</v>
      </c>
      <c r="BN208" s="12">
        <f t="shared" si="1044"/>
        <v>0</v>
      </c>
      <c r="BO208" s="12">
        <f t="shared" si="1044"/>
        <v>0</v>
      </c>
      <c r="BP208" s="12">
        <f t="shared" si="1044"/>
        <v>0</v>
      </c>
      <c r="BQ208" s="12">
        <f t="shared" si="1044"/>
        <v>0</v>
      </c>
      <c r="BR208" s="12">
        <f t="shared" si="1044"/>
        <v>0</v>
      </c>
      <c r="BS208" s="12">
        <f t="shared" si="1044"/>
        <v>0</v>
      </c>
      <c r="BT208" s="12">
        <f t="shared" si="1044"/>
        <v>64</v>
      </c>
      <c r="BU208" s="12">
        <f t="shared" si="1044"/>
        <v>2176334.01755</v>
      </c>
      <c r="BV208" s="12">
        <f t="shared" si="1044"/>
        <v>26</v>
      </c>
      <c r="BW208" s="12">
        <f t="shared" si="1044"/>
        <v>824796.93045750004</v>
      </c>
      <c r="BX208" s="12">
        <f t="shared" si="1044"/>
        <v>80</v>
      </c>
      <c r="BY208" s="12">
        <f t="shared" si="1044"/>
        <v>1677332.573147</v>
      </c>
      <c r="BZ208" s="12">
        <f t="shared" si="1044"/>
        <v>26</v>
      </c>
      <c r="CA208" s="12">
        <f t="shared" si="1044"/>
        <v>947270.10401100002</v>
      </c>
      <c r="CB208" s="12">
        <f t="shared" ref="CB208:CI208" si="1045">SUM(CB209:CB232)</f>
        <v>31</v>
      </c>
      <c r="CC208" s="12">
        <f t="shared" si="1045"/>
        <v>1451476.548522</v>
      </c>
      <c r="CD208" s="12">
        <f t="shared" si="1045"/>
        <v>102</v>
      </c>
      <c r="CE208" s="12">
        <f t="shared" si="1045"/>
        <v>3763390.7069220003</v>
      </c>
      <c r="CF208" s="12">
        <f t="shared" si="1045"/>
        <v>237</v>
      </c>
      <c r="CG208" s="12">
        <f t="shared" si="1045"/>
        <v>6421820.5626960006</v>
      </c>
      <c r="CH208" s="12">
        <f t="shared" si="1045"/>
        <v>37</v>
      </c>
      <c r="CI208" s="12">
        <f t="shared" si="1045"/>
        <v>1032697.5674400001</v>
      </c>
      <c r="CJ208" s="12">
        <f>SUM(CJ209:CJ232)</f>
        <v>152</v>
      </c>
      <c r="CK208" s="12">
        <f t="shared" ref="CK208:DE208" si="1046">SUM(CK209:CK232)</f>
        <v>6178798.1496780002</v>
      </c>
      <c r="CL208" s="12">
        <f t="shared" si="1046"/>
        <v>323</v>
      </c>
      <c r="CM208" s="12">
        <f t="shared" si="1046"/>
        <v>8387501.6264885999</v>
      </c>
      <c r="CN208" s="12">
        <f t="shared" si="1046"/>
        <v>5</v>
      </c>
      <c r="CO208" s="12">
        <f t="shared" si="1046"/>
        <v>145652.18860499997</v>
      </c>
      <c r="CP208" s="12">
        <f t="shared" si="1046"/>
        <v>483</v>
      </c>
      <c r="CQ208" s="12">
        <f t="shared" si="1046"/>
        <v>13006035.5321358</v>
      </c>
      <c r="CR208" s="12">
        <f t="shared" si="1046"/>
        <v>6</v>
      </c>
      <c r="CS208" s="12">
        <f t="shared" si="1046"/>
        <v>148019.98466639998</v>
      </c>
      <c r="CT208" s="12">
        <f t="shared" si="1046"/>
        <v>191</v>
      </c>
      <c r="CU208" s="12">
        <f t="shared" si="1046"/>
        <v>6607372.4300429998</v>
      </c>
      <c r="CV208" s="12">
        <f t="shared" si="1046"/>
        <v>14</v>
      </c>
      <c r="CW208" s="12">
        <f t="shared" si="1046"/>
        <v>359879.45532000001</v>
      </c>
      <c r="CX208" s="12">
        <f t="shared" si="1046"/>
        <v>120</v>
      </c>
      <c r="CY208" s="12">
        <f t="shared" si="1046"/>
        <v>3053870.4253288</v>
      </c>
      <c r="CZ208" s="12">
        <f t="shared" si="1046"/>
        <v>12</v>
      </c>
      <c r="DA208" s="12">
        <f t="shared" si="1046"/>
        <v>355498.31412479997</v>
      </c>
      <c r="DB208" s="12">
        <f t="shared" si="1046"/>
        <v>7</v>
      </c>
      <c r="DC208" s="12">
        <f t="shared" si="1046"/>
        <v>184516.45551569998</v>
      </c>
      <c r="DD208" s="12">
        <f t="shared" si="1046"/>
        <v>167</v>
      </c>
      <c r="DE208" s="12">
        <f t="shared" si="1046"/>
        <v>7173164.7232244993</v>
      </c>
      <c r="DF208" s="12">
        <f t="shared" ref="DF208:EA208" si="1047">SUM(DF209:DF232)</f>
        <v>20</v>
      </c>
      <c r="DG208" s="12">
        <f t="shared" si="1047"/>
        <v>527413.40051399998</v>
      </c>
      <c r="DH208" s="12">
        <f t="shared" si="1047"/>
        <v>73</v>
      </c>
      <c r="DI208" s="12">
        <f t="shared" si="1047"/>
        <v>1981567.4905026003</v>
      </c>
      <c r="DJ208" s="12">
        <f t="shared" si="1047"/>
        <v>1485</v>
      </c>
      <c r="DK208" s="12">
        <f t="shared" si="1047"/>
        <v>43879425.017828405</v>
      </c>
      <c r="DL208" s="12">
        <f t="shared" si="1047"/>
        <v>0</v>
      </c>
      <c r="DM208" s="12">
        <f t="shared" si="1047"/>
        <v>0</v>
      </c>
      <c r="DN208" s="12">
        <f t="shared" si="1047"/>
        <v>440</v>
      </c>
      <c r="DO208" s="12">
        <f t="shared" si="1047"/>
        <v>30500933.408946</v>
      </c>
      <c r="DP208" s="12">
        <f t="shared" si="1047"/>
        <v>10</v>
      </c>
      <c r="DQ208" s="12">
        <f t="shared" si="1047"/>
        <v>317195.26118279999</v>
      </c>
      <c r="DR208" s="12">
        <f t="shared" si="1047"/>
        <v>98</v>
      </c>
      <c r="DS208" s="12">
        <f t="shared" si="1047"/>
        <v>3222016.4104128</v>
      </c>
      <c r="DT208" s="12">
        <f t="shared" si="1047"/>
        <v>74</v>
      </c>
      <c r="DU208" s="12">
        <f t="shared" si="1047"/>
        <v>2838828.6133515001</v>
      </c>
      <c r="DV208" s="12">
        <f t="shared" si="1047"/>
        <v>37</v>
      </c>
      <c r="DW208" s="12">
        <f t="shared" si="1047"/>
        <v>995344.50684900011</v>
      </c>
      <c r="DX208" s="12">
        <f t="shared" si="1047"/>
        <v>12</v>
      </c>
      <c r="DY208" s="12">
        <f t="shared" si="1047"/>
        <v>1104860.064144375</v>
      </c>
      <c r="DZ208" s="12">
        <f t="shared" si="1047"/>
        <v>86</v>
      </c>
      <c r="EA208" s="12">
        <f t="shared" si="1047"/>
        <v>4930291.0878663752</v>
      </c>
      <c r="EB208" s="12">
        <f t="shared" ref="EB208:EC208" si="1048">SUM(EB209:EB232)</f>
        <v>9757</v>
      </c>
      <c r="EC208" s="12">
        <f t="shared" si="1048"/>
        <v>321350274.09066117</v>
      </c>
    </row>
    <row r="209" spans="1:133" x14ac:dyDescent="0.25">
      <c r="A209" s="47">
        <v>210</v>
      </c>
      <c r="B209" s="16" t="s">
        <v>276</v>
      </c>
      <c r="C209" s="17">
        <v>19007.45</v>
      </c>
      <c r="D209" s="17">
        <f>C209*(H209+I209+J209)</f>
        <v>16346.407000000001</v>
      </c>
      <c r="E209" s="9">
        <v>0.82</v>
      </c>
      <c r="F209" s="10">
        <v>1</v>
      </c>
      <c r="G209" s="18"/>
      <c r="H209" s="19">
        <v>0.71</v>
      </c>
      <c r="I209" s="19">
        <v>0.12</v>
      </c>
      <c r="J209" s="19">
        <v>0.03</v>
      </c>
      <c r="K209" s="19">
        <v>0.14000000000000001</v>
      </c>
      <c r="L209" s="17">
        <v>1.4</v>
      </c>
      <c r="M209" s="17">
        <v>1.68</v>
      </c>
      <c r="N209" s="17">
        <v>2.23</v>
      </c>
      <c r="O209" s="17">
        <v>2.39</v>
      </c>
      <c r="P209" s="11"/>
      <c r="Q209" s="11">
        <f t="shared" ref="Q209:Q232" si="1049">P209/12*9*C209*E209*F209*L209*$Q$9+P209/12*3*C209*E209*F209*L209*$Q$8</f>
        <v>0</v>
      </c>
      <c r="R209" s="11">
        <v>300</v>
      </c>
      <c r="S209" s="11">
        <f t="shared" ref="S209:S232" si="1050">R209*C209*E209*F209*L209*$S$9</f>
        <v>8510015.5140000004</v>
      </c>
      <c r="T209" s="11"/>
      <c r="U209" s="11">
        <f t="shared" ref="U209:U232" si="1051">T209*C209*E209*F209*L209*$U$9</f>
        <v>0</v>
      </c>
      <c r="V209" s="11">
        <v>5</v>
      </c>
      <c r="W209" s="11">
        <f t="shared" ref="W209:W232" si="1052">V209*C209*E209*F209*L209*$W$9</f>
        <v>120013.0393</v>
      </c>
      <c r="X209" s="11">
        <v>0</v>
      </c>
      <c r="Y209" s="11">
        <f t="shared" ref="Y209:Y232" si="1053">X209*C209*E209*F209*L209*$Y$9</f>
        <v>0</v>
      </c>
      <c r="Z209" s="11">
        <v>22</v>
      </c>
      <c r="AA209" s="11">
        <f t="shared" ref="AA209:AA232" si="1054">Z209*C209*E209*F209*L209*$AA$9</f>
        <v>528057.37291999999</v>
      </c>
      <c r="AB209" s="11">
        <v>0</v>
      </c>
      <c r="AC209" s="11">
        <f t="shared" ref="AC209:AC232" si="1055">AB209*C209*E209*F209*L209*$AC$9</f>
        <v>0</v>
      </c>
      <c r="AD209" s="11">
        <v>0</v>
      </c>
      <c r="AE209" s="11">
        <f t="shared" ref="AE209:AE232" si="1056">AD209*C209*E209*F209*L209*$AE$9</f>
        <v>0</v>
      </c>
      <c r="AF209" s="11">
        <v>0</v>
      </c>
      <c r="AG209" s="11">
        <f t="shared" ref="AG209:AG232" si="1057">AF209*C209*E209*F209*L209*$AG$9</f>
        <v>0</v>
      </c>
      <c r="AH209" s="11">
        <v>0</v>
      </c>
      <c r="AI209" s="11">
        <f t="shared" ref="AI209:AI232" si="1058">AH209/12*9*C209*E209*F209*L209*$AI$9+AH209/12*3*C209*E209*F209*L209*$AI$8</f>
        <v>0</v>
      </c>
      <c r="AJ209" s="11"/>
      <c r="AK209" s="11">
        <f t="shared" ref="AK209:AK232" si="1059">AJ209/12*9*C209*E209*F209*L209*$AK$9+AJ209/12*3*C209*E209*F209*L209*$AK$8</f>
        <v>0</v>
      </c>
      <c r="AL209" s="11">
        <v>2</v>
      </c>
      <c r="AM209" s="11">
        <f t="shared" ref="AM209:AM232" si="1060">AL209/12*9*C209*E209*F209*L209*$AM$9+AL209/12*3*C209*E209*F209*L209*$AM$8</f>
        <v>42113.666517999998</v>
      </c>
      <c r="AN209" s="11"/>
      <c r="AO209" s="11">
        <f t="shared" ref="AO209:AO232" si="1061">SUM($AO$9*AN209*C209*E209*F209*L209)</f>
        <v>0</v>
      </c>
      <c r="AP209" s="11">
        <v>0</v>
      </c>
      <c r="AQ209" s="11">
        <f t="shared" ref="AQ209:AQ232" si="1062">AP209/12*3*C209*E209*F209*L209*$AQ$8+AP209/12*9*C209*E209*F209*L209*$AQ$9</f>
        <v>0</v>
      </c>
      <c r="AR209" s="11">
        <v>0</v>
      </c>
      <c r="AS209" s="11">
        <f t="shared" ref="AS209:AS232" si="1063">AR209/12*9*C209*E209*F209*L209*$AS$9+AR209/12*3*C209*E209*F209*L209*$AS$8</f>
        <v>0</v>
      </c>
      <c r="AT209" s="11">
        <v>0</v>
      </c>
      <c r="AU209" s="11">
        <f t="shared" ref="AU209:AU232" si="1064">AT209*C209*E209*F209*L209*$AU$9</f>
        <v>0</v>
      </c>
      <c r="AV209" s="11">
        <v>0</v>
      </c>
      <c r="AW209" s="11">
        <f t="shared" ref="AW209:AW232" si="1065">AV209*C209*E209*F209*L209*$AW$9</f>
        <v>0</v>
      </c>
      <c r="AX209" s="11"/>
      <c r="AY209" s="11">
        <f t="shared" ref="AY209:AY232" si="1066">SUM(AX209*$AY$9*C209*E209*F209*L209)</f>
        <v>0</v>
      </c>
      <c r="AZ209" s="11"/>
      <c r="BA209" s="11">
        <f t="shared" ref="BA209:BA232" si="1067">(AZ209/12*3*C209*E209*F209*L209*$BA$8)+(AZ209/12*9*C209*E209*F209*L209*$BA$9)</f>
        <v>0</v>
      </c>
      <c r="BB209" s="11">
        <v>0</v>
      </c>
      <c r="BC209" s="11">
        <f t="shared" ref="BC209:BC232" si="1068">BB209/12*9*C209*E209*F209*L209*$BC$9+BB209/12*3*C209*E209*F209*L209*$BC$8</f>
        <v>0</v>
      </c>
      <c r="BD209" s="11"/>
      <c r="BE209" s="11">
        <f t="shared" ref="BE209:BE232" si="1069">BD209/12*9*C209*E209*F209*L209*$BE$9+BD209/12*3*C209*E209*F209*L209*$BE$8</f>
        <v>0</v>
      </c>
      <c r="BF209" s="11">
        <v>20</v>
      </c>
      <c r="BG209" s="11">
        <f t="shared" ref="BG209:BG232" si="1070">BF209/12*9*C209*E209*F209*L209*$BG$9+BF209/12*3*C209*E209*F209*L209*$BG$8</f>
        <v>468050.85326999996</v>
      </c>
      <c r="BH209" s="11"/>
      <c r="BI209" s="11">
        <f t="shared" ref="BI209:BI232" si="1071">BH209/12*9*C209*E209*F209*L209*$BI$9+BH209/12*3*C209*E209*F209*L209*$BI$8</f>
        <v>0</v>
      </c>
      <c r="BJ209" s="11">
        <v>0</v>
      </c>
      <c r="BK209" s="11">
        <f t="shared" ref="BK209:BK232" si="1072">BJ209/12*9*C209*E209*F209*L209*$BK$9+BJ209/12*3*C209*E209*F209*L209*$BK$8</f>
        <v>0</v>
      </c>
      <c r="BL209" s="11">
        <v>0</v>
      </c>
      <c r="BM209" s="11">
        <f t="shared" ref="BM209:BM232" si="1073">BL209/12*9*C209*E209*F209*L209*$BM$9+BL209/12*3*C209*E209*F209*L209*$BM$8</f>
        <v>0</v>
      </c>
      <c r="BN209" s="11">
        <v>0</v>
      </c>
      <c r="BO209" s="11">
        <f t="shared" ref="BO209:BO232" si="1074">BN209/12*9*C209*E209*F209*L209*$BO$9+BN209/12*3*C209*E209*F209*L209*$BO$8</f>
        <v>0</v>
      </c>
      <c r="BP209" s="11">
        <v>0</v>
      </c>
      <c r="BQ209" s="11">
        <f t="shared" ref="BQ209:BQ232" si="1075">BP209/12*9*C209*E209*F209*L209*$BQ$9+BP209/12*3*C209*E209*F209*L209*$BQ$8</f>
        <v>0</v>
      </c>
      <c r="BR209" s="11">
        <v>0</v>
      </c>
      <c r="BS209" s="11">
        <f t="shared" ref="BS209:BS232" si="1076">BR209/12*9*C209*E209*F209*L209*$BS$9+BR209/12*3*C209*E209*F209*L209*$BS$8</f>
        <v>0</v>
      </c>
      <c r="BT209" s="11">
        <v>0</v>
      </c>
      <c r="BU209" s="11">
        <f t="shared" ref="BU209:BU232" si="1077">BT209*C209*E209*F209*L209*$BU$9</f>
        <v>0</v>
      </c>
      <c r="BV209" s="11">
        <v>0</v>
      </c>
      <c r="BW209" s="11">
        <f t="shared" ref="BW209:BW232" si="1078">BV209/12*9*C209*E209*F209*L209*$BW$9+BV209/12*3*C209*E209*F209*L209*$BW$8</f>
        <v>0</v>
      </c>
      <c r="BX209" s="11">
        <v>0</v>
      </c>
      <c r="BY209" s="11">
        <f t="shared" ref="BY209:BY232" si="1079">BX209/12*9*C209*E209*F209*L209*$BY$9+BX209/12*3*C209*E209*F209*L209*$BY$8</f>
        <v>0</v>
      </c>
      <c r="BZ209" s="11">
        <v>0</v>
      </c>
      <c r="CA209" s="11">
        <f t="shared" ref="CA209:CA232" si="1080">BZ209/12*9*C209*E209*F209*M209*$CA$9+BZ209/12*3*C209*E209*F209*M209*$CA$8</f>
        <v>0</v>
      </c>
      <c r="CB209" s="11">
        <v>0</v>
      </c>
      <c r="CC209" s="11">
        <f t="shared" ref="CC209:CC232" si="1081">CB209/12*9*C209*E209*F209*M209*$CC$9+CB209/12*3*C209*E209*F209*M209*$CC$8</f>
        <v>0</v>
      </c>
      <c r="CD209" s="11">
        <v>40</v>
      </c>
      <c r="CE209" s="11">
        <f t="shared" ref="CE209:CE232" si="1082">CD209/12*9*C209*E209*F209*M209*$CE$9+CD209/12*3*C209*E209*F209*M209*$CE$8</f>
        <v>1073571.1879199999</v>
      </c>
      <c r="CF209" s="11">
        <v>11</v>
      </c>
      <c r="CG209" s="11">
        <f t="shared" ref="CG209:CG232" si="1083">CF209/12*9*C209*E209*F209*M209*$CG$9+CF209/12*3*C209*E209*F209*M209*$CG$8</f>
        <v>277950.19901879993</v>
      </c>
      <c r="CH209" s="11"/>
      <c r="CI209" s="11">
        <f t="shared" ref="CI209:CI232" si="1084">SUM(CH209*$CI$9*C209*E209*F209*M209)</f>
        <v>0</v>
      </c>
      <c r="CJ209" s="11">
        <v>3</v>
      </c>
      <c r="CK209" s="11">
        <f t="shared" si="975"/>
        <v>106047.88563600002</v>
      </c>
      <c r="CL209" s="11">
        <v>15</v>
      </c>
      <c r="CM209" s="11">
        <f t="shared" ref="CM209:CM232" si="1085">CL209/12*9*C209*E209*F209*M209*$CM$9+CL209/12*3*C209*E209*F209*M209*$CM$8</f>
        <v>379022.99866199994</v>
      </c>
      <c r="CN209" s="11">
        <v>0</v>
      </c>
      <c r="CO209" s="11">
        <f t="shared" ref="CO209:CO232" si="1086">CN209/12*9*C209*E209*F209*M209*$CO$9+CN209/12*3*C209*E209*F209*M209*$CO$8</f>
        <v>0</v>
      </c>
      <c r="CP209" s="11">
        <v>20</v>
      </c>
      <c r="CQ209" s="11">
        <f t="shared" ref="CQ209:CQ232" si="1087">CP209/12*9*C209*E209*F209*M209*$CQ$9+CP209/12*3*C209*E209*F209*M209*$CQ$8</f>
        <v>505363.99821599992</v>
      </c>
      <c r="CR209" s="11">
        <v>0</v>
      </c>
      <c r="CS209" s="11">
        <f t="shared" ref="CS209:CS232" si="1088">CR209*C209*E209*F209*M209*$CS$9</f>
        <v>0</v>
      </c>
      <c r="CT209" s="11">
        <v>0</v>
      </c>
      <c r="CU209" s="11">
        <f t="shared" ref="CU209:CU232" si="1089">CT209/12*9*C209*E209*F209*M209*$CU$9+CT209/12*3*C209*E209*F209*M209*$CU$8</f>
        <v>0</v>
      </c>
      <c r="CV209" s="11"/>
      <c r="CW209" s="11">
        <f t="shared" ref="CW209:CW232" si="1090">SUM(CV209*$CW$9*C209*E209*F209*M209)</f>
        <v>0</v>
      </c>
      <c r="CX209" s="11">
        <v>2</v>
      </c>
      <c r="CY209" s="11">
        <f t="shared" ref="CY209:CY232" si="1091">(CX209/12*2*C209*E209*F209*M209*$CY$8)+(CX209/12*9*C209*E209*F209*M209*$CY$9)</f>
        <v>49401.731086400003</v>
      </c>
      <c r="CZ209" s="11">
        <v>0</v>
      </c>
      <c r="DA209" s="11">
        <f t="shared" ref="DA209:DA232" si="1092">CZ209*C209*E209*F209*M209*$DA$9</f>
        <v>0</v>
      </c>
      <c r="DB209" s="11">
        <v>0</v>
      </c>
      <c r="DC209" s="11">
        <f t="shared" ref="DC209:DC232" si="1093">DB209/12*9*C209*E209*F209*M209*$DC$9+DB209/12*3*C209*E209*F209*M209*$DC$8</f>
        <v>0</v>
      </c>
      <c r="DD209" s="11">
        <v>0</v>
      </c>
      <c r="DE209" s="11">
        <f t="shared" ref="DE209:DE232" si="1094">DD209/12*9*C209*E209*F209*M209*$DE$9+DD209/12*3*C209*E209*F209*M209*$DE$8</f>
        <v>0</v>
      </c>
      <c r="DF209" s="11">
        <v>0</v>
      </c>
      <c r="DG209" s="11">
        <f t="shared" ref="DG209:DG232" si="1095">DF209/12*9*C209*E209*F209*M209*$DG$9+DF209/12*3*C209*E209*F209*M209*$DG$8</f>
        <v>0</v>
      </c>
      <c r="DH209" s="11">
        <v>0</v>
      </c>
      <c r="DI209" s="11">
        <f t="shared" ref="DI209:DI232" si="1096">DH209/12*9*C209*E209*F209*M209*$DI$9+DH209/12*3*C209*E209*F209*M209*$DI$8</f>
        <v>0</v>
      </c>
      <c r="DJ209" s="11">
        <v>232</v>
      </c>
      <c r="DK209" s="11">
        <f t="shared" ref="DK209:DK232" si="1097">DJ209/12*9*C209*E209*F209*M209*$DK$9+DJ209/12*3*C209*E209*F209*M209*$DK$8</f>
        <v>6515267.8775183996</v>
      </c>
      <c r="DL209" s="11">
        <v>0</v>
      </c>
      <c r="DM209" s="11">
        <f t="shared" ref="DM209:DM232" si="1098">DL209/12*3*C209*E209*F209*M209*$DM$8+DL209/12*9*C209*E209*F209*M209*$DM$9</f>
        <v>0</v>
      </c>
      <c r="DN209" s="11">
        <v>0</v>
      </c>
      <c r="DO209" s="11">
        <f t="shared" ref="DO209:DO232" si="1099">DN209/12*9*C209*E209*F209*M209*$DO$9+DN209/12*3*C209*E209*F209*M209*$DO$8</f>
        <v>0</v>
      </c>
      <c r="DP209" s="11">
        <v>0</v>
      </c>
      <c r="DQ209" s="11">
        <f t="shared" ref="DQ209:DQ232" si="1100">DP209/12*9*C209*E209*F209*M209*$DQ$9+DP209/12*3*C209*E209*F209*M209*$DQ$8</f>
        <v>0</v>
      </c>
      <c r="DR209" s="11">
        <v>0</v>
      </c>
      <c r="DS209" s="11">
        <f t="shared" ref="DS209:DS232" si="1101">DR209/12*9*C209*E209*F209*M209*$DS$9+DR209/12*3*C209*E209*F209*M209*$DS$8</f>
        <v>0</v>
      </c>
      <c r="DT209" s="11">
        <v>2</v>
      </c>
      <c r="DU209" s="11">
        <f t="shared" ref="DU209:DU232" si="1102">DT209/12*9*C209*E209*F209*M209*$DU$9+DT209/12*3*C209*E209*F209*M209*$DU$8</f>
        <v>48572.550087600001</v>
      </c>
      <c r="DV209" s="11">
        <v>2</v>
      </c>
      <c r="DW209" s="11">
        <f t="shared" ref="DW209:DW232" si="1103">DV209/12*9*C209*E209*F209*M209*$DW$9+DV209/12*3*C209*E209*F209*M209*$DW$8</f>
        <v>53678.559396000011</v>
      </c>
      <c r="DX209" s="11">
        <v>0</v>
      </c>
      <c r="DY209" s="11">
        <f t="shared" ref="DY209:DY232" si="1104">DX209/12*9*C209*E209*F209*N209*$DY$9+DX209/12*3*C209*E209*F209*N209*$DY$8</f>
        <v>0</v>
      </c>
      <c r="DZ209" s="11">
        <v>0</v>
      </c>
      <c r="EA209" s="11">
        <f t="shared" ref="EA209:EA232" si="1105">DZ209/12*9*C209*E209*F209*O209*$EA$9+DZ209/12*3*C209*E209*F209*O209*$EA$8</f>
        <v>0</v>
      </c>
      <c r="EB209" s="64">
        <f t="shared" ref="EB209:EB232" si="1106">SUM(P209,R209,T209,V209,X209,Z209,AB209,AD209,AF209,AH209,AJ209,AL209,AP209,AR209,AT209,AV209,AX209,AZ209,BB209,BD209,BF209,BH209,BJ209,BL209,BN209,BP209,BR209,BT209,BV209,BX209,BZ209,CB209,CD209,CF209,CH209,CJ209,CL209,CN209,CP209,CR209,CT209,CV209,CX209,CZ209,DB209,DD209,DF209,DH209,DJ209,DL209,DN209,DP209,DR209,DT209,DV209,DX209,DZ209,AN209)</f>
        <v>676</v>
      </c>
      <c r="EC209" s="64">
        <f t="shared" ref="EC209:EC232" si="1107">SUM(Q209,S209,U209,W209,Y209,AA209,AC209,AE209,AG209,AI209,AK209,AM209,AQ209,AS209,AU209,AW209,AY209,BA209,BC209,BE209,BG209,BI209,BK209,BM209,BO209,BQ209,BS209,BU209,BW209,BY209,CA209,CC209,CE209,CG209,CI209,CK209,CM209,CO209,CQ209,CS209,CU209,CW209,CY209,DA209,DC209,DE209,DG209,DI209,DK209,DM209,DO209,DQ209,DS209,DU209,DW209,DY209,EA209,AO209)</f>
        <v>18677127.433549199</v>
      </c>
    </row>
    <row r="210" spans="1:133" ht="30" x14ac:dyDescent="0.25">
      <c r="A210" s="47">
        <v>116</v>
      </c>
      <c r="B210" s="16" t="s">
        <v>277</v>
      </c>
      <c r="C210" s="17">
        <v>19007.45</v>
      </c>
      <c r="D210" s="17"/>
      <c r="E210" s="9">
        <v>1.29</v>
      </c>
      <c r="F210" s="10">
        <v>1</v>
      </c>
      <c r="G210" s="18"/>
      <c r="H210" s="19">
        <v>0.71</v>
      </c>
      <c r="I210" s="19">
        <v>0.12</v>
      </c>
      <c r="J210" s="19">
        <v>0.03</v>
      </c>
      <c r="K210" s="19">
        <v>0.14000000000000001</v>
      </c>
      <c r="L210" s="17">
        <v>1.4</v>
      </c>
      <c r="M210" s="17">
        <v>1.68</v>
      </c>
      <c r="N210" s="17">
        <v>2.23</v>
      </c>
      <c r="O210" s="17">
        <v>2.39</v>
      </c>
      <c r="P210" s="11"/>
      <c r="Q210" s="11">
        <f t="shared" si="1049"/>
        <v>0</v>
      </c>
      <c r="R210" s="11"/>
      <c r="S210" s="11">
        <f t="shared" si="1050"/>
        <v>0</v>
      </c>
      <c r="T210" s="11"/>
      <c r="U210" s="11">
        <f t="shared" si="1051"/>
        <v>0</v>
      </c>
      <c r="V210" s="11"/>
      <c r="W210" s="11">
        <f t="shared" si="1052"/>
        <v>0</v>
      </c>
      <c r="X210" s="11">
        <v>46</v>
      </c>
      <c r="Y210" s="11">
        <f t="shared" si="1053"/>
        <v>1736969.2078200004</v>
      </c>
      <c r="Z210" s="11">
        <v>5</v>
      </c>
      <c r="AA210" s="11">
        <f t="shared" si="1054"/>
        <v>188801.00085000004</v>
      </c>
      <c r="AB210" s="11"/>
      <c r="AC210" s="11">
        <f t="shared" si="1055"/>
        <v>0</v>
      </c>
      <c r="AD210" s="11"/>
      <c r="AE210" s="11">
        <f t="shared" si="1056"/>
        <v>0</v>
      </c>
      <c r="AF210" s="11"/>
      <c r="AG210" s="11">
        <f t="shared" si="1057"/>
        <v>0</v>
      </c>
      <c r="AH210" s="11"/>
      <c r="AI210" s="11">
        <f t="shared" si="1058"/>
        <v>0</v>
      </c>
      <c r="AJ210" s="11"/>
      <c r="AK210" s="11">
        <f t="shared" si="1059"/>
        <v>0</v>
      </c>
      <c r="AL210" s="11"/>
      <c r="AM210" s="11">
        <f t="shared" si="1060"/>
        <v>0</v>
      </c>
      <c r="AN210" s="11"/>
      <c r="AO210" s="11">
        <f t="shared" si="1061"/>
        <v>0</v>
      </c>
      <c r="AP210" s="11"/>
      <c r="AQ210" s="11">
        <f t="shared" si="1062"/>
        <v>0</v>
      </c>
      <c r="AR210" s="11"/>
      <c r="AS210" s="11">
        <f t="shared" si="1063"/>
        <v>0</v>
      </c>
      <c r="AT210" s="11"/>
      <c r="AU210" s="11">
        <f t="shared" si="1064"/>
        <v>0</v>
      </c>
      <c r="AV210" s="11"/>
      <c r="AW210" s="11">
        <f t="shared" si="1065"/>
        <v>0</v>
      </c>
      <c r="AX210" s="11"/>
      <c r="AY210" s="11">
        <f t="shared" si="1066"/>
        <v>0</v>
      </c>
      <c r="AZ210" s="11"/>
      <c r="BA210" s="11">
        <f t="shared" si="1067"/>
        <v>0</v>
      </c>
      <c r="BB210" s="11"/>
      <c r="BC210" s="11">
        <f t="shared" si="1068"/>
        <v>0</v>
      </c>
      <c r="BD210" s="11"/>
      <c r="BE210" s="11">
        <f t="shared" si="1069"/>
        <v>0</v>
      </c>
      <c r="BF210" s="11"/>
      <c r="BG210" s="11">
        <f t="shared" si="1070"/>
        <v>0</v>
      </c>
      <c r="BH210" s="11"/>
      <c r="BI210" s="11">
        <f t="shared" si="1071"/>
        <v>0</v>
      </c>
      <c r="BJ210" s="11"/>
      <c r="BK210" s="11">
        <f t="shared" si="1072"/>
        <v>0</v>
      </c>
      <c r="BL210" s="11"/>
      <c r="BM210" s="11">
        <f t="shared" si="1073"/>
        <v>0</v>
      </c>
      <c r="BN210" s="11"/>
      <c r="BO210" s="11">
        <f t="shared" si="1074"/>
        <v>0</v>
      </c>
      <c r="BP210" s="11"/>
      <c r="BQ210" s="11">
        <f t="shared" si="1075"/>
        <v>0</v>
      </c>
      <c r="BR210" s="11"/>
      <c r="BS210" s="11">
        <f t="shared" si="1076"/>
        <v>0</v>
      </c>
      <c r="BT210" s="11"/>
      <c r="BU210" s="11">
        <f t="shared" si="1077"/>
        <v>0</v>
      </c>
      <c r="BV210" s="11"/>
      <c r="BW210" s="11">
        <f t="shared" si="1078"/>
        <v>0</v>
      </c>
      <c r="BX210" s="11"/>
      <c r="BY210" s="11">
        <f t="shared" si="1079"/>
        <v>0</v>
      </c>
      <c r="BZ210" s="11"/>
      <c r="CA210" s="11">
        <f t="shared" si="1080"/>
        <v>0</v>
      </c>
      <c r="CB210" s="11"/>
      <c r="CC210" s="11">
        <f t="shared" si="1081"/>
        <v>0</v>
      </c>
      <c r="CD210" s="11"/>
      <c r="CE210" s="11">
        <f t="shared" si="1082"/>
        <v>0</v>
      </c>
      <c r="CF210" s="11">
        <v>3</v>
      </c>
      <c r="CG210" s="11">
        <f t="shared" si="1083"/>
        <v>119253.5776278</v>
      </c>
      <c r="CH210" s="11"/>
      <c r="CI210" s="11">
        <f t="shared" si="1084"/>
        <v>0</v>
      </c>
      <c r="CJ210" s="11"/>
      <c r="CK210" s="11">
        <f t="shared" si="975"/>
        <v>0</v>
      </c>
      <c r="CL210" s="11"/>
      <c r="CM210" s="11">
        <f t="shared" si="1085"/>
        <v>0</v>
      </c>
      <c r="CN210" s="11"/>
      <c r="CO210" s="11">
        <f t="shared" si="1086"/>
        <v>0</v>
      </c>
      <c r="CP210" s="11"/>
      <c r="CQ210" s="11">
        <f t="shared" si="1087"/>
        <v>0</v>
      </c>
      <c r="CR210" s="11"/>
      <c r="CS210" s="11">
        <f t="shared" si="1088"/>
        <v>0</v>
      </c>
      <c r="CT210" s="11"/>
      <c r="CU210" s="11">
        <f t="shared" si="1089"/>
        <v>0</v>
      </c>
      <c r="CV210" s="11"/>
      <c r="CW210" s="11">
        <f t="shared" si="1090"/>
        <v>0</v>
      </c>
      <c r="CX210" s="11"/>
      <c r="CY210" s="11">
        <f t="shared" si="1091"/>
        <v>0</v>
      </c>
      <c r="CZ210" s="11"/>
      <c r="DA210" s="11">
        <f t="shared" si="1092"/>
        <v>0</v>
      </c>
      <c r="DB210" s="11"/>
      <c r="DC210" s="11">
        <f t="shared" si="1093"/>
        <v>0</v>
      </c>
      <c r="DD210" s="11"/>
      <c r="DE210" s="11">
        <f t="shared" si="1094"/>
        <v>0</v>
      </c>
      <c r="DF210" s="11"/>
      <c r="DG210" s="11">
        <f t="shared" si="1095"/>
        <v>0</v>
      </c>
      <c r="DH210" s="11"/>
      <c r="DI210" s="11">
        <f t="shared" si="1096"/>
        <v>0</v>
      </c>
      <c r="DJ210" s="11"/>
      <c r="DK210" s="11">
        <f t="shared" si="1097"/>
        <v>0</v>
      </c>
      <c r="DL210" s="11"/>
      <c r="DM210" s="11">
        <f t="shared" si="1098"/>
        <v>0</v>
      </c>
      <c r="DN210" s="11"/>
      <c r="DO210" s="11">
        <f t="shared" si="1099"/>
        <v>0</v>
      </c>
      <c r="DP210" s="11"/>
      <c r="DQ210" s="11">
        <f t="shared" si="1100"/>
        <v>0</v>
      </c>
      <c r="DR210" s="11"/>
      <c r="DS210" s="11">
        <f t="shared" si="1101"/>
        <v>0</v>
      </c>
      <c r="DT210" s="11"/>
      <c r="DU210" s="11">
        <f t="shared" si="1102"/>
        <v>0</v>
      </c>
      <c r="DV210" s="11"/>
      <c r="DW210" s="11">
        <f t="shared" si="1103"/>
        <v>0</v>
      </c>
      <c r="DX210" s="11"/>
      <c r="DY210" s="11">
        <f t="shared" si="1104"/>
        <v>0</v>
      </c>
      <c r="DZ210" s="11"/>
      <c r="EA210" s="11">
        <f t="shared" si="1105"/>
        <v>0</v>
      </c>
      <c r="EB210" s="64">
        <f t="shared" si="1106"/>
        <v>54</v>
      </c>
      <c r="EC210" s="64">
        <f t="shared" si="1107"/>
        <v>2045023.7862978003</v>
      </c>
    </row>
    <row r="211" spans="1:133" ht="30" x14ac:dyDescent="0.25">
      <c r="A211" s="47">
        <v>117</v>
      </c>
      <c r="B211" s="16" t="s">
        <v>278</v>
      </c>
      <c r="C211" s="17">
        <v>19007.45</v>
      </c>
      <c r="D211" s="17"/>
      <c r="E211" s="9">
        <v>1.36</v>
      </c>
      <c r="F211" s="10">
        <v>1</v>
      </c>
      <c r="G211" s="18"/>
      <c r="H211" s="19">
        <v>0.71</v>
      </c>
      <c r="I211" s="19">
        <v>0.12</v>
      </c>
      <c r="J211" s="19">
        <v>0.03</v>
      </c>
      <c r="K211" s="19">
        <v>0.14000000000000001</v>
      </c>
      <c r="L211" s="17">
        <v>1.4</v>
      </c>
      <c r="M211" s="17">
        <v>1.68</v>
      </c>
      <c r="N211" s="17">
        <v>2.23</v>
      </c>
      <c r="O211" s="17">
        <v>2.39</v>
      </c>
      <c r="P211" s="11"/>
      <c r="Q211" s="11">
        <f t="shared" si="1049"/>
        <v>0</v>
      </c>
      <c r="R211" s="11"/>
      <c r="S211" s="11">
        <f t="shared" si="1050"/>
        <v>0</v>
      </c>
      <c r="T211" s="11"/>
      <c r="U211" s="11">
        <f t="shared" si="1051"/>
        <v>0</v>
      </c>
      <c r="V211" s="11"/>
      <c r="W211" s="11">
        <f t="shared" si="1052"/>
        <v>0</v>
      </c>
      <c r="X211" s="11"/>
      <c r="Y211" s="11">
        <f t="shared" si="1053"/>
        <v>0</v>
      </c>
      <c r="Z211" s="11"/>
      <c r="AA211" s="11">
        <f t="shared" si="1054"/>
        <v>0</v>
      </c>
      <c r="AB211" s="11"/>
      <c r="AC211" s="11">
        <f t="shared" si="1055"/>
        <v>0</v>
      </c>
      <c r="AD211" s="11"/>
      <c r="AE211" s="11">
        <f t="shared" si="1056"/>
        <v>0</v>
      </c>
      <c r="AF211" s="11"/>
      <c r="AG211" s="11">
        <f t="shared" si="1057"/>
        <v>0</v>
      </c>
      <c r="AH211" s="11"/>
      <c r="AI211" s="11">
        <f t="shared" si="1058"/>
        <v>0</v>
      </c>
      <c r="AJ211" s="11"/>
      <c r="AK211" s="11">
        <f t="shared" si="1059"/>
        <v>0</v>
      </c>
      <c r="AL211" s="11"/>
      <c r="AM211" s="11">
        <f t="shared" si="1060"/>
        <v>0</v>
      </c>
      <c r="AN211" s="11"/>
      <c r="AO211" s="11">
        <f t="shared" si="1061"/>
        <v>0</v>
      </c>
      <c r="AP211" s="11"/>
      <c r="AQ211" s="11">
        <f t="shared" si="1062"/>
        <v>0</v>
      </c>
      <c r="AR211" s="11"/>
      <c r="AS211" s="11">
        <f t="shared" si="1063"/>
        <v>0</v>
      </c>
      <c r="AT211" s="11"/>
      <c r="AU211" s="11">
        <f t="shared" si="1064"/>
        <v>0</v>
      </c>
      <c r="AV211" s="11"/>
      <c r="AW211" s="11">
        <f t="shared" si="1065"/>
        <v>0</v>
      </c>
      <c r="AX211" s="11"/>
      <c r="AY211" s="11">
        <f t="shared" si="1066"/>
        <v>0</v>
      </c>
      <c r="AZ211" s="11"/>
      <c r="BA211" s="11">
        <f t="shared" si="1067"/>
        <v>0</v>
      </c>
      <c r="BB211" s="11"/>
      <c r="BC211" s="11">
        <f t="shared" si="1068"/>
        <v>0</v>
      </c>
      <c r="BD211" s="11"/>
      <c r="BE211" s="11">
        <f t="shared" si="1069"/>
        <v>0</v>
      </c>
      <c r="BF211" s="11"/>
      <c r="BG211" s="11">
        <f t="shared" si="1070"/>
        <v>0</v>
      </c>
      <c r="BH211" s="11"/>
      <c r="BI211" s="11">
        <f t="shared" si="1071"/>
        <v>0</v>
      </c>
      <c r="BJ211" s="11"/>
      <c r="BK211" s="11">
        <f t="shared" si="1072"/>
        <v>0</v>
      </c>
      <c r="BL211" s="11"/>
      <c r="BM211" s="11">
        <f t="shared" si="1073"/>
        <v>0</v>
      </c>
      <c r="BN211" s="11"/>
      <c r="BO211" s="11">
        <f t="shared" si="1074"/>
        <v>0</v>
      </c>
      <c r="BP211" s="11"/>
      <c r="BQ211" s="11">
        <f t="shared" si="1075"/>
        <v>0</v>
      </c>
      <c r="BR211" s="11"/>
      <c r="BS211" s="11">
        <f t="shared" si="1076"/>
        <v>0</v>
      </c>
      <c r="BT211" s="11"/>
      <c r="BU211" s="11">
        <f t="shared" si="1077"/>
        <v>0</v>
      </c>
      <c r="BV211" s="11"/>
      <c r="BW211" s="11">
        <f t="shared" si="1078"/>
        <v>0</v>
      </c>
      <c r="BX211" s="11"/>
      <c r="BY211" s="11">
        <f t="shared" si="1079"/>
        <v>0</v>
      </c>
      <c r="BZ211" s="11"/>
      <c r="CA211" s="11">
        <f t="shared" si="1080"/>
        <v>0</v>
      </c>
      <c r="CB211" s="11"/>
      <c r="CC211" s="11">
        <f t="shared" si="1081"/>
        <v>0</v>
      </c>
      <c r="CD211" s="11"/>
      <c r="CE211" s="11">
        <f t="shared" si="1082"/>
        <v>0</v>
      </c>
      <c r="CF211" s="11"/>
      <c r="CG211" s="11">
        <f t="shared" si="1083"/>
        <v>0</v>
      </c>
      <c r="CH211" s="11"/>
      <c r="CI211" s="11">
        <f t="shared" si="1084"/>
        <v>0</v>
      </c>
      <c r="CJ211" s="11"/>
      <c r="CK211" s="11">
        <f t="shared" si="975"/>
        <v>0</v>
      </c>
      <c r="CL211" s="11"/>
      <c r="CM211" s="11">
        <f t="shared" si="1085"/>
        <v>0</v>
      </c>
      <c r="CN211" s="11"/>
      <c r="CO211" s="11">
        <f t="shared" si="1086"/>
        <v>0</v>
      </c>
      <c r="CP211" s="11"/>
      <c r="CQ211" s="11">
        <f t="shared" si="1087"/>
        <v>0</v>
      </c>
      <c r="CR211" s="11"/>
      <c r="CS211" s="11">
        <f t="shared" si="1088"/>
        <v>0</v>
      </c>
      <c r="CT211" s="11"/>
      <c r="CU211" s="11">
        <f t="shared" si="1089"/>
        <v>0</v>
      </c>
      <c r="CV211" s="11"/>
      <c r="CW211" s="11">
        <f t="shared" si="1090"/>
        <v>0</v>
      </c>
      <c r="CX211" s="11"/>
      <c r="CY211" s="11">
        <f t="shared" si="1091"/>
        <v>0</v>
      </c>
      <c r="CZ211" s="11"/>
      <c r="DA211" s="11">
        <f t="shared" si="1092"/>
        <v>0</v>
      </c>
      <c r="DB211" s="11"/>
      <c r="DC211" s="11">
        <f t="shared" si="1093"/>
        <v>0</v>
      </c>
      <c r="DD211" s="11"/>
      <c r="DE211" s="11">
        <f t="shared" si="1094"/>
        <v>0</v>
      </c>
      <c r="DF211" s="11"/>
      <c r="DG211" s="11">
        <f t="shared" si="1095"/>
        <v>0</v>
      </c>
      <c r="DH211" s="11"/>
      <c r="DI211" s="11">
        <f t="shared" si="1096"/>
        <v>0</v>
      </c>
      <c r="DJ211" s="11"/>
      <c r="DK211" s="11">
        <f t="shared" si="1097"/>
        <v>0</v>
      </c>
      <c r="DL211" s="11"/>
      <c r="DM211" s="11">
        <f t="shared" si="1098"/>
        <v>0</v>
      </c>
      <c r="DN211" s="11"/>
      <c r="DO211" s="11">
        <f t="shared" si="1099"/>
        <v>0</v>
      </c>
      <c r="DP211" s="11"/>
      <c r="DQ211" s="11">
        <f t="shared" si="1100"/>
        <v>0</v>
      </c>
      <c r="DR211" s="11"/>
      <c r="DS211" s="11">
        <f t="shared" si="1101"/>
        <v>0</v>
      </c>
      <c r="DT211" s="11"/>
      <c r="DU211" s="11">
        <f t="shared" si="1102"/>
        <v>0</v>
      </c>
      <c r="DV211" s="11"/>
      <c r="DW211" s="11">
        <f t="shared" si="1103"/>
        <v>0</v>
      </c>
      <c r="DX211" s="11"/>
      <c r="DY211" s="11">
        <f t="shared" si="1104"/>
        <v>0</v>
      </c>
      <c r="DZ211" s="11"/>
      <c r="EA211" s="11">
        <f t="shared" si="1105"/>
        <v>0</v>
      </c>
      <c r="EB211" s="64">
        <f t="shared" si="1106"/>
        <v>0</v>
      </c>
      <c r="EC211" s="64">
        <f t="shared" si="1107"/>
        <v>0</v>
      </c>
    </row>
    <row r="212" spans="1:133" ht="30" x14ac:dyDescent="0.25">
      <c r="A212" s="47">
        <v>211</v>
      </c>
      <c r="B212" s="16" t="s">
        <v>279</v>
      </c>
      <c r="C212" s="17">
        <v>19007.45</v>
      </c>
      <c r="D212" s="17">
        <f t="shared" ref="D212:D218" si="1108">C212*(H212+I212+J212)</f>
        <v>15776.183499999999</v>
      </c>
      <c r="E212" s="9">
        <v>0.55000000000000004</v>
      </c>
      <c r="F212" s="10">
        <v>1</v>
      </c>
      <c r="G212" s="18"/>
      <c r="H212" s="19">
        <v>0.71</v>
      </c>
      <c r="I212" s="19">
        <v>0.08</v>
      </c>
      <c r="J212" s="19">
        <v>0.04</v>
      </c>
      <c r="K212" s="19">
        <v>0.17</v>
      </c>
      <c r="L212" s="17">
        <v>1.4</v>
      </c>
      <c r="M212" s="17">
        <v>1.68</v>
      </c>
      <c r="N212" s="17">
        <v>2.23</v>
      </c>
      <c r="O212" s="17">
        <v>2.39</v>
      </c>
      <c r="P212" s="11"/>
      <c r="Q212" s="11">
        <f t="shared" si="1049"/>
        <v>0</v>
      </c>
      <c r="R212" s="11"/>
      <c r="S212" s="11">
        <f t="shared" si="1050"/>
        <v>0</v>
      </c>
      <c r="T212" s="11"/>
      <c r="U212" s="11">
        <f t="shared" si="1051"/>
        <v>0</v>
      </c>
      <c r="V212" s="11">
        <v>185</v>
      </c>
      <c r="W212" s="11">
        <f t="shared" si="1052"/>
        <v>2978372.37775</v>
      </c>
      <c r="X212" s="11"/>
      <c r="Y212" s="11">
        <f t="shared" si="1053"/>
        <v>0</v>
      </c>
      <c r="Z212" s="11">
        <v>10</v>
      </c>
      <c r="AA212" s="11">
        <f t="shared" si="1054"/>
        <v>160993.10149999999</v>
      </c>
      <c r="AB212" s="11">
        <v>0</v>
      </c>
      <c r="AC212" s="11">
        <f t="shared" si="1055"/>
        <v>0</v>
      </c>
      <c r="AD212" s="11">
        <v>0</v>
      </c>
      <c r="AE212" s="11">
        <f t="shared" si="1056"/>
        <v>0</v>
      </c>
      <c r="AF212" s="11">
        <v>0</v>
      </c>
      <c r="AG212" s="11">
        <f t="shared" si="1057"/>
        <v>0</v>
      </c>
      <c r="AH212" s="11">
        <v>0</v>
      </c>
      <c r="AI212" s="11">
        <f t="shared" si="1058"/>
        <v>0</v>
      </c>
      <c r="AJ212" s="11"/>
      <c r="AK212" s="11">
        <f t="shared" si="1059"/>
        <v>0</v>
      </c>
      <c r="AL212" s="11">
        <v>0</v>
      </c>
      <c r="AM212" s="11">
        <f t="shared" si="1060"/>
        <v>0</v>
      </c>
      <c r="AN212" s="11"/>
      <c r="AO212" s="11">
        <f t="shared" si="1061"/>
        <v>0</v>
      </c>
      <c r="AP212" s="11">
        <v>0</v>
      </c>
      <c r="AQ212" s="11">
        <f t="shared" si="1062"/>
        <v>0</v>
      </c>
      <c r="AR212" s="11">
        <v>0</v>
      </c>
      <c r="AS212" s="11">
        <f t="shared" si="1063"/>
        <v>0</v>
      </c>
      <c r="AT212" s="11">
        <v>0</v>
      </c>
      <c r="AU212" s="11">
        <f t="shared" si="1064"/>
        <v>0</v>
      </c>
      <c r="AV212" s="11">
        <v>0</v>
      </c>
      <c r="AW212" s="11">
        <f t="shared" si="1065"/>
        <v>0</v>
      </c>
      <c r="AX212" s="11"/>
      <c r="AY212" s="11">
        <f t="shared" si="1066"/>
        <v>0</v>
      </c>
      <c r="AZ212" s="11"/>
      <c r="BA212" s="11">
        <f t="shared" si="1067"/>
        <v>0</v>
      </c>
      <c r="BB212" s="11">
        <v>0</v>
      </c>
      <c r="BC212" s="11">
        <f t="shared" si="1068"/>
        <v>0</v>
      </c>
      <c r="BD212" s="11">
        <v>30</v>
      </c>
      <c r="BE212" s="11">
        <f t="shared" si="1069"/>
        <v>470904.8218875</v>
      </c>
      <c r="BF212" s="11"/>
      <c r="BG212" s="11">
        <f t="shared" si="1070"/>
        <v>0</v>
      </c>
      <c r="BH212" s="11">
        <v>40</v>
      </c>
      <c r="BI212" s="11">
        <f t="shared" si="1071"/>
        <v>627873.09585000004</v>
      </c>
      <c r="BJ212" s="11">
        <v>0</v>
      </c>
      <c r="BK212" s="11">
        <f t="shared" si="1072"/>
        <v>0</v>
      </c>
      <c r="BL212" s="11">
        <v>0</v>
      </c>
      <c r="BM212" s="11">
        <f t="shared" si="1073"/>
        <v>0</v>
      </c>
      <c r="BN212" s="11">
        <v>0</v>
      </c>
      <c r="BO212" s="11">
        <f t="shared" si="1074"/>
        <v>0</v>
      </c>
      <c r="BP212" s="11">
        <v>0</v>
      </c>
      <c r="BQ212" s="11">
        <f t="shared" si="1075"/>
        <v>0</v>
      </c>
      <c r="BR212" s="11">
        <v>0</v>
      </c>
      <c r="BS212" s="11">
        <f t="shared" si="1076"/>
        <v>0</v>
      </c>
      <c r="BT212" s="11">
        <v>0</v>
      </c>
      <c r="BU212" s="11">
        <f t="shared" si="1077"/>
        <v>0</v>
      </c>
      <c r="BV212" s="11">
        <v>0</v>
      </c>
      <c r="BW212" s="11">
        <f t="shared" si="1078"/>
        <v>0</v>
      </c>
      <c r="BX212" s="11">
        <v>0</v>
      </c>
      <c r="BY212" s="11">
        <f t="shared" si="1079"/>
        <v>0</v>
      </c>
      <c r="BZ212" s="11">
        <v>0</v>
      </c>
      <c r="CA212" s="11">
        <f t="shared" si="1080"/>
        <v>0</v>
      </c>
      <c r="CB212" s="11">
        <v>0</v>
      </c>
      <c r="CC212" s="11">
        <f t="shared" si="1081"/>
        <v>0</v>
      </c>
      <c r="CD212" s="11"/>
      <c r="CE212" s="11">
        <f t="shared" si="1082"/>
        <v>0</v>
      </c>
      <c r="CF212" s="11">
        <v>8</v>
      </c>
      <c r="CG212" s="11">
        <f t="shared" si="1083"/>
        <v>135585.46293600003</v>
      </c>
      <c r="CH212" s="11"/>
      <c r="CI212" s="11">
        <f t="shared" si="1084"/>
        <v>0</v>
      </c>
      <c r="CJ212" s="11"/>
      <c r="CK212" s="11">
        <f t="shared" si="975"/>
        <v>0</v>
      </c>
      <c r="CL212" s="11"/>
      <c r="CM212" s="11">
        <f t="shared" si="1085"/>
        <v>0</v>
      </c>
      <c r="CN212" s="11">
        <v>0</v>
      </c>
      <c r="CO212" s="11">
        <f t="shared" si="1086"/>
        <v>0</v>
      </c>
      <c r="CP212" s="11">
        <v>6</v>
      </c>
      <c r="CQ212" s="11">
        <f t="shared" si="1087"/>
        <v>101689.09720200002</v>
      </c>
      <c r="CR212" s="11">
        <v>0</v>
      </c>
      <c r="CS212" s="11">
        <f t="shared" si="1088"/>
        <v>0</v>
      </c>
      <c r="CT212" s="11"/>
      <c r="CU212" s="11">
        <f t="shared" si="1089"/>
        <v>0</v>
      </c>
      <c r="CV212" s="11"/>
      <c r="CW212" s="11">
        <f t="shared" si="1090"/>
        <v>0</v>
      </c>
      <c r="CX212" s="11">
        <v>18</v>
      </c>
      <c r="CY212" s="11">
        <f t="shared" si="1091"/>
        <v>298217.766924</v>
      </c>
      <c r="CZ212" s="11">
        <v>0</v>
      </c>
      <c r="DA212" s="11">
        <f t="shared" si="1092"/>
        <v>0</v>
      </c>
      <c r="DB212" s="11">
        <v>0</v>
      </c>
      <c r="DC212" s="11">
        <f t="shared" si="1093"/>
        <v>0</v>
      </c>
      <c r="DD212" s="11"/>
      <c r="DE212" s="11">
        <f t="shared" si="1094"/>
        <v>0</v>
      </c>
      <c r="DF212" s="11">
        <v>0</v>
      </c>
      <c r="DG212" s="11">
        <f t="shared" si="1095"/>
        <v>0</v>
      </c>
      <c r="DH212" s="11">
        <v>5</v>
      </c>
      <c r="DI212" s="11">
        <f t="shared" si="1096"/>
        <v>94180.964377500015</v>
      </c>
      <c r="DJ212" s="11">
        <v>19</v>
      </c>
      <c r="DK212" s="11">
        <f t="shared" si="1097"/>
        <v>357887.66463450005</v>
      </c>
      <c r="DL212" s="11">
        <v>0</v>
      </c>
      <c r="DM212" s="11">
        <f t="shared" si="1098"/>
        <v>0</v>
      </c>
      <c r="DN212" s="11"/>
      <c r="DO212" s="11">
        <f t="shared" si="1099"/>
        <v>0</v>
      </c>
      <c r="DP212" s="11">
        <v>0</v>
      </c>
      <c r="DQ212" s="11">
        <f t="shared" si="1100"/>
        <v>0</v>
      </c>
      <c r="DR212" s="11">
        <v>0</v>
      </c>
      <c r="DS212" s="11">
        <f t="shared" si="1101"/>
        <v>0</v>
      </c>
      <c r="DT212" s="11"/>
      <c r="DU212" s="11">
        <f t="shared" si="1102"/>
        <v>0</v>
      </c>
      <c r="DV212" s="11">
        <v>3</v>
      </c>
      <c r="DW212" s="11">
        <f t="shared" si="1103"/>
        <v>54005.867685000012</v>
      </c>
      <c r="DX212" s="11">
        <v>0</v>
      </c>
      <c r="DY212" s="11">
        <f t="shared" si="1104"/>
        <v>0</v>
      </c>
      <c r="DZ212" s="11">
        <v>0</v>
      </c>
      <c r="EA212" s="11">
        <f t="shared" si="1105"/>
        <v>0</v>
      </c>
      <c r="EB212" s="64">
        <f t="shared" si="1106"/>
        <v>324</v>
      </c>
      <c r="EC212" s="64">
        <f t="shared" si="1107"/>
        <v>5279710.2207465004</v>
      </c>
    </row>
    <row r="213" spans="1:133" ht="30" x14ac:dyDescent="0.25">
      <c r="A213" s="47">
        <v>212</v>
      </c>
      <c r="B213" s="16" t="s">
        <v>280</v>
      </c>
      <c r="C213" s="17">
        <v>19007.45</v>
      </c>
      <c r="D213" s="17">
        <f t="shared" si="1108"/>
        <v>15966.258</v>
      </c>
      <c r="E213" s="9">
        <v>0.78</v>
      </c>
      <c r="F213" s="10">
        <v>1</v>
      </c>
      <c r="G213" s="18"/>
      <c r="H213" s="19">
        <v>0.71</v>
      </c>
      <c r="I213" s="19">
        <v>0.1</v>
      </c>
      <c r="J213" s="19">
        <v>0.03</v>
      </c>
      <c r="K213" s="19">
        <v>0.16</v>
      </c>
      <c r="L213" s="17">
        <v>1.4</v>
      </c>
      <c r="M213" s="17">
        <v>1.68</v>
      </c>
      <c r="N213" s="17">
        <v>2.23</v>
      </c>
      <c r="O213" s="17">
        <v>2.39</v>
      </c>
      <c r="P213" s="11"/>
      <c r="Q213" s="11">
        <f t="shared" si="1049"/>
        <v>0</v>
      </c>
      <c r="R213" s="11">
        <v>335</v>
      </c>
      <c r="S213" s="11">
        <f t="shared" si="1050"/>
        <v>9039296.9667000007</v>
      </c>
      <c r="T213" s="11"/>
      <c r="U213" s="11">
        <f t="shared" si="1051"/>
        <v>0</v>
      </c>
      <c r="V213" s="11">
        <v>4</v>
      </c>
      <c r="W213" s="11">
        <f t="shared" si="1052"/>
        <v>91326.995760000005</v>
      </c>
      <c r="X213" s="11"/>
      <c r="Y213" s="11">
        <f t="shared" si="1053"/>
        <v>0</v>
      </c>
      <c r="Z213" s="11">
        <v>50</v>
      </c>
      <c r="AA213" s="11">
        <f t="shared" si="1054"/>
        <v>1141587.4470000002</v>
      </c>
      <c r="AB213" s="11">
        <v>0</v>
      </c>
      <c r="AC213" s="11">
        <f t="shared" si="1055"/>
        <v>0</v>
      </c>
      <c r="AD213" s="11">
        <v>0</v>
      </c>
      <c r="AE213" s="11">
        <f t="shared" si="1056"/>
        <v>0</v>
      </c>
      <c r="AF213" s="11">
        <v>0</v>
      </c>
      <c r="AG213" s="11">
        <f t="shared" si="1057"/>
        <v>0</v>
      </c>
      <c r="AH213" s="11">
        <v>10</v>
      </c>
      <c r="AI213" s="11">
        <f t="shared" si="1058"/>
        <v>200296.70660999999</v>
      </c>
      <c r="AJ213" s="11">
        <v>5</v>
      </c>
      <c r="AK213" s="11">
        <f t="shared" si="1059"/>
        <v>106375.193925</v>
      </c>
      <c r="AL213" s="11">
        <v>0</v>
      </c>
      <c r="AM213" s="11">
        <f t="shared" si="1060"/>
        <v>0</v>
      </c>
      <c r="AN213" s="11"/>
      <c r="AO213" s="11">
        <f t="shared" si="1061"/>
        <v>0</v>
      </c>
      <c r="AP213" s="11">
        <v>8</v>
      </c>
      <c r="AQ213" s="11">
        <f t="shared" si="1062"/>
        <v>160237.365288</v>
      </c>
      <c r="AR213" s="11">
        <v>0</v>
      </c>
      <c r="AS213" s="11">
        <f t="shared" si="1063"/>
        <v>0</v>
      </c>
      <c r="AT213" s="11">
        <v>0</v>
      </c>
      <c r="AU213" s="11">
        <f t="shared" si="1064"/>
        <v>0</v>
      </c>
      <c r="AV213" s="11">
        <v>0</v>
      </c>
      <c r="AW213" s="11">
        <f t="shared" si="1065"/>
        <v>0</v>
      </c>
      <c r="AX213" s="11"/>
      <c r="AY213" s="11">
        <f t="shared" si="1066"/>
        <v>0</v>
      </c>
      <c r="AZ213" s="11">
        <v>2</v>
      </c>
      <c r="BA213" s="11">
        <f t="shared" si="1067"/>
        <v>42550.077570000001</v>
      </c>
      <c r="BB213" s="11">
        <v>0</v>
      </c>
      <c r="BC213" s="11">
        <f t="shared" si="1068"/>
        <v>0</v>
      </c>
      <c r="BD213" s="11">
        <v>390</v>
      </c>
      <c r="BE213" s="11">
        <f t="shared" si="1069"/>
        <v>8681772.5344350003</v>
      </c>
      <c r="BF213" s="11">
        <v>10</v>
      </c>
      <c r="BG213" s="11">
        <f t="shared" si="1070"/>
        <v>222609.552165</v>
      </c>
      <c r="BH213" s="11">
        <v>86</v>
      </c>
      <c r="BI213" s="11">
        <f t="shared" si="1071"/>
        <v>1914442.1486190001</v>
      </c>
      <c r="BJ213" s="11">
        <v>0</v>
      </c>
      <c r="BK213" s="11">
        <f t="shared" si="1072"/>
        <v>0</v>
      </c>
      <c r="BL213" s="11">
        <v>0</v>
      </c>
      <c r="BM213" s="11">
        <f t="shared" si="1073"/>
        <v>0</v>
      </c>
      <c r="BN213" s="11">
        <v>0</v>
      </c>
      <c r="BO213" s="11">
        <f t="shared" si="1074"/>
        <v>0</v>
      </c>
      <c r="BP213" s="11">
        <v>0</v>
      </c>
      <c r="BQ213" s="11">
        <f t="shared" si="1075"/>
        <v>0</v>
      </c>
      <c r="BR213" s="11">
        <v>0</v>
      </c>
      <c r="BS213" s="11">
        <f t="shared" si="1076"/>
        <v>0</v>
      </c>
      <c r="BT213" s="11">
        <v>2</v>
      </c>
      <c r="BU213" s="11">
        <f t="shared" si="1077"/>
        <v>45663.497880000003</v>
      </c>
      <c r="BV213" s="11">
        <v>2</v>
      </c>
      <c r="BW213" s="11">
        <f t="shared" si="1078"/>
        <v>44521.910433000012</v>
      </c>
      <c r="BX213" s="11">
        <v>0</v>
      </c>
      <c r="BY213" s="11">
        <f t="shared" si="1079"/>
        <v>0</v>
      </c>
      <c r="BZ213" s="11">
        <v>0</v>
      </c>
      <c r="CA213" s="11">
        <f t="shared" si="1080"/>
        <v>0</v>
      </c>
      <c r="CB213" s="11">
        <v>0</v>
      </c>
      <c r="CC213" s="11">
        <f t="shared" si="1081"/>
        <v>0</v>
      </c>
      <c r="CD213" s="11"/>
      <c r="CE213" s="11">
        <f t="shared" si="1082"/>
        <v>0</v>
      </c>
      <c r="CF213" s="11">
        <v>20</v>
      </c>
      <c r="CG213" s="11">
        <f t="shared" si="1083"/>
        <v>480712.09586399997</v>
      </c>
      <c r="CH213" s="11">
        <v>2</v>
      </c>
      <c r="CI213" s="11">
        <f t="shared" si="1084"/>
        <v>48818.430460800002</v>
      </c>
      <c r="CJ213" s="11">
        <v>4</v>
      </c>
      <c r="CK213" s="11">
        <f t="shared" si="975"/>
        <v>134499.75739200003</v>
      </c>
      <c r="CL213" s="11">
        <v>220</v>
      </c>
      <c r="CM213" s="11">
        <f t="shared" si="1085"/>
        <v>5287833.0545039997</v>
      </c>
      <c r="CN213" s="11">
        <v>0</v>
      </c>
      <c r="CO213" s="11">
        <f t="shared" si="1086"/>
        <v>0</v>
      </c>
      <c r="CP213" s="11">
        <v>32</v>
      </c>
      <c r="CQ213" s="11">
        <f t="shared" si="1087"/>
        <v>769139.3533824</v>
      </c>
      <c r="CR213" s="11">
        <v>0</v>
      </c>
      <c r="CS213" s="11">
        <f t="shared" si="1088"/>
        <v>0</v>
      </c>
      <c r="CT213" s="11">
        <v>10</v>
      </c>
      <c r="CU213" s="11">
        <f t="shared" si="1089"/>
        <v>255300.46541999999</v>
      </c>
      <c r="CV213" s="11">
        <v>4</v>
      </c>
      <c r="CW213" s="11">
        <f t="shared" si="1090"/>
        <v>97636.860921600004</v>
      </c>
      <c r="CX213" s="11">
        <v>1</v>
      </c>
      <c r="CY213" s="11">
        <f t="shared" si="1091"/>
        <v>23495.945272800003</v>
      </c>
      <c r="CZ213" s="11"/>
      <c r="DA213" s="11">
        <f t="shared" si="1092"/>
        <v>0</v>
      </c>
      <c r="DB213" s="11">
        <v>0</v>
      </c>
      <c r="DC213" s="11">
        <f t="shared" si="1093"/>
        <v>0</v>
      </c>
      <c r="DD213" s="11">
        <v>10</v>
      </c>
      <c r="DE213" s="11">
        <f t="shared" si="1094"/>
        <v>267131.46259800001</v>
      </c>
      <c r="DF213" s="11">
        <v>0</v>
      </c>
      <c r="DG213" s="11">
        <f t="shared" si="1095"/>
        <v>0</v>
      </c>
      <c r="DH213" s="11">
        <v>9</v>
      </c>
      <c r="DI213" s="11">
        <f t="shared" si="1096"/>
        <v>240418.31633820003</v>
      </c>
      <c r="DJ213" s="11">
        <v>123</v>
      </c>
      <c r="DK213" s="11">
        <f t="shared" si="1097"/>
        <v>3285716.9899554001</v>
      </c>
      <c r="DL213" s="11">
        <v>0</v>
      </c>
      <c r="DM213" s="11">
        <f t="shared" si="1098"/>
        <v>0</v>
      </c>
      <c r="DN213" s="11">
        <v>1</v>
      </c>
      <c r="DO213" s="11">
        <f t="shared" si="1099"/>
        <v>26713.146259800003</v>
      </c>
      <c r="DP213" s="11">
        <v>0</v>
      </c>
      <c r="DQ213" s="11">
        <f t="shared" si="1100"/>
        <v>0</v>
      </c>
      <c r="DR213" s="11">
        <v>0</v>
      </c>
      <c r="DS213" s="11">
        <f t="shared" si="1101"/>
        <v>0</v>
      </c>
      <c r="DT213" s="11"/>
      <c r="DU213" s="11">
        <f t="shared" si="1102"/>
        <v>0</v>
      </c>
      <c r="DV213" s="11">
        <v>5</v>
      </c>
      <c r="DW213" s="11">
        <f t="shared" si="1103"/>
        <v>127650.23271</v>
      </c>
      <c r="DX213" s="11">
        <v>0</v>
      </c>
      <c r="DY213" s="11">
        <f t="shared" si="1104"/>
        <v>0</v>
      </c>
      <c r="DZ213" s="11"/>
      <c r="EA213" s="11">
        <f t="shared" si="1105"/>
        <v>0</v>
      </c>
      <c r="EB213" s="64">
        <f t="shared" si="1106"/>
        <v>1345</v>
      </c>
      <c r="EC213" s="64">
        <f t="shared" si="1107"/>
        <v>32735746.507464007</v>
      </c>
    </row>
    <row r="214" spans="1:133" ht="30" x14ac:dyDescent="0.25">
      <c r="A214" s="47">
        <v>213</v>
      </c>
      <c r="B214" s="16" t="s">
        <v>281</v>
      </c>
      <c r="C214" s="17">
        <v>19007.45</v>
      </c>
      <c r="D214" s="17">
        <f t="shared" si="1108"/>
        <v>16156.332500000002</v>
      </c>
      <c r="E214" s="9">
        <v>1.32</v>
      </c>
      <c r="F214" s="10">
        <v>1</v>
      </c>
      <c r="G214" s="18"/>
      <c r="H214" s="19">
        <v>0.66</v>
      </c>
      <c r="I214" s="19">
        <v>0.16</v>
      </c>
      <c r="J214" s="19">
        <v>0.03</v>
      </c>
      <c r="K214" s="19">
        <v>0.15</v>
      </c>
      <c r="L214" s="17">
        <v>1.4</v>
      </c>
      <c r="M214" s="17">
        <v>1.68</v>
      </c>
      <c r="N214" s="17">
        <v>2.23</v>
      </c>
      <c r="O214" s="17">
        <v>2.39</v>
      </c>
      <c r="P214" s="11"/>
      <c r="Q214" s="11">
        <f t="shared" si="1049"/>
        <v>0</v>
      </c>
      <c r="R214" s="11">
        <v>10</v>
      </c>
      <c r="S214" s="11">
        <f t="shared" si="1050"/>
        <v>456634.97880000004</v>
      </c>
      <c r="T214" s="11"/>
      <c r="U214" s="11">
        <f t="shared" si="1051"/>
        <v>0</v>
      </c>
      <c r="V214" s="11">
        <v>186</v>
      </c>
      <c r="W214" s="11">
        <f t="shared" si="1052"/>
        <v>7186732.0509600015</v>
      </c>
      <c r="X214" s="11"/>
      <c r="Y214" s="11">
        <f t="shared" si="1053"/>
        <v>0</v>
      </c>
      <c r="Z214" s="11">
        <v>2</v>
      </c>
      <c r="AA214" s="11">
        <f t="shared" si="1054"/>
        <v>77276.688720000006</v>
      </c>
      <c r="AB214" s="11">
        <v>0</v>
      </c>
      <c r="AC214" s="11">
        <f t="shared" si="1055"/>
        <v>0</v>
      </c>
      <c r="AD214" s="11">
        <v>0</v>
      </c>
      <c r="AE214" s="11">
        <f t="shared" si="1056"/>
        <v>0</v>
      </c>
      <c r="AF214" s="11">
        <v>0</v>
      </c>
      <c r="AG214" s="11">
        <f t="shared" si="1057"/>
        <v>0</v>
      </c>
      <c r="AH214" s="11">
        <v>0</v>
      </c>
      <c r="AI214" s="11">
        <f t="shared" si="1058"/>
        <v>0</v>
      </c>
      <c r="AJ214" s="11">
        <v>0</v>
      </c>
      <c r="AK214" s="11">
        <f t="shared" si="1059"/>
        <v>0</v>
      </c>
      <c r="AL214" s="11"/>
      <c r="AM214" s="11">
        <f t="shared" si="1060"/>
        <v>0</v>
      </c>
      <c r="AN214" s="11"/>
      <c r="AO214" s="11">
        <f t="shared" si="1061"/>
        <v>0</v>
      </c>
      <c r="AP214" s="11">
        <v>2</v>
      </c>
      <c r="AQ214" s="11">
        <f t="shared" si="1062"/>
        <v>67792.731467999998</v>
      </c>
      <c r="AR214" s="11">
        <v>0</v>
      </c>
      <c r="AS214" s="11">
        <f t="shared" si="1063"/>
        <v>0</v>
      </c>
      <c r="AT214" s="11">
        <v>0</v>
      </c>
      <c r="AU214" s="11">
        <f t="shared" si="1064"/>
        <v>0</v>
      </c>
      <c r="AV214" s="11">
        <v>0</v>
      </c>
      <c r="AW214" s="11">
        <f t="shared" si="1065"/>
        <v>0</v>
      </c>
      <c r="AX214" s="11"/>
      <c r="AY214" s="11">
        <f t="shared" si="1066"/>
        <v>0</v>
      </c>
      <c r="AZ214" s="11"/>
      <c r="BA214" s="11">
        <f t="shared" si="1067"/>
        <v>0</v>
      </c>
      <c r="BB214" s="11">
        <v>0</v>
      </c>
      <c r="BC214" s="11">
        <f t="shared" si="1068"/>
        <v>0</v>
      </c>
      <c r="BD214" s="11">
        <v>10</v>
      </c>
      <c r="BE214" s="11">
        <f t="shared" si="1069"/>
        <v>376723.85751</v>
      </c>
      <c r="BF214" s="11"/>
      <c r="BG214" s="11">
        <f t="shared" si="1070"/>
        <v>0</v>
      </c>
      <c r="BH214" s="11">
        <v>0</v>
      </c>
      <c r="BI214" s="11">
        <f t="shared" si="1071"/>
        <v>0</v>
      </c>
      <c r="BJ214" s="11">
        <v>0</v>
      </c>
      <c r="BK214" s="11">
        <f t="shared" si="1072"/>
        <v>0</v>
      </c>
      <c r="BL214" s="11">
        <v>0</v>
      </c>
      <c r="BM214" s="11">
        <f t="shared" si="1073"/>
        <v>0</v>
      </c>
      <c r="BN214" s="11">
        <v>0</v>
      </c>
      <c r="BO214" s="11">
        <f t="shared" si="1074"/>
        <v>0</v>
      </c>
      <c r="BP214" s="11">
        <v>0</v>
      </c>
      <c r="BQ214" s="11">
        <f t="shared" si="1075"/>
        <v>0</v>
      </c>
      <c r="BR214" s="11">
        <v>0</v>
      </c>
      <c r="BS214" s="11">
        <f t="shared" si="1076"/>
        <v>0</v>
      </c>
      <c r="BT214" s="11">
        <v>0</v>
      </c>
      <c r="BU214" s="11">
        <f t="shared" si="1077"/>
        <v>0</v>
      </c>
      <c r="BV214" s="11">
        <v>5</v>
      </c>
      <c r="BW214" s="11">
        <f t="shared" si="1078"/>
        <v>188361.928755</v>
      </c>
      <c r="BX214" s="11">
        <v>0</v>
      </c>
      <c r="BY214" s="11">
        <f t="shared" si="1079"/>
        <v>0</v>
      </c>
      <c r="BZ214" s="11"/>
      <c r="CA214" s="11">
        <f t="shared" si="1080"/>
        <v>0</v>
      </c>
      <c r="CB214" s="11">
        <v>0</v>
      </c>
      <c r="CC214" s="11">
        <f t="shared" si="1081"/>
        <v>0</v>
      </c>
      <c r="CD214" s="11"/>
      <c r="CE214" s="11">
        <f t="shared" si="1082"/>
        <v>0</v>
      </c>
      <c r="CF214" s="11">
        <v>0</v>
      </c>
      <c r="CG214" s="11">
        <f t="shared" si="1083"/>
        <v>0</v>
      </c>
      <c r="CH214" s="11">
        <v>0</v>
      </c>
      <c r="CI214" s="11">
        <f t="shared" si="1084"/>
        <v>0</v>
      </c>
      <c r="CJ214" s="11"/>
      <c r="CK214" s="11">
        <f t="shared" si="975"/>
        <v>0</v>
      </c>
      <c r="CL214" s="11"/>
      <c r="CM214" s="11">
        <f t="shared" si="1085"/>
        <v>0</v>
      </c>
      <c r="CN214" s="11">
        <v>0</v>
      </c>
      <c r="CO214" s="11">
        <f t="shared" si="1086"/>
        <v>0</v>
      </c>
      <c r="CP214" s="11">
        <v>0</v>
      </c>
      <c r="CQ214" s="11">
        <f t="shared" si="1087"/>
        <v>0</v>
      </c>
      <c r="CR214" s="11">
        <v>0</v>
      </c>
      <c r="CS214" s="11">
        <f t="shared" si="1088"/>
        <v>0</v>
      </c>
      <c r="CT214" s="11">
        <v>55</v>
      </c>
      <c r="CU214" s="11">
        <f t="shared" si="1089"/>
        <v>2376258.1781400004</v>
      </c>
      <c r="CV214" s="11"/>
      <c r="CW214" s="11">
        <f t="shared" si="1090"/>
        <v>0</v>
      </c>
      <c r="CX214" s="11"/>
      <c r="CY214" s="11">
        <f t="shared" si="1091"/>
        <v>0</v>
      </c>
      <c r="CZ214" s="11">
        <v>0</v>
      </c>
      <c r="DA214" s="11">
        <f t="shared" si="1092"/>
        <v>0</v>
      </c>
      <c r="DB214" s="11">
        <v>0</v>
      </c>
      <c r="DC214" s="11">
        <f t="shared" si="1093"/>
        <v>0</v>
      </c>
      <c r="DD214" s="11"/>
      <c r="DE214" s="11">
        <f t="shared" si="1094"/>
        <v>0</v>
      </c>
      <c r="DF214" s="11">
        <v>0</v>
      </c>
      <c r="DG214" s="11">
        <f t="shared" si="1095"/>
        <v>0</v>
      </c>
      <c r="DH214" s="11">
        <v>0</v>
      </c>
      <c r="DI214" s="11">
        <f t="shared" si="1096"/>
        <v>0</v>
      </c>
      <c r="DJ214" s="11"/>
      <c r="DK214" s="11">
        <f t="shared" si="1097"/>
        <v>0</v>
      </c>
      <c r="DL214" s="11">
        <v>0</v>
      </c>
      <c r="DM214" s="11">
        <f t="shared" si="1098"/>
        <v>0</v>
      </c>
      <c r="DN214" s="11">
        <v>25</v>
      </c>
      <c r="DO214" s="11">
        <f t="shared" si="1099"/>
        <v>1130171.57253</v>
      </c>
      <c r="DP214" s="11">
        <v>0</v>
      </c>
      <c r="DQ214" s="11">
        <f t="shared" si="1100"/>
        <v>0</v>
      </c>
      <c r="DR214" s="11">
        <v>0</v>
      </c>
      <c r="DS214" s="11">
        <f t="shared" si="1101"/>
        <v>0</v>
      </c>
      <c r="DT214" s="11">
        <v>13</v>
      </c>
      <c r="DU214" s="11">
        <f t="shared" si="1102"/>
        <v>508234.73140440008</v>
      </c>
      <c r="DV214" s="11"/>
      <c r="DW214" s="11">
        <f t="shared" si="1103"/>
        <v>0</v>
      </c>
      <c r="DX214" s="11"/>
      <c r="DY214" s="11">
        <f t="shared" si="1104"/>
        <v>0</v>
      </c>
      <c r="DZ214" s="11"/>
      <c r="EA214" s="11">
        <f t="shared" si="1105"/>
        <v>0</v>
      </c>
      <c r="EB214" s="64">
        <f t="shared" si="1106"/>
        <v>308</v>
      </c>
      <c r="EC214" s="64">
        <f t="shared" si="1107"/>
        <v>12368186.718287401</v>
      </c>
    </row>
    <row r="215" spans="1:133" ht="30" x14ac:dyDescent="0.25">
      <c r="A215" s="47">
        <v>214</v>
      </c>
      <c r="B215" s="16" t="s">
        <v>282</v>
      </c>
      <c r="C215" s="17">
        <v>19007.45</v>
      </c>
      <c r="D215" s="17">
        <f t="shared" si="1108"/>
        <v>16726.556</v>
      </c>
      <c r="E215" s="9">
        <v>2.31</v>
      </c>
      <c r="F215" s="10">
        <v>1</v>
      </c>
      <c r="G215" s="18"/>
      <c r="H215" s="19">
        <v>0.6</v>
      </c>
      <c r="I215" s="19">
        <v>0.25</v>
      </c>
      <c r="J215" s="19">
        <v>0.03</v>
      </c>
      <c r="K215" s="19">
        <v>0.12</v>
      </c>
      <c r="L215" s="17">
        <v>1.4</v>
      </c>
      <c r="M215" s="17">
        <v>1.68</v>
      </c>
      <c r="N215" s="17">
        <v>2.23</v>
      </c>
      <c r="O215" s="17">
        <v>2.39</v>
      </c>
      <c r="P215" s="11"/>
      <c r="Q215" s="11">
        <f t="shared" si="1049"/>
        <v>0</v>
      </c>
      <c r="R215" s="11">
        <v>20</v>
      </c>
      <c r="S215" s="11">
        <f t="shared" si="1050"/>
        <v>1598222.4257999999</v>
      </c>
      <c r="T215" s="11"/>
      <c r="U215" s="11">
        <f t="shared" si="1051"/>
        <v>0</v>
      </c>
      <c r="V215" s="11"/>
      <c r="W215" s="11">
        <f t="shared" si="1052"/>
        <v>0</v>
      </c>
      <c r="X215" s="11"/>
      <c r="Y215" s="11">
        <f t="shared" si="1053"/>
        <v>0</v>
      </c>
      <c r="Z215" s="11">
        <v>8</v>
      </c>
      <c r="AA215" s="11">
        <f t="shared" si="1054"/>
        <v>540936.82104000007</v>
      </c>
      <c r="AB215" s="11">
        <v>0</v>
      </c>
      <c r="AC215" s="11">
        <f t="shared" si="1055"/>
        <v>0</v>
      </c>
      <c r="AD215" s="11">
        <v>0</v>
      </c>
      <c r="AE215" s="11">
        <f t="shared" si="1056"/>
        <v>0</v>
      </c>
      <c r="AF215" s="11">
        <v>0</v>
      </c>
      <c r="AG215" s="11">
        <f t="shared" si="1057"/>
        <v>0</v>
      </c>
      <c r="AH215" s="11">
        <v>0</v>
      </c>
      <c r="AI215" s="11">
        <f t="shared" si="1058"/>
        <v>0</v>
      </c>
      <c r="AJ215" s="11">
        <v>0</v>
      </c>
      <c r="AK215" s="11">
        <f t="shared" si="1059"/>
        <v>0</v>
      </c>
      <c r="AL215" s="11">
        <v>0</v>
      </c>
      <c r="AM215" s="11">
        <f t="shared" si="1060"/>
        <v>0</v>
      </c>
      <c r="AN215" s="11"/>
      <c r="AO215" s="11">
        <f t="shared" si="1061"/>
        <v>0</v>
      </c>
      <c r="AP215" s="11">
        <v>0</v>
      </c>
      <c r="AQ215" s="11">
        <f t="shared" si="1062"/>
        <v>0</v>
      </c>
      <c r="AR215" s="11">
        <v>0</v>
      </c>
      <c r="AS215" s="11">
        <f t="shared" si="1063"/>
        <v>0</v>
      </c>
      <c r="AT215" s="11">
        <v>0</v>
      </c>
      <c r="AU215" s="11">
        <f t="shared" si="1064"/>
        <v>0</v>
      </c>
      <c r="AV215" s="11">
        <v>0</v>
      </c>
      <c r="AW215" s="11">
        <f t="shared" si="1065"/>
        <v>0</v>
      </c>
      <c r="AX215" s="11"/>
      <c r="AY215" s="11">
        <f t="shared" si="1066"/>
        <v>0</v>
      </c>
      <c r="AZ215" s="11">
        <v>2</v>
      </c>
      <c r="BA215" s="11">
        <f t="shared" si="1067"/>
        <v>126013.69126500002</v>
      </c>
      <c r="BB215" s="11">
        <v>0</v>
      </c>
      <c r="BC215" s="11">
        <f t="shared" si="1068"/>
        <v>0</v>
      </c>
      <c r="BD215" s="11"/>
      <c r="BE215" s="11">
        <f t="shared" si="1069"/>
        <v>0</v>
      </c>
      <c r="BF215" s="11">
        <v>2</v>
      </c>
      <c r="BG215" s="11">
        <f t="shared" si="1070"/>
        <v>131853.35012850002</v>
      </c>
      <c r="BH215" s="11">
        <v>0</v>
      </c>
      <c r="BI215" s="11">
        <f t="shared" si="1071"/>
        <v>0</v>
      </c>
      <c r="BJ215" s="11">
        <v>0</v>
      </c>
      <c r="BK215" s="11">
        <f t="shared" si="1072"/>
        <v>0</v>
      </c>
      <c r="BL215" s="11">
        <v>0</v>
      </c>
      <c r="BM215" s="11">
        <f t="shared" si="1073"/>
        <v>0</v>
      </c>
      <c r="BN215" s="11">
        <v>0</v>
      </c>
      <c r="BO215" s="11">
        <f t="shared" si="1074"/>
        <v>0</v>
      </c>
      <c r="BP215" s="11">
        <v>0</v>
      </c>
      <c r="BQ215" s="11">
        <f t="shared" si="1075"/>
        <v>0</v>
      </c>
      <c r="BR215" s="11">
        <v>0</v>
      </c>
      <c r="BS215" s="11">
        <f t="shared" si="1076"/>
        <v>0</v>
      </c>
      <c r="BT215" s="11">
        <v>0</v>
      </c>
      <c r="BU215" s="11">
        <f t="shared" si="1077"/>
        <v>0</v>
      </c>
      <c r="BV215" s="11">
        <v>0</v>
      </c>
      <c r="BW215" s="11">
        <f t="shared" si="1078"/>
        <v>0</v>
      </c>
      <c r="BX215" s="11">
        <v>0</v>
      </c>
      <c r="BY215" s="11">
        <f t="shared" si="1079"/>
        <v>0</v>
      </c>
      <c r="BZ215" s="11">
        <v>0</v>
      </c>
      <c r="CA215" s="11">
        <f t="shared" si="1080"/>
        <v>0</v>
      </c>
      <c r="CB215" s="11">
        <v>0</v>
      </c>
      <c r="CC215" s="11">
        <f t="shared" si="1081"/>
        <v>0</v>
      </c>
      <c r="CD215" s="11">
        <v>5</v>
      </c>
      <c r="CE215" s="11">
        <f t="shared" si="1082"/>
        <v>378041.07379499997</v>
      </c>
      <c r="CF215" s="11">
        <v>0</v>
      </c>
      <c r="CG215" s="11">
        <f t="shared" si="1083"/>
        <v>0</v>
      </c>
      <c r="CH215" s="11">
        <v>1</v>
      </c>
      <c r="CI215" s="11">
        <f t="shared" si="1084"/>
        <v>72288.8297208</v>
      </c>
      <c r="CJ215" s="11">
        <v>5</v>
      </c>
      <c r="CK215" s="11">
        <f t="shared" si="975"/>
        <v>497907.75573000003</v>
      </c>
      <c r="CL215" s="11">
        <v>0</v>
      </c>
      <c r="CM215" s="11">
        <f t="shared" si="1085"/>
        <v>0</v>
      </c>
      <c r="CN215" s="11">
        <v>0</v>
      </c>
      <c r="CO215" s="11">
        <f t="shared" si="1086"/>
        <v>0</v>
      </c>
      <c r="CP215" s="11"/>
      <c r="CQ215" s="11">
        <f t="shared" si="1087"/>
        <v>0</v>
      </c>
      <c r="CR215" s="11">
        <v>0</v>
      </c>
      <c r="CS215" s="11">
        <f t="shared" si="1088"/>
        <v>0</v>
      </c>
      <c r="CT215" s="11">
        <v>0</v>
      </c>
      <c r="CU215" s="11">
        <f t="shared" si="1089"/>
        <v>0</v>
      </c>
      <c r="CV215" s="11"/>
      <c r="CW215" s="11">
        <f t="shared" si="1090"/>
        <v>0</v>
      </c>
      <c r="CX215" s="11"/>
      <c r="CY215" s="11">
        <f t="shared" si="1091"/>
        <v>0</v>
      </c>
      <c r="CZ215" s="11">
        <v>0</v>
      </c>
      <c r="DA215" s="11">
        <f t="shared" si="1092"/>
        <v>0</v>
      </c>
      <c r="DB215" s="11">
        <v>0</v>
      </c>
      <c r="DC215" s="11">
        <f t="shared" si="1093"/>
        <v>0</v>
      </c>
      <c r="DD215" s="11">
        <v>50</v>
      </c>
      <c r="DE215" s="11">
        <f t="shared" si="1094"/>
        <v>3955600.5038550003</v>
      </c>
      <c r="DF215" s="11">
        <v>0</v>
      </c>
      <c r="DG215" s="11">
        <f t="shared" si="1095"/>
        <v>0</v>
      </c>
      <c r="DH215" s="11">
        <v>0</v>
      </c>
      <c r="DI215" s="11">
        <f t="shared" si="1096"/>
        <v>0</v>
      </c>
      <c r="DJ215" s="11">
        <v>44</v>
      </c>
      <c r="DK215" s="11">
        <f t="shared" si="1097"/>
        <v>3480928.4433924002</v>
      </c>
      <c r="DL215" s="11">
        <v>0</v>
      </c>
      <c r="DM215" s="11">
        <f t="shared" si="1098"/>
        <v>0</v>
      </c>
      <c r="DN215" s="11">
        <v>17</v>
      </c>
      <c r="DO215" s="11">
        <f t="shared" si="1099"/>
        <v>1344904.1713107002</v>
      </c>
      <c r="DP215" s="11">
        <v>0</v>
      </c>
      <c r="DQ215" s="11">
        <f t="shared" si="1100"/>
        <v>0</v>
      </c>
      <c r="DR215" s="11">
        <v>0</v>
      </c>
      <c r="DS215" s="11">
        <f t="shared" si="1101"/>
        <v>0</v>
      </c>
      <c r="DT215" s="11"/>
      <c r="DU215" s="11">
        <f t="shared" si="1102"/>
        <v>0</v>
      </c>
      <c r="DV215" s="11"/>
      <c r="DW215" s="11">
        <f t="shared" si="1103"/>
        <v>0</v>
      </c>
      <c r="DX215" s="11">
        <v>0</v>
      </c>
      <c r="DY215" s="11">
        <f t="shared" si="1104"/>
        <v>0</v>
      </c>
      <c r="DZ215" s="11">
        <v>2</v>
      </c>
      <c r="EA215" s="11">
        <f t="shared" si="1105"/>
        <v>291203.59020637505</v>
      </c>
      <c r="EB215" s="64">
        <f t="shared" si="1106"/>
        <v>156</v>
      </c>
      <c r="EC215" s="64">
        <f t="shared" si="1107"/>
        <v>12417900.656243775</v>
      </c>
    </row>
    <row r="216" spans="1:133" ht="30" x14ac:dyDescent="0.25">
      <c r="A216" s="47">
        <v>215</v>
      </c>
      <c r="B216" s="16" t="s">
        <v>283</v>
      </c>
      <c r="C216" s="17">
        <v>19007.45</v>
      </c>
      <c r="D216" s="17">
        <f t="shared" si="1108"/>
        <v>15396.034500000002</v>
      </c>
      <c r="E216" s="9">
        <v>1.43</v>
      </c>
      <c r="F216" s="10">
        <v>1</v>
      </c>
      <c r="G216" s="18"/>
      <c r="H216" s="19">
        <v>0.6</v>
      </c>
      <c r="I216" s="19">
        <v>0.17</v>
      </c>
      <c r="J216" s="19">
        <v>0.04</v>
      </c>
      <c r="K216" s="19">
        <v>0.19</v>
      </c>
      <c r="L216" s="17">
        <v>1.4</v>
      </c>
      <c r="M216" s="17">
        <v>1.68</v>
      </c>
      <c r="N216" s="17">
        <v>2.23</v>
      </c>
      <c r="O216" s="17">
        <v>2.39</v>
      </c>
      <c r="P216" s="11"/>
      <c r="Q216" s="11">
        <f t="shared" si="1049"/>
        <v>0</v>
      </c>
      <c r="R216" s="11">
        <v>3</v>
      </c>
      <c r="S216" s="11">
        <f t="shared" si="1050"/>
        <v>148406.36811000001</v>
      </c>
      <c r="T216" s="11"/>
      <c r="U216" s="11">
        <f t="shared" si="1051"/>
        <v>0</v>
      </c>
      <c r="V216" s="11"/>
      <c r="W216" s="11">
        <f t="shared" si="1052"/>
        <v>0</v>
      </c>
      <c r="X216" s="11"/>
      <c r="Y216" s="11">
        <f t="shared" si="1053"/>
        <v>0</v>
      </c>
      <c r="Z216" s="11"/>
      <c r="AA216" s="11">
        <f t="shared" si="1054"/>
        <v>0</v>
      </c>
      <c r="AB216" s="11">
        <v>0</v>
      </c>
      <c r="AC216" s="11">
        <f t="shared" si="1055"/>
        <v>0</v>
      </c>
      <c r="AD216" s="11">
        <v>0</v>
      </c>
      <c r="AE216" s="11">
        <f t="shared" si="1056"/>
        <v>0</v>
      </c>
      <c r="AF216" s="11">
        <v>0</v>
      </c>
      <c r="AG216" s="11">
        <f t="shared" si="1057"/>
        <v>0</v>
      </c>
      <c r="AH216" s="11"/>
      <c r="AI216" s="11">
        <f t="shared" si="1058"/>
        <v>0</v>
      </c>
      <c r="AJ216" s="11">
        <v>0</v>
      </c>
      <c r="AK216" s="11">
        <f t="shared" si="1059"/>
        <v>0</v>
      </c>
      <c r="AL216" s="11">
        <v>0</v>
      </c>
      <c r="AM216" s="11">
        <f t="shared" si="1060"/>
        <v>0</v>
      </c>
      <c r="AN216" s="11"/>
      <c r="AO216" s="11">
        <f t="shared" si="1061"/>
        <v>0</v>
      </c>
      <c r="AP216" s="11">
        <v>0</v>
      </c>
      <c r="AQ216" s="11">
        <f t="shared" si="1062"/>
        <v>0</v>
      </c>
      <c r="AR216" s="11">
        <v>0</v>
      </c>
      <c r="AS216" s="11">
        <f t="shared" si="1063"/>
        <v>0</v>
      </c>
      <c r="AT216" s="11">
        <v>0</v>
      </c>
      <c r="AU216" s="11">
        <f t="shared" si="1064"/>
        <v>0</v>
      </c>
      <c r="AV216" s="11">
        <v>0</v>
      </c>
      <c r="AW216" s="11">
        <f t="shared" si="1065"/>
        <v>0</v>
      </c>
      <c r="AX216" s="12"/>
      <c r="AY216" s="11">
        <f t="shared" si="1066"/>
        <v>0</v>
      </c>
      <c r="AZ216" s="12"/>
      <c r="BA216" s="11">
        <f t="shared" si="1067"/>
        <v>0</v>
      </c>
      <c r="BB216" s="11">
        <v>0</v>
      </c>
      <c r="BC216" s="11">
        <f t="shared" si="1068"/>
        <v>0</v>
      </c>
      <c r="BD216" s="11"/>
      <c r="BE216" s="11">
        <f t="shared" si="1069"/>
        <v>0</v>
      </c>
      <c r="BF216" s="11">
        <v>0</v>
      </c>
      <c r="BG216" s="11">
        <f t="shared" si="1070"/>
        <v>0</v>
      </c>
      <c r="BH216" s="11"/>
      <c r="BI216" s="11">
        <f t="shared" si="1071"/>
        <v>0</v>
      </c>
      <c r="BJ216" s="11">
        <v>0</v>
      </c>
      <c r="BK216" s="11">
        <f t="shared" si="1072"/>
        <v>0</v>
      </c>
      <c r="BL216" s="11">
        <v>0</v>
      </c>
      <c r="BM216" s="11">
        <f t="shared" si="1073"/>
        <v>0</v>
      </c>
      <c r="BN216" s="11">
        <v>0</v>
      </c>
      <c r="BO216" s="11">
        <f t="shared" si="1074"/>
        <v>0</v>
      </c>
      <c r="BP216" s="11">
        <v>0</v>
      </c>
      <c r="BQ216" s="11">
        <f t="shared" si="1075"/>
        <v>0</v>
      </c>
      <c r="BR216" s="11">
        <v>0</v>
      </c>
      <c r="BS216" s="11">
        <f t="shared" si="1076"/>
        <v>0</v>
      </c>
      <c r="BT216" s="11">
        <v>0</v>
      </c>
      <c r="BU216" s="11">
        <f t="shared" si="1077"/>
        <v>0</v>
      </c>
      <c r="BV216" s="11">
        <v>0</v>
      </c>
      <c r="BW216" s="11">
        <f t="shared" si="1078"/>
        <v>0</v>
      </c>
      <c r="BX216" s="11">
        <v>0</v>
      </c>
      <c r="BY216" s="11">
        <f t="shared" si="1079"/>
        <v>0</v>
      </c>
      <c r="BZ216" s="11">
        <v>0</v>
      </c>
      <c r="CA216" s="11">
        <f t="shared" si="1080"/>
        <v>0</v>
      </c>
      <c r="CB216" s="11">
        <v>0</v>
      </c>
      <c r="CC216" s="11">
        <f t="shared" si="1081"/>
        <v>0</v>
      </c>
      <c r="CD216" s="11">
        <v>10</v>
      </c>
      <c r="CE216" s="11">
        <f t="shared" si="1082"/>
        <v>468050.85327000002</v>
      </c>
      <c r="CF216" s="11">
        <v>0</v>
      </c>
      <c r="CG216" s="11">
        <f t="shared" si="1083"/>
        <v>0</v>
      </c>
      <c r="CH216" s="12"/>
      <c r="CI216" s="11">
        <f t="shared" si="1084"/>
        <v>0</v>
      </c>
      <c r="CJ216" s="12"/>
      <c r="CK216" s="11">
        <f t="shared" si="975"/>
        <v>0</v>
      </c>
      <c r="CL216" s="11">
        <v>0</v>
      </c>
      <c r="CM216" s="11">
        <f t="shared" si="1085"/>
        <v>0</v>
      </c>
      <c r="CN216" s="11">
        <v>0</v>
      </c>
      <c r="CO216" s="11">
        <f t="shared" si="1086"/>
        <v>0</v>
      </c>
      <c r="CP216" s="11">
        <v>0</v>
      </c>
      <c r="CQ216" s="11">
        <f t="shared" si="1087"/>
        <v>0</v>
      </c>
      <c r="CR216" s="11">
        <v>0</v>
      </c>
      <c r="CS216" s="11">
        <f t="shared" si="1088"/>
        <v>0</v>
      </c>
      <c r="CT216" s="11">
        <v>0</v>
      </c>
      <c r="CU216" s="11">
        <f t="shared" si="1089"/>
        <v>0</v>
      </c>
      <c r="CV216" s="12"/>
      <c r="CW216" s="11">
        <f t="shared" si="1090"/>
        <v>0</v>
      </c>
      <c r="CX216" s="12"/>
      <c r="CY216" s="11">
        <f t="shared" si="1091"/>
        <v>0</v>
      </c>
      <c r="CZ216" s="11">
        <v>0</v>
      </c>
      <c r="DA216" s="11">
        <f t="shared" si="1092"/>
        <v>0</v>
      </c>
      <c r="DB216" s="11">
        <v>0</v>
      </c>
      <c r="DC216" s="11">
        <f t="shared" si="1093"/>
        <v>0</v>
      </c>
      <c r="DD216" s="11">
        <v>0</v>
      </c>
      <c r="DE216" s="11">
        <f t="shared" si="1094"/>
        <v>0</v>
      </c>
      <c r="DF216" s="11">
        <v>0</v>
      </c>
      <c r="DG216" s="11">
        <f t="shared" si="1095"/>
        <v>0</v>
      </c>
      <c r="DH216" s="11">
        <v>0</v>
      </c>
      <c r="DI216" s="11">
        <f t="shared" si="1096"/>
        <v>0</v>
      </c>
      <c r="DJ216" s="11">
        <v>0</v>
      </c>
      <c r="DK216" s="11">
        <f t="shared" si="1097"/>
        <v>0</v>
      </c>
      <c r="DL216" s="11">
        <v>0</v>
      </c>
      <c r="DM216" s="11">
        <f t="shared" si="1098"/>
        <v>0</v>
      </c>
      <c r="DN216" s="11">
        <v>0</v>
      </c>
      <c r="DO216" s="11">
        <f t="shared" si="1099"/>
        <v>0</v>
      </c>
      <c r="DP216" s="11">
        <v>0</v>
      </c>
      <c r="DQ216" s="11">
        <f t="shared" si="1100"/>
        <v>0</v>
      </c>
      <c r="DR216" s="11">
        <v>0</v>
      </c>
      <c r="DS216" s="11">
        <f t="shared" si="1101"/>
        <v>0</v>
      </c>
      <c r="DT216" s="11"/>
      <c r="DU216" s="11">
        <f t="shared" si="1102"/>
        <v>0</v>
      </c>
      <c r="DV216" s="11">
        <v>0</v>
      </c>
      <c r="DW216" s="11">
        <f t="shared" si="1103"/>
        <v>0</v>
      </c>
      <c r="DX216" s="11">
        <v>0</v>
      </c>
      <c r="DY216" s="11">
        <f t="shared" si="1104"/>
        <v>0</v>
      </c>
      <c r="DZ216" s="11">
        <v>0</v>
      </c>
      <c r="EA216" s="11">
        <f t="shared" si="1105"/>
        <v>0</v>
      </c>
      <c r="EB216" s="64">
        <f t="shared" si="1106"/>
        <v>13</v>
      </c>
      <c r="EC216" s="64">
        <f t="shared" si="1107"/>
        <v>616457.22138</v>
      </c>
    </row>
    <row r="217" spans="1:133" ht="30" x14ac:dyDescent="0.25">
      <c r="A217" s="47">
        <v>216</v>
      </c>
      <c r="B217" s="16" t="s">
        <v>284</v>
      </c>
      <c r="C217" s="17">
        <v>19007.45</v>
      </c>
      <c r="D217" s="17">
        <f t="shared" si="1108"/>
        <v>15776.183500000003</v>
      </c>
      <c r="E217" s="9">
        <v>1.83</v>
      </c>
      <c r="F217" s="10">
        <v>1</v>
      </c>
      <c r="G217" s="18"/>
      <c r="H217" s="19">
        <v>0.61</v>
      </c>
      <c r="I217" s="19">
        <v>0.18</v>
      </c>
      <c r="J217" s="19">
        <v>0.04</v>
      </c>
      <c r="K217" s="19">
        <v>0.17</v>
      </c>
      <c r="L217" s="17">
        <v>1.4</v>
      </c>
      <c r="M217" s="17">
        <v>1.68</v>
      </c>
      <c r="N217" s="17">
        <v>2.23</v>
      </c>
      <c r="O217" s="17">
        <v>2.39</v>
      </c>
      <c r="P217" s="11"/>
      <c r="Q217" s="11">
        <f t="shared" si="1049"/>
        <v>0</v>
      </c>
      <c r="R217" s="11">
        <v>2</v>
      </c>
      <c r="S217" s="11">
        <f t="shared" si="1050"/>
        <v>126612.42594000002</v>
      </c>
      <c r="T217" s="11"/>
      <c r="U217" s="11">
        <f t="shared" si="1051"/>
        <v>0</v>
      </c>
      <c r="V217" s="11"/>
      <c r="W217" s="11">
        <f t="shared" si="1052"/>
        <v>0</v>
      </c>
      <c r="X217" s="11">
        <v>20</v>
      </c>
      <c r="Y217" s="11">
        <f t="shared" si="1053"/>
        <v>1071335.9118000001</v>
      </c>
      <c r="Z217" s="11">
        <v>7</v>
      </c>
      <c r="AA217" s="11">
        <f t="shared" si="1054"/>
        <v>374967.56913000002</v>
      </c>
      <c r="AB217" s="11">
        <v>0</v>
      </c>
      <c r="AC217" s="11">
        <f t="shared" si="1055"/>
        <v>0</v>
      </c>
      <c r="AD217" s="11">
        <v>0</v>
      </c>
      <c r="AE217" s="11">
        <f t="shared" si="1056"/>
        <v>0</v>
      </c>
      <c r="AF217" s="11">
        <v>0</v>
      </c>
      <c r="AG217" s="11">
        <f t="shared" si="1057"/>
        <v>0</v>
      </c>
      <c r="AH217" s="11">
        <v>0</v>
      </c>
      <c r="AI217" s="11">
        <f t="shared" si="1058"/>
        <v>0</v>
      </c>
      <c r="AJ217" s="11">
        <v>2</v>
      </c>
      <c r="AK217" s="11">
        <f t="shared" si="1059"/>
        <v>99829.028145000004</v>
      </c>
      <c r="AL217" s="11">
        <v>0</v>
      </c>
      <c r="AM217" s="11">
        <f t="shared" si="1060"/>
        <v>0</v>
      </c>
      <c r="AN217" s="11"/>
      <c r="AO217" s="11">
        <f t="shared" si="1061"/>
        <v>0</v>
      </c>
      <c r="AP217" s="11">
        <v>0</v>
      </c>
      <c r="AQ217" s="11">
        <f t="shared" si="1062"/>
        <v>0</v>
      </c>
      <c r="AR217" s="11">
        <v>0</v>
      </c>
      <c r="AS217" s="11">
        <f t="shared" si="1063"/>
        <v>0</v>
      </c>
      <c r="AT217" s="11">
        <v>0</v>
      </c>
      <c r="AU217" s="11">
        <f t="shared" si="1064"/>
        <v>0</v>
      </c>
      <c r="AV217" s="11">
        <v>0</v>
      </c>
      <c r="AW217" s="11">
        <f t="shared" si="1065"/>
        <v>0</v>
      </c>
      <c r="AX217" s="12"/>
      <c r="AY217" s="11">
        <f t="shared" si="1066"/>
        <v>0</v>
      </c>
      <c r="AZ217" s="12"/>
      <c r="BA217" s="11">
        <f t="shared" si="1067"/>
        <v>0</v>
      </c>
      <c r="BB217" s="11">
        <v>0</v>
      </c>
      <c r="BC217" s="11">
        <f t="shared" si="1068"/>
        <v>0</v>
      </c>
      <c r="BD217" s="11"/>
      <c r="BE217" s="11">
        <f t="shared" si="1069"/>
        <v>0</v>
      </c>
      <c r="BF217" s="11">
        <v>2</v>
      </c>
      <c r="BG217" s="11">
        <f t="shared" si="1070"/>
        <v>104455.25140050001</v>
      </c>
      <c r="BH217" s="11">
        <v>2</v>
      </c>
      <c r="BI217" s="11">
        <f t="shared" si="1071"/>
        <v>104455.25140050001</v>
      </c>
      <c r="BJ217" s="11">
        <v>0</v>
      </c>
      <c r="BK217" s="11">
        <f t="shared" si="1072"/>
        <v>0</v>
      </c>
      <c r="BL217" s="11">
        <v>0</v>
      </c>
      <c r="BM217" s="11">
        <f t="shared" si="1073"/>
        <v>0</v>
      </c>
      <c r="BN217" s="11">
        <v>0</v>
      </c>
      <c r="BO217" s="11">
        <f t="shared" si="1074"/>
        <v>0</v>
      </c>
      <c r="BP217" s="11">
        <v>0</v>
      </c>
      <c r="BQ217" s="11">
        <f t="shared" si="1075"/>
        <v>0</v>
      </c>
      <c r="BR217" s="11">
        <v>0</v>
      </c>
      <c r="BS217" s="11">
        <f t="shared" si="1076"/>
        <v>0</v>
      </c>
      <c r="BT217" s="11">
        <v>0</v>
      </c>
      <c r="BU217" s="11">
        <f t="shared" si="1077"/>
        <v>0</v>
      </c>
      <c r="BV217" s="11"/>
      <c r="BW217" s="11">
        <f t="shared" si="1078"/>
        <v>0</v>
      </c>
      <c r="BX217" s="11">
        <v>0</v>
      </c>
      <c r="BY217" s="11">
        <f t="shared" si="1079"/>
        <v>0</v>
      </c>
      <c r="BZ217" s="11">
        <v>0</v>
      </c>
      <c r="CA217" s="11">
        <f t="shared" si="1080"/>
        <v>0</v>
      </c>
      <c r="CB217" s="11">
        <v>0</v>
      </c>
      <c r="CC217" s="11">
        <f t="shared" si="1081"/>
        <v>0</v>
      </c>
      <c r="CD217" s="11">
        <v>0</v>
      </c>
      <c r="CE217" s="11">
        <f t="shared" si="1082"/>
        <v>0</v>
      </c>
      <c r="CF217" s="11">
        <v>0</v>
      </c>
      <c r="CG217" s="11">
        <f t="shared" si="1083"/>
        <v>0</v>
      </c>
      <c r="CH217" s="11"/>
      <c r="CI217" s="11">
        <f t="shared" si="1084"/>
        <v>0</v>
      </c>
      <c r="CJ217" s="11"/>
      <c r="CK217" s="11">
        <f t="shared" si="975"/>
        <v>0</v>
      </c>
      <c r="CL217" s="11">
        <v>2</v>
      </c>
      <c r="CM217" s="11">
        <f t="shared" si="1085"/>
        <v>112782.4532604</v>
      </c>
      <c r="CN217" s="11">
        <v>0</v>
      </c>
      <c r="CO217" s="11">
        <f t="shared" si="1086"/>
        <v>0</v>
      </c>
      <c r="CP217" s="11">
        <v>0</v>
      </c>
      <c r="CQ217" s="11">
        <f t="shared" si="1087"/>
        <v>0</v>
      </c>
      <c r="CR217" s="11">
        <v>0</v>
      </c>
      <c r="CS217" s="11">
        <f t="shared" si="1088"/>
        <v>0</v>
      </c>
      <c r="CT217" s="11">
        <v>1</v>
      </c>
      <c r="CU217" s="11">
        <f t="shared" si="1089"/>
        <v>59897.416887000007</v>
      </c>
      <c r="CV217" s="11"/>
      <c r="CW217" s="11">
        <f t="shared" si="1090"/>
        <v>0</v>
      </c>
      <c r="CX217" s="11"/>
      <c r="CY217" s="11">
        <f t="shared" si="1091"/>
        <v>0</v>
      </c>
      <c r="CZ217" s="11">
        <v>0</v>
      </c>
      <c r="DA217" s="11">
        <f t="shared" si="1092"/>
        <v>0</v>
      </c>
      <c r="DB217" s="11">
        <v>0</v>
      </c>
      <c r="DC217" s="11">
        <f t="shared" si="1093"/>
        <v>0</v>
      </c>
      <c r="DD217" s="11">
        <v>0</v>
      </c>
      <c r="DE217" s="11">
        <f t="shared" si="1094"/>
        <v>0</v>
      </c>
      <c r="DF217" s="11">
        <v>0</v>
      </c>
      <c r="DG217" s="11">
        <f t="shared" si="1095"/>
        <v>0</v>
      </c>
      <c r="DH217" s="11">
        <v>0</v>
      </c>
      <c r="DI217" s="11">
        <f t="shared" si="1096"/>
        <v>0</v>
      </c>
      <c r="DJ217" s="11"/>
      <c r="DK217" s="11">
        <f t="shared" si="1097"/>
        <v>0</v>
      </c>
      <c r="DL217" s="11">
        <v>0</v>
      </c>
      <c r="DM217" s="11">
        <f t="shared" si="1098"/>
        <v>0</v>
      </c>
      <c r="DN217" s="11">
        <v>0</v>
      </c>
      <c r="DO217" s="11">
        <f t="shared" si="1099"/>
        <v>0</v>
      </c>
      <c r="DP217" s="11">
        <v>0</v>
      </c>
      <c r="DQ217" s="11">
        <f t="shared" si="1100"/>
        <v>0</v>
      </c>
      <c r="DR217" s="11">
        <v>0</v>
      </c>
      <c r="DS217" s="11">
        <f t="shared" si="1101"/>
        <v>0</v>
      </c>
      <c r="DT217" s="11"/>
      <c r="DU217" s="11">
        <f t="shared" si="1102"/>
        <v>0</v>
      </c>
      <c r="DV217" s="11">
        <v>0</v>
      </c>
      <c r="DW217" s="11">
        <f t="shared" si="1103"/>
        <v>0</v>
      </c>
      <c r="DX217" s="11">
        <v>0</v>
      </c>
      <c r="DY217" s="11">
        <f t="shared" si="1104"/>
        <v>0</v>
      </c>
      <c r="DZ217" s="11">
        <v>0</v>
      </c>
      <c r="EA217" s="11">
        <f t="shared" si="1105"/>
        <v>0</v>
      </c>
      <c r="EB217" s="64">
        <f t="shared" si="1106"/>
        <v>38</v>
      </c>
      <c r="EC217" s="64">
        <f t="shared" si="1107"/>
        <v>2054335.3079634004</v>
      </c>
    </row>
    <row r="218" spans="1:133" ht="30" x14ac:dyDescent="0.25">
      <c r="A218" s="47">
        <v>217</v>
      </c>
      <c r="B218" s="16" t="s">
        <v>285</v>
      </c>
      <c r="C218" s="17">
        <v>19007.45</v>
      </c>
      <c r="D218" s="17">
        <f t="shared" si="1108"/>
        <v>15776.183499999999</v>
      </c>
      <c r="E218" s="9">
        <v>1.95</v>
      </c>
      <c r="F218" s="10">
        <v>1</v>
      </c>
      <c r="G218" s="18"/>
      <c r="H218" s="19">
        <v>0.57999999999999996</v>
      </c>
      <c r="I218" s="19">
        <v>0.21</v>
      </c>
      <c r="J218" s="19">
        <v>0.04</v>
      </c>
      <c r="K218" s="19">
        <v>0.17</v>
      </c>
      <c r="L218" s="17">
        <v>1.4</v>
      </c>
      <c r="M218" s="17">
        <v>1.68</v>
      </c>
      <c r="N218" s="17">
        <v>2.23</v>
      </c>
      <c r="O218" s="17">
        <v>2.39</v>
      </c>
      <c r="P218" s="11"/>
      <c r="Q218" s="11">
        <f t="shared" si="1049"/>
        <v>0</v>
      </c>
      <c r="R218" s="11">
        <v>2</v>
      </c>
      <c r="S218" s="11">
        <f t="shared" si="1050"/>
        <v>134914.88010000001</v>
      </c>
      <c r="T218" s="11"/>
      <c r="U218" s="11">
        <f t="shared" si="1051"/>
        <v>0</v>
      </c>
      <c r="V218" s="11"/>
      <c r="W218" s="11">
        <f t="shared" si="1052"/>
        <v>0</v>
      </c>
      <c r="X218" s="11">
        <v>10</v>
      </c>
      <c r="Y218" s="11">
        <f t="shared" si="1053"/>
        <v>570793.72349999996</v>
      </c>
      <c r="Z218" s="11">
        <v>9</v>
      </c>
      <c r="AA218" s="11">
        <f t="shared" si="1054"/>
        <v>513714.35115</v>
      </c>
      <c r="AB218" s="11">
        <v>0</v>
      </c>
      <c r="AC218" s="11">
        <f t="shared" si="1055"/>
        <v>0</v>
      </c>
      <c r="AD218" s="11">
        <v>0</v>
      </c>
      <c r="AE218" s="11">
        <f t="shared" si="1056"/>
        <v>0</v>
      </c>
      <c r="AF218" s="11">
        <v>0</v>
      </c>
      <c r="AG218" s="11">
        <f t="shared" si="1057"/>
        <v>0</v>
      </c>
      <c r="AH218" s="11">
        <v>0</v>
      </c>
      <c r="AI218" s="11">
        <f t="shared" si="1058"/>
        <v>0</v>
      </c>
      <c r="AJ218" s="11">
        <v>0</v>
      </c>
      <c r="AK218" s="11">
        <f t="shared" si="1059"/>
        <v>0</v>
      </c>
      <c r="AL218" s="11">
        <v>0</v>
      </c>
      <c r="AM218" s="11">
        <f t="shared" si="1060"/>
        <v>0</v>
      </c>
      <c r="AN218" s="11"/>
      <c r="AO218" s="11">
        <f t="shared" si="1061"/>
        <v>0</v>
      </c>
      <c r="AP218" s="11">
        <v>0</v>
      </c>
      <c r="AQ218" s="11">
        <f t="shared" si="1062"/>
        <v>0</v>
      </c>
      <c r="AR218" s="11">
        <v>0</v>
      </c>
      <c r="AS218" s="11">
        <f t="shared" si="1063"/>
        <v>0</v>
      </c>
      <c r="AT218" s="11">
        <v>0</v>
      </c>
      <c r="AU218" s="11">
        <f t="shared" si="1064"/>
        <v>0</v>
      </c>
      <c r="AV218" s="11">
        <v>0</v>
      </c>
      <c r="AW218" s="11">
        <f t="shared" si="1065"/>
        <v>0</v>
      </c>
      <c r="AX218" s="11"/>
      <c r="AY218" s="11">
        <f t="shared" si="1066"/>
        <v>0</v>
      </c>
      <c r="AZ218" s="11"/>
      <c r="BA218" s="11">
        <f t="shared" si="1067"/>
        <v>0</v>
      </c>
      <c r="BB218" s="11">
        <v>0</v>
      </c>
      <c r="BC218" s="11">
        <f t="shared" si="1068"/>
        <v>0</v>
      </c>
      <c r="BD218" s="11">
        <v>5</v>
      </c>
      <c r="BE218" s="11">
        <f t="shared" si="1069"/>
        <v>278261.94020625</v>
      </c>
      <c r="BF218" s="11">
        <v>7</v>
      </c>
      <c r="BG218" s="11">
        <f t="shared" si="1070"/>
        <v>389566.71628875</v>
      </c>
      <c r="BH218" s="11"/>
      <c r="BI218" s="11">
        <f t="shared" si="1071"/>
        <v>0</v>
      </c>
      <c r="BJ218" s="11">
        <v>0</v>
      </c>
      <c r="BK218" s="11">
        <f t="shared" si="1072"/>
        <v>0</v>
      </c>
      <c r="BL218" s="11">
        <v>0</v>
      </c>
      <c r="BM218" s="11">
        <f t="shared" si="1073"/>
        <v>0</v>
      </c>
      <c r="BN218" s="11">
        <v>0</v>
      </c>
      <c r="BO218" s="11">
        <f t="shared" si="1074"/>
        <v>0</v>
      </c>
      <c r="BP218" s="11">
        <v>0</v>
      </c>
      <c r="BQ218" s="11">
        <f t="shared" si="1075"/>
        <v>0</v>
      </c>
      <c r="BR218" s="11">
        <v>0</v>
      </c>
      <c r="BS218" s="11">
        <f t="shared" si="1076"/>
        <v>0</v>
      </c>
      <c r="BT218" s="11">
        <v>5</v>
      </c>
      <c r="BU218" s="11">
        <f t="shared" si="1077"/>
        <v>285396.86174999998</v>
      </c>
      <c r="BV218" s="11">
        <v>0</v>
      </c>
      <c r="BW218" s="11">
        <f t="shared" si="1078"/>
        <v>0</v>
      </c>
      <c r="BX218" s="11">
        <v>0</v>
      </c>
      <c r="BY218" s="11">
        <f t="shared" si="1079"/>
        <v>0</v>
      </c>
      <c r="BZ218" s="11">
        <v>0</v>
      </c>
      <c r="CA218" s="11">
        <f t="shared" si="1080"/>
        <v>0</v>
      </c>
      <c r="CB218" s="11">
        <v>0</v>
      </c>
      <c r="CC218" s="11">
        <f t="shared" si="1081"/>
        <v>0</v>
      </c>
      <c r="CD218" s="11">
        <v>2</v>
      </c>
      <c r="CE218" s="11">
        <f t="shared" si="1082"/>
        <v>127650.23271</v>
      </c>
      <c r="CF218" s="11">
        <v>0</v>
      </c>
      <c r="CG218" s="11">
        <f t="shared" si="1083"/>
        <v>0</v>
      </c>
      <c r="CH218" s="11"/>
      <c r="CI218" s="11">
        <f t="shared" si="1084"/>
        <v>0</v>
      </c>
      <c r="CJ218" s="11"/>
      <c r="CK218" s="11">
        <f t="shared" si="975"/>
        <v>0</v>
      </c>
      <c r="CL218" s="11">
        <v>0</v>
      </c>
      <c r="CM218" s="11">
        <f t="shared" si="1085"/>
        <v>0</v>
      </c>
      <c r="CN218" s="11">
        <v>0</v>
      </c>
      <c r="CO218" s="11">
        <f t="shared" si="1086"/>
        <v>0</v>
      </c>
      <c r="CP218" s="11">
        <v>0</v>
      </c>
      <c r="CQ218" s="11">
        <f t="shared" si="1087"/>
        <v>0</v>
      </c>
      <c r="CR218" s="11">
        <v>0</v>
      </c>
      <c r="CS218" s="11">
        <f t="shared" si="1088"/>
        <v>0</v>
      </c>
      <c r="CT218" s="11">
        <v>0</v>
      </c>
      <c r="CU218" s="11">
        <f t="shared" si="1089"/>
        <v>0</v>
      </c>
      <c r="CV218" s="11"/>
      <c r="CW218" s="11">
        <f t="shared" si="1090"/>
        <v>0</v>
      </c>
      <c r="CX218" s="11"/>
      <c r="CY218" s="11">
        <f t="shared" si="1091"/>
        <v>0</v>
      </c>
      <c r="CZ218" s="11">
        <v>0</v>
      </c>
      <c r="DA218" s="11">
        <f t="shared" si="1092"/>
        <v>0</v>
      </c>
      <c r="DB218" s="11">
        <v>0</v>
      </c>
      <c r="DC218" s="11">
        <f t="shared" si="1093"/>
        <v>0</v>
      </c>
      <c r="DD218" s="11"/>
      <c r="DE218" s="11">
        <f t="shared" si="1094"/>
        <v>0</v>
      </c>
      <c r="DF218" s="11">
        <v>0</v>
      </c>
      <c r="DG218" s="11">
        <f t="shared" si="1095"/>
        <v>0</v>
      </c>
      <c r="DH218" s="11">
        <v>0</v>
      </c>
      <c r="DI218" s="11">
        <f t="shared" si="1096"/>
        <v>0</v>
      </c>
      <c r="DJ218" s="11"/>
      <c r="DK218" s="11">
        <f t="shared" si="1097"/>
        <v>0</v>
      </c>
      <c r="DL218" s="11">
        <v>0</v>
      </c>
      <c r="DM218" s="11">
        <f t="shared" si="1098"/>
        <v>0</v>
      </c>
      <c r="DN218" s="11">
        <v>0</v>
      </c>
      <c r="DO218" s="11">
        <f t="shared" si="1099"/>
        <v>0</v>
      </c>
      <c r="DP218" s="11">
        <v>0</v>
      </c>
      <c r="DQ218" s="11">
        <f t="shared" si="1100"/>
        <v>0</v>
      </c>
      <c r="DR218" s="11">
        <v>0</v>
      </c>
      <c r="DS218" s="11">
        <f t="shared" si="1101"/>
        <v>0</v>
      </c>
      <c r="DT218" s="11"/>
      <c r="DU218" s="11">
        <f t="shared" si="1102"/>
        <v>0</v>
      </c>
      <c r="DV218" s="11">
        <v>0</v>
      </c>
      <c r="DW218" s="11">
        <f t="shared" si="1103"/>
        <v>0</v>
      </c>
      <c r="DX218" s="11">
        <v>0</v>
      </c>
      <c r="DY218" s="11">
        <f t="shared" si="1104"/>
        <v>0</v>
      </c>
      <c r="DZ218" s="11">
        <v>0</v>
      </c>
      <c r="EA218" s="11">
        <f t="shared" si="1105"/>
        <v>0</v>
      </c>
      <c r="EB218" s="64">
        <f t="shared" si="1106"/>
        <v>40</v>
      </c>
      <c r="EC218" s="64">
        <f t="shared" si="1107"/>
        <v>2300298.7057050001</v>
      </c>
    </row>
    <row r="219" spans="1:133" ht="30" x14ac:dyDescent="0.25">
      <c r="A219" s="47">
        <v>118</v>
      </c>
      <c r="B219" s="16" t="s">
        <v>286</v>
      </c>
      <c r="C219" s="17">
        <v>19007.45</v>
      </c>
      <c r="D219" s="17"/>
      <c r="E219" s="9">
        <v>1.8</v>
      </c>
      <c r="F219" s="10">
        <v>1</v>
      </c>
      <c r="G219" s="18"/>
      <c r="H219" s="19">
        <v>0.57999999999999996</v>
      </c>
      <c r="I219" s="19">
        <v>0.21</v>
      </c>
      <c r="J219" s="19">
        <v>0.04</v>
      </c>
      <c r="K219" s="19">
        <v>0.17</v>
      </c>
      <c r="L219" s="17">
        <v>1.4</v>
      </c>
      <c r="M219" s="17">
        <v>1.68</v>
      </c>
      <c r="N219" s="17">
        <v>2.23</v>
      </c>
      <c r="O219" s="17">
        <v>2.39</v>
      </c>
      <c r="P219" s="11"/>
      <c r="Q219" s="11">
        <f t="shared" si="1049"/>
        <v>0</v>
      </c>
      <c r="R219" s="11"/>
      <c r="S219" s="11">
        <f t="shared" si="1050"/>
        <v>0</v>
      </c>
      <c r="T219" s="11"/>
      <c r="U219" s="11">
        <f t="shared" si="1051"/>
        <v>0</v>
      </c>
      <c r="V219" s="11"/>
      <c r="W219" s="11">
        <f t="shared" si="1052"/>
        <v>0</v>
      </c>
      <c r="X219" s="11"/>
      <c r="Y219" s="11">
        <f t="shared" si="1053"/>
        <v>0</v>
      </c>
      <c r="Z219" s="11">
        <v>1</v>
      </c>
      <c r="AA219" s="11">
        <f t="shared" si="1054"/>
        <v>52688.65140000001</v>
      </c>
      <c r="AB219" s="11"/>
      <c r="AC219" s="11">
        <f t="shared" si="1055"/>
        <v>0</v>
      </c>
      <c r="AD219" s="11"/>
      <c r="AE219" s="11">
        <f t="shared" si="1056"/>
        <v>0</v>
      </c>
      <c r="AF219" s="11"/>
      <c r="AG219" s="11">
        <f t="shared" si="1057"/>
        <v>0</v>
      </c>
      <c r="AH219" s="11"/>
      <c r="AI219" s="11">
        <f t="shared" si="1058"/>
        <v>0</v>
      </c>
      <c r="AJ219" s="11"/>
      <c r="AK219" s="11">
        <f t="shared" si="1059"/>
        <v>0</v>
      </c>
      <c r="AL219" s="11"/>
      <c r="AM219" s="11">
        <f t="shared" si="1060"/>
        <v>0</v>
      </c>
      <c r="AN219" s="11"/>
      <c r="AO219" s="11">
        <f t="shared" si="1061"/>
        <v>0</v>
      </c>
      <c r="AP219" s="11"/>
      <c r="AQ219" s="11">
        <f t="shared" si="1062"/>
        <v>0</v>
      </c>
      <c r="AR219" s="11"/>
      <c r="AS219" s="11">
        <f t="shared" si="1063"/>
        <v>0</v>
      </c>
      <c r="AT219" s="11"/>
      <c r="AU219" s="11">
        <f t="shared" si="1064"/>
        <v>0</v>
      </c>
      <c r="AV219" s="11"/>
      <c r="AW219" s="11">
        <f t="shared" si="1065"/>
        <v>0</v>
      </c>
      <c r="AX219" s="11"/>
      <c r="AY219" s="11">
        <f t="shared" si="1066"/>
        <v>0</v>
      </c>
      <c r="AZ219" s="11"/>
      <c r="BA219" s="11">
        <f t="shared" si="1067"/>
        <v>0</v>
      </c>
      <c r="BB219" s="11"/>
      <c r="BC219" s="11">
        <f t="shared" si="1068"/>
        <v>0</v>
      </c>
      <c r="BD219" s="11"/>
      <c r="BE219" s="11">
        <f t="shared" si="1069"/>
        <v>0</v>
      </c>
      <c r="BF219" s="11"/>
      <c r="BG219" s="11">
        <f t="shared" si="1070"/>
        <v>0</v>
      </c>
      <c r="BH219" s="11"/>
      <c r="BI219" s="11">
        <f t="shared" si="1071"/>
        <v>0</v>
      </c>
      <c r="BJ219" s="11"/>
      <c r="BK219" s="11">
        <f t="shared" si="1072"/>
        <v>0</v>
      </c>
      <c r="BL219" s="11"/>
      <c r="BM219" s="11">
        <f t="shared" si="1073"/>
        <v>0</v>
      </c>
      <c r="BN219" s="11"/>
      <c r="BO219" s="11">
        <f t="shared" si="1074"/>
        <v>0</v>
      </c>
      <c r="BP219" s="11"/>
      <c r="BQ219" s="11">
        <f t="shared" si="1075"/>
        <v>0</v>
      </c>
      <c r="BR219" s="11"/>
      <c r="BS219" s="11">
        <f t="shared" si="1076"/>
        <v>0</v>
      </c>
      <c r="BT219" s="11"/>
      <c r="BU219" s="11">
        <f t="shared" si="1077"/>
        <v>0</v>
      </c>
      <c r="BV219" s="11"/>
      <c r="BW219" s="11">
        <f t="shared" si="1078"/>
        <v>0</v>
      </c>
      <c r="BX219" s="11"/>
      <c r="BY219" s="11">
        <f t="shared" si="1079"/>
        <v>0</v>
      </c>
      <c r="BZ219" s="11"/>
      <c r="CA219" s="11">
        <f t="shared" si="1080"/>
        <v>0</v>
      </c>
      <c r="CB219" s="11"/>
      <c r="CC219" s="11">
        <f t="shared" si="1081"/>
        <v>0</v>
      </c>
      <c r="CD219" s="11"/>
      <c r="CE219" s="11">
        <f t="shared" si="1082"/>
        <v>0</v>
      </c>
      <c r="CF219" s="11"/>
      <c r="CG219" s="11">
        <f t="shared" si="1083"/>
        <v>0</v>
      </c>
      <c r="CH219" s="11"/>
      <c r="CI219" s="11">
        <f t="shared" si="1084"/>
        <v>0</v>
      </c>
      <c r="CJ219" s="11"/>
      <c r="CK219" s="11">
        <f t="shared" si="975"/>
        <v>0</v>
      </c>
      <c r="CL219" s="11"/>
      <c r="CM219" s="11">
        <f t="shared" si="1085"/>
        <v>0</v>
      </c>
      <c r="CN219" s="11"/>
      <c r="CO219" s="11">
        <f t="shared" si="1086"/>
        <v>0</v>
      </c>
      <c r="CP219" s="11"/>
      <c r="CQ219" s="11">
        <f t="shared" si="1087"/>
        <v>0</v>
      </c>
      <c r="CR219" s="11"/>
      <c r="CS219" s="11">
        <f t="shared" si="1088"/>
        <v>0</v>
      </c>
      <c r="CT219" s="11"/>
      <c r="CU219" s="11">
        <f t="shared" si="1089"/>
        <v>0</v>
      </c>
      <c r="CV219" s="11"/>
      <c r="CW219" s="11">
        <f t="shared" si="1090"/>
        <v>0</v>
      </c>
      <c r="CX219" s="11"/>
      <c r="CY219" s="11">
        <f t="shared" si="1091"/>
        <v>0</v>
      </c>
      <c r="CZ219" s="11"/>
      <c r="DA219" s="11">
        <f t="shared" si="1092"/>
        <v>0</v>
      </c>
      <c r="DB219" s="11"/>
      <c r="DC219" s="11">
        <f t="shared" si="1093"/>
        <v>0</v>
      </c>
      <c r="DD219" s="11"/>
      <c r="DE219" s="11">
        <f t="shared" si="1094"/>
        <v>0</v>
      </c>
      <c r="DF219" s="11"/>
      <c r="DG219" s="11">
        <f t="shared" si="1095"/>
        <v>0</v>
      </c>
      <c r="DH219" s="11"/>
      <c r="DI219" s="11">
        <f t="shared" si="1096"/>
        <v>0</v>
      </c>
      <c r="DJ219" s="11"/>
      <c r="DK219" s="11">
        <f t="shared" si="1097"/>
        <v>0</v>
      </c>
      <c r="DL219" s="11"/>
      <c r="DM219" s="11">
        <f t="shared" si="1098"/>
        <v>0</v>
      </c>
      <c r="DN219" s="11"/>
      <c r="DO219" s="11">
        <f t="shared" si="1099"/>
        <v>0</v>
      </c>
      <c r="DP219" s="11"/>
      <c r="DQ219" s="11">
        <f t="shared" si="1100"/>
        <v>0</v>
      </c>
      <c r="DR219" s="11"/>
      <c r="DS219" s="11">
        <f t="shared" si="1101"/>
        <v>0</v>
      </c>
      <c r="DT219" s="11"/>
      <c r="DU219" s="11">
        <f t="shared" si="1102"/>
        <v>0</v>
      </c>
      <c r="DV219" s="11"/>
      <c r="DW219" s="11">
        <f t="shared" si="1103"/>
        <v>0</v>
      </c>
      <c r="DX219" s="11"/>
      <c r="DY219" s="11">
        <f t="shared" si="1104"/>
        <v>0</v>
      </c>
      <c r="DZ219" s="11"/>
      <c r="EA219" s="11">
        <f t="shared" si="1105"/>
        <v>0</v>
      </c>
      <c r="EB219" s="64">
        <f t="shared" si="1106"/>
        <v>1</v>
      </c>
      <c r="EC219" s="64">
        <f t="shared" si="1107"/>
        <v>52688.65140000001</v>
      </c>
    </row>
    <row r="220" spans="1:133" ht="30" x14ac:dyDescent="0.25">
      <c r="A220" s="47">
        <v>218</v>
      </c>
      <c r="B220" s="16" t="s">
        <v>287</v>
      </c>
      <c r="C220" s="17">
        <v>19007.45</v>
      </c>
      <c r="D220" s="17">
        <f t="shared" ref="D220:D229" si="1109">C220*(H220+I220+J220)</f>
        <v>15015.885500000002</v>
      </c>
      <c r="E220" s="9">
        <v>1.53</v>
      </c>
      <c r="F220" s="10">
        <v>1</v>
      </c>
      <c r="G220" s="18"/>
      <c r="H220" s="19">
        <v>0.53</v>
      </c>
      <c r="I220" s="19">
        <v>0.21</v>
      </c>
      <c r="J220" s="19">
        <v>0.05</v>
      </c>
      <c r="K220" s="19">
        <v>0.21</v>
      </c>
      <c r="L220" s="17">
        <v>1.4</v>
      </c>
      <c r="M220" s="17">
        <v>1.68</v>
      </c>
      <c r="N220" s="17">
        <v>2.23</v>
      </c>
      <c r="O220" s="17">
        <v>2.39</v>
      </c>
      <c r="P220" s="11"/>
      <c r="Q220" s="11">
        <f t="shared" si="1049"/>
        <v>0</v>
      </c>
      <c r="R220" s="11">
        <v>5</v>
      </c>
      <c r="S220" s="11">
        <f t="shared" si="1050"/>
        <v>264640.72635000001</v>
      </c>
      <c r="T220" s="11"/>
      <c r="U220" s="11">
        <f t="shared" si="1051"/>
        <v>0</v>
      </c>
      <c r="V220" s="11"/>
      <c r="W220" s="11">
        <f t="shared" si="1052"/>
        <v>0</v>
      </c>
      <c r="X220" s="11">
        <v>9</v>
      </c>
      <c r="Y220" s="11">
        <f t="shared" si="1053"/>
        <v>403068.1832100001</v>
      </c>
      <c r="Z220" s="11">
        <v>87</v>
      </c>
      <c r="AA220" s="11">
        <f t="shared" si="1054"/>
        <v>3896325.7710300004</v>
      </c>
      <c r="AB220" s="11">
        <v>0</v>
      </c>
      <c r="AC220" s="11">
        <f t="shared" si="1055"/>
        <v>0</v>
      </c>
      <c r="AD220" s="11">
        <v>0</v>
      </c>
      <c r="AE220" s="11">
        <f t="shared" si="1056"/>
        <v>0</v>
      </c>
      <c r="AF220" s="11">
        <v>0</v>
      </c>
      <c r="AG220" s="11">
        <f t="shared" si="1057"/>
        <v>0</v>
      </c>
      <c r="AH220" s="11">
        <v>0</v>
      </c>
      <c r="AI220" s="11">
        <f t="shared" si="1058"/>
        <v>0</v>
      </c>
      <c r="AJ220" s="11">
        <v>0</v>
      </c>
      <c r="AK220" s="11">
        <f t="shared" si="1059"/>
        <v>0</v>
      </c>
      <c r="AL220" s="11">
        <v>0</v>
      </c>
      <c r="AM220" s="11">
        <f t="shared" si="1060"/>
        <v>0</v>
      </c>
      <c r="AN220" s="11"/>
      <c r="AO220" s="11">
        <f t="shared" si="1061"/>
        <v>0</v>
      </c>
      <c r="AP220" s="11">
        <v>0</v>
      </c>
      <c r="AQ220" s="11">
        <f t="shared" si="1062"/>
        <v>0</v>
      </c>
      <c r="AR220" s="11">
        <v>0</v>
      </c>
      <c r="AS220" s="11">
        <f t="shared" si="1063"/>
        <v>0</v>
      </c>
      <c r="AT220" s="11">
        <v>0</v>
      </c>
      <c r="AU220" s="11">
        <f t="shared" si="1064"/>
        <v>0</v>
      </c>
      <c r="AV220" s="11">
        <v>0</v>
      </c>
      <c r="AW220" s="11">
        <f t="shared" si="1065"/>
        <v>0</v>
      </c>
      <c r="AX220" s="11"/>
      <c r="AY220" s="11">
        <f t="shared" si="1066"/>
        <v>0</v>
      </c>
      <c r="AZ220" s="11"/>
      <c r="BA220" s="11">
        <f t="shared" si="1067"/>
        <v>0</v>
      </c>
      <c r="BB220" s="11">
        <v>0</v>
      </c>
      <c r="BC220" s="11">
        <f t="shared" si="1068"/>
        <v>0</v>
      </c>
      <c r="BD220" s="11">
        <v>0</v>
      </c>
      <c r="BE220" s="11">
        <f t="shared" si="1069"/>
        <v>0</v>
      </c>
      <c r="BF220" s="11">
        <v>0</v>
      </c>
      <c r="BG220" s="11">
        <f t="shared" si="1070"/>
        <v>0</v>
      </c>
      <c r="BH220" s="11">
        <v>10</v>
      </c>
      <c r="BI220" s="11">
        <f t="shared" si="1071"/>
        <v>436657.1984775</v>
      </c>
      <c r="BJ220" s="11">
        <v>0</v>
      </c>
      <c r="BK220" s="11">
        <f t="shared" si="1072"/>
        <v>0</v>
      </c>
      <c r="BL220" s="11">
        <v>0</v>
      </c>
      <c r="BM220" s="11">
        <f t="shared" si="1073"/>
        <v>0</v>
      </c>
      <c r="BN220" s="11">
        <v>0</v>
      </c>
      <c r="BO220" s="11">
        <f t="shared" si="1074"/>
        <v>0</v>
      </c>
      <c r="BP220" s="11">
        <v>0</v>
      </c>
      <c r="BQ220" s="11">
        <f t="shared" si="1075"/>
        <v>0</v>
      </c>
      <c r="BR220" s="11">
        <v>0</v>
      </c>
      <c r="BS220" s="11">
        <f t="shared" si="1076"/>
        <v>0</v>
      </c>
      <c r="BT220" s="11">
        <v>0</v>
      </c>
      <c r="BU220" s="11">
        <f t="shared" si="1077"/>
        <v>0</v>
      </c>
      <c r="BV220" s="11">
        <v>0</v>
      </c>
      <c r="BW220" s="11">
        <f t="shared" si="1078"/>
        <v>0</v>
      </c>
      <c r="BX220" s="11">
        <v>0</v>
      </c>
      <c r="BY220" s="11">
        <f t="shared" si="1079"/>
        <v>0</v>
      </c>
      <c r="BZ220" s="11">
        <v>0</v>
      </c>
      <c r="CA220" s="11">
        <f t="shared" si="1080"/>
        <v>0</v>
      </c>
      <c r="CB220" s="11">
        <v>0</v>
      </c>
      <c r="CC220" s="11">
        <f t="shared" si="1081"/>
        <v>0</v>
      </c>
      <c r="CD220" s="11">
        <v>0</v>
      </c>
      <c r="CE220" s="11">
        <f t="shared" si="1082"/>
        <v>0</v>
      </c>
      <c r="CF220" s="11">
        <v>0</v>
      </c>
      <c r="CG220" s="11">
        <f t="shared" si="1083"/>
        <v>0</v>
      </c>
      <c r="CH220" s="11"/>
      <c r="CI220" s="11">
        <f t="shared" si="1084"/>
        <v>0</v>
      </c>
      <c r="CJ220" s="11"/>
      <c r="CK220" s="11">
        <f t="shared" si="975"/>
        <v>0</v>
      </c>
      <c r="CL220" s="11">
        <v>0</v>
      </c>
      <c r="CM220" s="11">
        <f t="shared" si="1085"/>
        <v>0</v>
      </c>
      <c r="CN220" s="11">
        <v>0</v>
      </c>
      <c r="CO220" s="11">
        <f t="shared" si="1086"/>
        <v>0</v>
      </c>
      <c r="CP220" s="11"/>
      <c r="CQ220" s="11">
        <f t="shared" si="1087"/>
        <v>0</v>
      </c>
      <c r="CR220" s="11">
        <v>0</v>
      </c>
      <c r="CS220" s="11">
        <f t="shared" si="1088"/>
        <v>0</v>
      </c>
      <c r="CT220" s="11">
        <v>0</v>
      </c>
      <c r="CU220" s="11">
        <f t="shared" si="1089"/>
        <v>0</v>
      </c>
      <c r="CV220" s="11"/>
      <c r="CW220" s="11">
        <f t="shared" si="1090"/>
        <v>0</v>
      </c>
      <c r="CX220" s="11"/>
      <c r="CY220" s="11">
        <f t="shared" si="1091"/>
        <v>0</v>
      </c>
      <c r="CZ220" s="11">
        <v>0</v>
      </c>
      <c r="DA220" s="11">
        <f t="shared" si="1092"/>
        <v>0</v>
      </c>
      <c r="DB220" s="11">
        <v>0</v>
      </c>
      <c r="DC220" s="11">
        <f t="shared" si="1093"/>
        <v>0</v>
      </c>
      <c r="DD220" s="11">
        <v>0</v>
      </c>
      <c r="DE220" s="11">
        <f t="shared" si="1094"/>
        <v>0</v>
      </c>
      <c r="DF220" s="11">
        <v>0</v>
      </c>
      <c r="DG220" s="11">
        <f t="shared" si="1095"/>
        <v>0</v>
      </c>
      <c r="DH220" s="11">
        <v>0</v>
      </c>
      <c r="DI220" s="11">
        <f t="shared" si="1096"/>
        <v>0</v>
      </c>
      <c r="DJ220" s="11">
        <v>0</v>
      </c>
      <c r="DK220" s="11">
        <f t="shared" si="1097"/>
        <v>0</v>
      </c>
      <c r="DL220" s="11">
        <v>0</v>
      </c>
      <c r="DM220" s="11">
        <f t="shared" si="1098"/>
        <v>0</v>
      </c>
      <c r="DN220" s="11"/>
      <c r="DO220" s="11">
        <f t="shared" si="1099"/>
        <v>0</v>
      </c>
      <c r="DP220" s="11">
        <v>0</v>
      </c>
      <c r="DQ220" s="11">
        <f t="shared" si="1100"/>
        <v>0</v>
      </c>
      <c r="DR220" s="11">
        <v>0</v>
      </c>
      <c r="DS220" s="11">
        <f t="shared" si="1101"/>
        <v>0</v>
      </c>
      <c r="DT220" s="11"/>
      <c r="DU220" s="11">
        <f t="shared" si="1102"/>
        <v>0</v>
      </c>
      <c r="DV220" s="11">
        <v>0</v>
      </c>
      <c r="DW220" s="11">
        <f t="shared" si="1103"/>
        <v>0</v>
      </c>
      <c r="DX220" s="11">
        <v>0</v>
      </c>
      <c r="DY220" s="11">
        <f t="shared" si="1104"/>
        <v>0</v>
      </c>
      <c r="DZ220" s="11">
        <v>0</v>
      </c>
      <c r="EA220" s="11">
        <f t="shared" si="1105"/>
        <v>0</v>
      </c>
      <c r="EB220" s="64">
        <f t="shared" si="1106"/>
        <v>111</v>
      </c>
      <c r="EC220" s="64">
        <f t="shared" si="1107"/>
        <v>5000691.8790675001</v>
      </c>
    </row>
    <row r="221" spans="1:133" ht="30" x14ac:dyDescent="0.25">
      <c r="A221" s="47">
        <v>219</v>
      </c>
      <c r="B221" s="16" t="s">
        <v>288</v>
      </c>
      <c r="C221" s="17">
        <v>19007.45</v>
      </c>
      <c r="D221" s="17">
        <f t="shared" si="1109"/>
        <v>15586.109000000002</v>
      </c>
      <c r="E221" s="9">
        <v>1.86</v>
      </c>
      <c r="F221" s="10">
        <v>1</v>
      </c>
      <c r="G221" s="18"/>
      <c r="H221" s="19">
        <v>0.61</v>
      </c>
      <c r="I221" s="19">
        <v>0.17</v>
      </c>
      <c r="J221" s="19">
        <v>0.04</v>
      </c>
      <c r="K221" s="19">
        <v>0.18</v>
      </c>
      <c r="L221" s="17">
        <v>1.4</v>
      </c>
      <c r="M221" s="17">
        <v>1.68</v>
      </c>
      <c r="N221" s="17">
        <v>2.23</v>
      </c>
      <c r="O221" s="17">
        <v>2.39</v>
      </c>
      <c r="P221" s="11"/>
      <c r="Q221" s="11">
        <f t="shared" si="1049"/>
        <v>0</v>
      </c>
      <c r="R221" s="11">
        <v>3</v>
      </c>
      <c r="S221" s="11">
        <f t="shared" si="1050"/>
        <v>193032.05922000002</v>
      </c>
      <c r="T221" s="11"/>
      <c r="U221" s="11">
        <f t="shared" si="1051"/>
        <v>0</v>
      </c>
      <c r="V221" s="11"/>
      <c r="W221" s="11">
        <f t="shared" si="1052"/>
        <v>0</v>
      </c>
      <c r="X221" s="11">
        <v>12</v>
      </c>
      <c r="Y221" s="11">
        <f t="shared" si="1053"/>
        <v>653339.27736000007</v>
      </c>
      <c r="Z221" s="11">
        <v>2</v>
      </c>
      <c r="AA221" s="11">
        <f t="shared" si="1054"/>
        <v>108889.87956</v>
      </c>
      <c r="AB221" s="11">
        <v>0</v>
      </c>
      <c r="AC221" s="11">
        <f t="shared" si="1055"/>
        <v>0</v>
      </c>
      <c r="AD221" s="11">
        <v>0</v>
      </c>
      <c r="AE221" s="11">
        <f t="shared" si="1056"/>
        <v>0</v>
      </c>
      <c r="AF221" s="11">
        <v>0</v>
      </c>
      <c r="AG221" s="11">
        <f t="shared" si="1057"/>
        <v>0</v>
      </c>
      <c r="AH221" s="11">
        <v>0</v>
      </c>
      <c r="AI221" s="11">
        <f t="shared" si="1058"/>
        <v>0</v>
      </c>
      <c r="AJ221" s="11">
        <v>0</v>
      </c>
      <c r="AK221" s="11">
        <f t="shared" si="1059"/>
        <v>0</v>
      </c>
      <c r="AL221" s="11">
        <v>0</v>
      </c>
      <c r="AM221" s="11">
        <f t="shared" si="1060"/>
        <v>0</v>
      </c>
      <c r="AN221" s="11"/>
      <c r="AO221" s="11">
        <f t="shared" si="1061"/>
        <v>0</v>
      </c>
      <c r="AP221" s="11">
        <v>0</v>
      </c>
      <c r="AQ221" s="11">
        <f t="shared" si="1062"/>
        <v>0</v>
      </c>
      <c r="AR221" s="11">
        <v>0</v>
      </c>
      <c r="AS221" s="11">
        <f t="shared" si="1063"/>
        <v>0</v>
      </c>
      <c r="AT221" s="11">
        <v>0</v>
      </c>
      <c r="AU221" s="11">
        <f t="shared" si="1064"/>
        <v>0</v>
      </c>
      <c r="AV221" s="11">
        <v>0</v>
      </c>
      <c r="AW221" s="11">
        <f t="shared" si="1065"/>
        <v>0</v>
      </c>
      <c r="AX221" s="11"/>
      <c r="AY221" s="11">
        <f t="shared" si="1066"/>
        <v>0</v>
      </c>
      <c r="AZ221" s="11"/>
      <c r="BA221" s="11">
        <f t="shared" si="1067"/>
        <v>0</v>
      </c>
      <c r="BB221" s="11">
        <v>0</v>
      </c>
      <c r="BC221" s="11">
        <f t="shared" si="1068"/>
        <v>0</v>
      </c>
      <c r="BD221" s="11">
        <v>0</v>
      </c>
      <c r="BE221" s="11">
        <f t="shared" si="1069"/>
        <v>0</v>
      </c>
      <c r="BF221" s="11">
        <v>0</v>
      </c>
      <c r="BG221" s="11">
        <f t="shared" si="1070"/>
        <v>0</v>
      </c>
      <c r="BH221" s="11"/>
      <c r="BI221" s="11">
        <f t="shared" si="1071"/>
        <v>0</v>
      </c>
      <c r="BJ221" s="11">
        <v>0</v>
      </c>
      <c r="BK221" s="11">
        <f t="shared" si="1072"/>
        <v>0</v>
      </c>
      <c r="BL221" s="11">
        <v>0</v>
      </c>
      <c r="BM221" s="11">
        <f t="shared" si="1073"/>
        <v>0</v>
      </c>
      <c r="BN221" s="11">
        <v>0</v>
      </c>
      <c r="BO221" s="11">
        <f t="shared" si="1074"/>
        <v>0</v>
      </c>
      <c r="BP221" s="11">
        <v>0</v>
      </c>
      <c r="BQ221" s="11">
        <f t="shared" si="1075"/>
        <v>0</v>
      </c>
      <c r="BR221" s="11">
        <v>0</v>
      </c>
      <c r="BS221" s="11">
        <f t="shared" si="1076"/>
        <v>0</v>
      </c>
      <c r="BT221" s="11">
        <v>10</v>
      </c>
      <c r="BU221" s="11">
        <f t="shared" si="1077"/>
        <v>544449.39780000004</v>
      </c>
      <c r="BV221" s="11"/>
      <c r="BW221" s="11">
        <f t="shared" si="1078"/>
        <v>0</v>
      </c>
      <c r="BX221" s="11">
        <v>0</v>
      </c>
      <c r="BY221" s="11">
        <f t="shared" si="1079"/>
        <v>0</v>
      </c>
      <c r="BZ221" s="11">
        <v>0</v>
      </c>
      <c r="CA221" s="11">
        <f t="shared" si="1080"/>
        <v>0</v>
      </c>
      <c r="CB221" s="11">
        <v>0</v>
      </c>
      <c r="CC221" s="11">
        <f t="shared" si="1081"/>
        <v>0</v>
      </c>
      <c r="CD221" s="11">
        <v>0</v>
      </c>
      <c r="CE221" s="11">
        <f t="shared" si="1082"/>
        <v>0</v>
      </c>
      <c r="CF221" s="11">
        <v>0</v>
      </c>
      <c r="CG221" s="11">
        <f t="shared" si="1083"/>
        <v>0</v>
      </c>
      <c r="CH221" s="11"/>
      <c r="CI221" s="11">
        <f t="shared" si="1084"/>
        <v>0</v>
      </c>
      <c r="CJ221" s="11"/>
      <c r="CK221" s="11">
        <f t="shared" si="975"/>
        <v>0</v>
      </c>
      <c r="CL221" s="11">
        <v>0</v>
      </c>
      <c r="CM221" s="11">
        <f t="shared" si="1085"/>
        <v>0</v>
      </c>
      <c r="CN221" s="11">
        <v>0</v>
      </c>
      <c r="CO221" s="11">
        <f t="shared" si="1086"/>
        <v>0</v>
      </c>
      <c r="CP221" s="11">
        <v>3</v>
      </c>
      <c r="CQ221" s="11">
        <f t="shared" si="1087"/>
        <v>171947.01890520001</v>
      </c>
      <c r="CR221" s="11">
        <v>0</v>
      </c>
      <c r="CS221" s="11">
        <f t="shared" si="1088"/>
        <v>0</v>
      </c>
      <c r="CT221" s="11">
        <v>0</v>
      </c>
      <c r="CU221" s="11">
        <f t="shared" si="1089"/>
        <v>0</v>
      </c>
      <c r="CV221" s="11"/>
      <c r="CW221" s="11">
        <f t="shared" si="1090"/>
        <v>0</v>
      </c>
      <c r="CX221" s="11"/>
      <c r="CY221" s="11">
        <f t="shared" si="1091"/>
        <v>0</v>
      </c>
      <c r="CZ221" s="11">
        <v>0</v>
      </c>
      <c r="DA221" s="11">
        <f t="shared" si="1092"/>
        <v>0</v>
      </c>
      <c r="DB221" s="11">
        <v>0</v>
      </c>
      <c r="DC221" s="11">
        <f t="shared" si="1093"/>
        <v>0</v>
      </c>
      <c r="DD221" s="11">
        <v>0</v>
      </c>
      <c r="DE221" s="11">
        <f t="shared" si="1094"/>
        <v>0</v>
      </c>
      <c r="DF221" s="11">
        <v>0</v>
      </c>
      <c r="DG221" s="11">
        <f t="shared" si="1095"/>
        <v>0</v>
      </c>
      <c r="DH221" s="11">
        <v>0</v>
      </c>
      <c r="DI221" s="11">
        <f t="shared" si="1096"/>
        <v>0</v>
      </c>
      <c r="DJ221" s="11">
        <v>0</v>
      </c>
      <c r="DK221" s="11">
        <f t="shared" si="1097"/>
        <v>0</v>
      </c>
      <c r="DL221" s="11">
        <v>0</v>
      </c>
      <c r="DM221" s="11">
        <f t="shared" si="1098"/>
        <v>0</v>
      </c>
      <c r="DN221" s="11">
        <v>30</v>
      </c>
      <c r="DO221" s="11">
        <f t="shared" si="1099"/>
        <v>1911017.3862780002</v>
      </c>
      <c r="DP221" s="11">
        <v>0</v>
      </c>
      <c r="DQ221" s="11">
        <f t="shared" si="1100"/>
        <v>0</v>
      </c>
      <c r="DR221" s="11">
        <v>0</v>
      </c>
      <c r="DS221" s="11">
        <f t="shared" si="1101"/>
        <v>0</v>
      </c>
      <c r="DT221" s="11">
        <v>10</v>
      </c>
      <c r="DU221" s="11">
        <f t="shared" si="1102"/>
        <v>550883.79977399996</v>
      </c>
      <c r="DV221" s="11">
        <v>0</v>
      </c>
      <c r="DW221" s="11">
        <f t="shared" si="1103"/>
        <v>0</v>
      </c>
      <c r="DX221" s="11">
        <v>0</v>
      </c>
      <c r="DY221" s="11">
        <f t="shared" si="1104"/>
        <v>0</v>
      </c>
      <c r="DZ221" s="11">
        <v>0</v>
      </c>
      <c r="EA221" s="11">
        <f t="shared" si="1105"/>
        <v>0</v>
      </c>
      <c r="EB221" s="64">
        <f t="shared" si="1106"/>
        <v>70</v>
      </c>
      <c r="EC221" s="64">
        <f t="shared" si="1107"/>
        <v>4133558.8188972003</v>
      </c>
    </row>
    <row r="222" spans="1:133" ht="45" x14ac:dyDescent="0.25">
      <c r="A222" s="47">
        <v>220</v>
      </c>
      <c r="B222" s="16" t="s">
        <v>289</v>
      </c>
      <c r="C222" s="17">
        <v>19007.45</v>
      </c>
      <c r="D222" s="17">
        <f t="shared" si="1109"/>
        <v>15776.183500000003</v>
      </c>
      <c r="E222" s="9">
        <v>0.76</v>
      </c>
      <c r="F222" s="10">
        <v>1</v>
      </c>
      <c r="G222" s="18"/>
      <c r="H222" s="19">
        <v>0.65</v>
      </c>
      <c r="I222" s="19">
        <v>0.14000000000000001</v>
      </c>
      <c r="J222" s="19">
        <v>0.04</v>
      </c>
      <c r="K222" s="19">
        <v>0.17</v>
      </c>
      <c r="L222" s="17">
        <v>1.4</v>
      </c>
      <c r="M222" s="17">
        <v>1.68</v>
      </c>
      <c r="N222" s="17">
        <v>2.23</v>
      </c>
      <c r="O222" s="17">
        <v>2.39</v>
      </c>
      <c r="P222" s="11"/>
      <c r="Q222" s="11">
        <f t="shared" si="1049"/>
        <v>0</v>
      </c>
      <c r="R222" s="11">
        <v>0</v>
      </c>
      <c r="S222" s="11">
        <f t="shared" si="1050"/>
        <v>0</v>
      </c>
      <c r="T222" s="11"/>
      <c r="U222" s="11">
        <f t="shared" si="1051"/>
        <v>0</v>
      </c>
      <c r="V222" s="11">
        <v>10</v>
      </c>
      <c r="W222" s="11">
        <f t="shared" si="1052"/>
        <v>222463.1948</v>
      </c>
      <c r="X222" s="11">
        <v>0</v>
      </c>
      <c r="Y222" s="11">
        <f t="shared" si="1053"/>
        <v>0</v>
      </c>
      <c r="Z222" s="11">
        <v>7</v>
      </c>
      <c r="AA222" s="11">
        <f t="shared" si="1054"/>
        <v>155724.23635999998</v>
      </c>
      <c r="AB222" s="11">
        <v>0</v>
      </c>
      <c r="AC222" s="11">
        <f t="shared" si="1055"/>
        <v>0</v>
      </c>
      <c r="AD222" s="11">
        <v>0</v>
      </c>
      <c r="AE222" s="11">
        <f t="shared" si="1056"/>
        <v>0</v>
      </c>
      <c r="AF222" s="11">
        <v>0</v>
      </c>
      <c r="AG222" s="11">
        <f t="shared" si="1057"/>
        <v>0</v>
      </c>
      <c r="AH222" s="11">
        <v>0</v>
      </c>
      <c r="AI222" s="11">
        <f t="shared" si="1058"/>
        <v>0</v>
      </c>
      <c r="AJ222" s="11">
        <v>2</v>
      </c>
      <c r="AK222" s="11">
        <f t="shared" si="1059"/>
        <v>41459.049939999997</v>
      </c>
      <c r="AL222" s="11">
        <v>3</v>
      </c>
      <c r="AM222" s="11">
        <f t="shared" si="1060"/>
        <v>58548.268085999996</v>
      </c>
      <c r="AN222" s="11"/>
      <c r="AO222" s="11">
        <f t="shared" si="1061"/>
        <v>0</v>
      </c>
      <c r="AP222" s="11">
        <v>0</v>
      </c>
      <c r="AQ222" s="11">
        <f t="shared" si="1062"/>
        <v>0</v>
      </c>
      <c r="AR222" s="11">
        <v>0</v>
      </c>
      <c r="AS222" s="11">
        <f t="shared" si="1063"/>
        <v>0</v>
      </c>
      <c r="AT222" s="11">
        <v>0</v>
      </c>
      <c r="AU222" s="11">
        <f t="shared" si="1064"/>
        <v>0</v>
      </c>
      <c r="AV222" s="11">
        <v>0</v>
      </c>
      <c r="AW222" s="11">
        <f t="shared" si="1065"/>
        <v>0</v>
      </c>
      <c r="AX222" s="11"/>
      <c r="AY222" s="11">
        <f t="shared" si="1066"/>
        <v>0</v>
      </c>
      <c r="AZ222" s="11">
        <v>2</v>
      </c>
      <c r="BA222" s="11">
        <f t="shared" si="1067"/>
        <v>41459.049939999997</v>
      </c>
      <c r="BB222" s="11">
        <v>0</v>
      </c>
      <c r="BC222" s="11">
        <f t="shared" si="1068"/>
        <v>0</v>
      </c>
      <c r="BD222" s="11">
        <v>0</v>
      </c>
      <c r="BE222" s="11">
        <f t="shared" si="1069"/>
        <v>0</v>
      </c>
      <c r="BF222" s="11">
        <v>5</v>
      </c>
      <c r="BG222" s="11">
        <f t="shared" si="1070"/>
        <v>108450.80746499999</v>
      </c>
      <c r="BH222" s="11"/>
      <c r="BI222" s="11">
        <f t="shared" si="1071"/>
        <v>0</v>
      </c>
      <c r="BJ222" s="11">
        <v>0</v>
      </c>
      <c r="BK222" s="11">
        <f t="shared" si="1072"/>
        <v>0</v>
      </c>
      <c r="BL222" s="11">
        <v>0</v>
      </c>
      <c r="BM222" s="11">
        <f t="shared" si="1073"/>
        <v>0</v>
      </c>
      <c r="BN222" s="11">
        <v>0</v>
      </c>
      <c r="BO222" s="11">
        <f t="shared" si="1074"/>
        <v>0</v>
      </c>
      <c r="BP222" s="11">
        <v>0</v>
      </c>
      <c r="BQ222" s="11">
        <f t="shared" si="1075"/>
        <v>0</v>
      </c>
      <c r="BR222" s="11">
        <v>0</v>
      </c>
      <c r="BS222" s="11">
        <f t="shared" si="1076"/>
        <v>0</v>
      </c>
      <c r="BT222" s="11">
        <v>0</v>
      </c>
      <c r="BU222" s="11">
        <f t="shared" si="1077"/>
        <v>0</v>
      </c>
      <c r="BV222" s="11">
        <v>0</v>
      </c>
      <c r="BW222" s="11">
        <f t="shared" si="1078"/>
        <v>0</v>
      </c>
      <c r="BX222" s="11">
        <v>2</v>
      </c>
      <c r="BY222" s="11">
        <f t="shared" si="1079"/>
        <v>37515.384214000005</v>
      </c>
      <c r="BZ222" s="11">
        <v>0</v>
      </c>
      <c r="CA222" s="11">
        <f t="shared" si="1080"/>
        <v>0</v>
      </c>
      <c r="CB222" s="11">
        <v>0</v>
      </c>
      <c r="CC222" s="11">
        <f t="shared" si="1081"/>
        <v>0</v>
      </c>
      <c r="CD222" s="11">
        <v>2</v>
      </c>
      <c r="CE222" s="11">
        <f t="shared" si="1082"/>
        <v>49750.859927999998</v>
      </c>
      <c r="CF222" s="11">
        <v>0</v>
      </c>
      <c r="CG222" s="11">
        <f t="shared" si="1083"/>
        <v>0</v>
      </c>
      <c r="CH222" s="11"/>
      <c r="CI222" s="11">
        <f t="shared" si="1084"/>
        <v>0</v>
      </c>
      <c r="CJ222" s="11">
        <v>5</v>
      </c>
      <c r="CK222" s="11">
        <f t="shared" si="975"/>
        <v>163813.80708</v>
      </c>
      <c r="CL222" s="11">
        <v>0</v>
      </c>
      <c r="CM222" s="11">
        <f t="shared" si="1085"/>
        <v>0</v>
      </c>
      <c r="CN222" s="11">
        <v>0</v>
      </c>
      <c r="CO222" s="11">
        <f t="shared" si="1086"/>
        <v>0</v>
      </c>
      <c r="CP222" s="11"/>
      <c r="CQ222" s="11">
        <f t="shared" si="1087"/>
        <v>0</v>
      </c>
      <c r="CR222" s="11">
        <v>0</v>
      </c>
      <c r="CS222" s="11">
        <f t="shared" si="1088"/>
        <v>0</v>
      </c>
      <c r="CT222" s="11">
        <v>6</v>
      </c>
      <c r="CU222" s="11">
        <f t="shared" si="1089"/>
        <v>149252.579784</v>
      </c>
      <c r="CV222" s="11"/>
      <c r="CW222" s="11">
        <f t="shared" si="1090"/>
        <v>0</v>
      </c>
      <c r="CX222" s="11"/>
      <c r="CY222" s="11">
        <f t="shared" si="1091"/>
        <v>0</v>
      </c>
      <c r="CZ222" s="11">
        <v>0</v>
      </c>
      <c r="DA222" s="11">
        <f t="shared" si="1092"/>
        <v>0</v>
      </c>
      <c r="DB222" s="11">
        <v>0</v>
      </c>
      <c r="DC222" s="11">
        <f t="shared" si="1093"/>
        <v>0</v>
      </c>
      <c r="DD222" s="11">
        <v>5</v>
      </c>
      <c r="DE222" s="11">
        <f t="shared" si="1094"/>
        <v>130140.96895800001</v>
      </c>
      <c r="DF222" s="11">
        <v>0</v>
      </c>
      <c r="DG222" s="11">
        <f t="shared" si="1095"/>
        <v>0</v>
      </c>
      <c r="DH222" s="11">
        <v>0</v>
      </c>
      <c r="DI222" s="11">
        <f t="shared" si="1096"/>
        <v>0</v>
      </c>
      <c r="DJ222" s="11">
        <v>14</v>
      </c>
      <c r="DK222" s="11">
        <f t="shared" si="1097"/>
        <v>364394.71308239998</v>
      </c>
      <c r="DL222" s="11">
        <v>0</v>
      </c>
      <c r="DM222" s="11">
        <f t="shared" si="1098"/>
        <v>0</v>
      </c>
      <c r="DN222" s="11"/>
      <c r="DO222" s="11">
        <f t="shared" si="1099"/>
        <v>0</v>
      </c>
      <c r="DP222" s="11">
        <v>0</v>
      </c>
      <c r="DQ222" s="11">
        <f t="shared" si="1100"/>
        <v>0</v>
      </c>
      <c r="DR222" s="11">
        <v>0</v>
      </c>
      <c r="DS222" s="11">
        <f t="shared" si="1101"/>
        <v>0</v>
      </c>
      <c r="DT222" s="11"/>
      <c r="DU222" s="11">
        <f t="shared" si="1102"/>
        <v>0</v>
      </c>
      <c r="DV222" s="11">
        <v>0</v>
      </c>
      <c r="DW222" s="11">
        <f t="shared" si="1103"/>
        <v>0</v>
      </c>
      <c r="DX222" s="11">
        <v>0</v>
      </c>
      <c r="DY222" s="11">
        <f t="shared" si="1104"/>
        <v>0</v>
      </c>
      <c r="DZ222" s="11">
        <v>2</v>
      </c>
      <c r="EA222" s="11">
        <f t="shared" si="1105"/>
        <v>95807.241799500014</v>
      </c>
      <c r="EB222" s="64">
        <f t="shared" si="1106"/>
        <v>65</v>
      </c>
      <c r="EC222" s="64">
        <f t="shared" si="1107"/>
        <v>1618780.1614369</v>
      </c>
    </row>
    <row r="223" spans="1:133" ht="31.5" customHeight="1" x14ac:dyDescent="0.25">
      <c r="A223" s="47">
        <v>221</v>
      </c>
      <c r="B223" s="16" t="s">
        <v>290</v>
      </c>
      <c r="C223" s="17">
        <v>19007.45</v>
      </c>
      <c r="D223" s="17">
        <f t="shared" si="1109"/>
        <v>15396.034500000002</v>
      </c>
      <c r="E223" s="9">
        <v>0.88</v>
      </c>
      <c r="F223" s="10">
        <v>1</v>
      </c>
      <c r="G223" s="18"/>
      <c r="H223" s="19">
        <v>0.57999999999999996</v>
      </c>
      <c r="I223" s="19">
        <v>0.18</v>
      </c>
      <c r="J223" s="19">
        <v>0.05</v>
      </c>
      <c r="K223" s="19">
        <v>0.19</v>
      </c>
      <c r="L223" s="17">
        <v>1.4</v>
      </c>
      <c r="M223" s="17">
        <v>1.68</v>
      </c>
      <c r="N223" s="17">
        <v>2.23</v>
      </c>
      <c r="O223" s="17">
        <v>2.39</v>
      </c>
      <c r="P223" s="11"/>
      <c r="Q223" s="11">
        <f t="shared" si="1049"/>
        <v>0</v>
      </c>
      <c r="R223" s="11">
        <v>105</v>
      </c>
      <c r="S223" s="11">
        <f t="shared" si="1050"/>
        <v>3196444.8515999997</v>
      </c>
      <c r="T223" s="11"/>
      <c r="U223" s="11">
        <f t="shared" si="1051"/>
        <v>0</v>
      </c>
      <c r="V223" s="11">
        <v>127</v>
      </c>
      <c r="W223" s="11">
        <f t="shared" si="1052"/>
        <v>3271379.8224799996</v>
      </c>
      <c r="X223" s="11">
        <v>0</v>
      </c>
      <c r="Y223" s="11">
        <f t="shared" si="1053"/>
        <v>0</v>
      </c>
      <c r="Z223" s="11">
        <v>7</v>
      </c>
      <c r="AA223" s="11">
        <f t="shared" si="1054"/>
        <v>180312.27367999998</v>
      </c>
      <c r="AB223" s="11">
        <v>0</v>
      </c>
      <c r="AC223" s="11">
        <f t="shared" si="1055"/>
        <v>0</v>
      </c>
      <c r="AD223" s="11">
        <v>0</v>
      </c>
      <c r="AE223" s="11">
        <f t="shared" si="1056"/>
        <v>0</v>
      </c>
      <c r="AF223" s="11">
        <v>0</v>
      </c>
      <c r="AG223" s="11">
        <f t="shared" si="1057"/>
        <v>0</v>
      </c>
      <c r="AH223" s="11">
        <v>7</v>
      </c>
      <c r="AI223" s="11">
        <f t="shared" si="1058"/>
        <v>158183.04009199998</v>
      </c>
      <c r="AJ223" s="11"/>
      <c r="AK223" s="11">
        <f t="shared" si="1059"/>
        <v>0</v>
      </c>
      <c r="AL223" s="11"/>
      <c r="AM223" s="11">
        <f t="shared" si="1060"/>
        <v>0</v>
      </c>
      <c r="AN223" s="11"/>
      <c r="AO223" s="11">
        <f t="shared" si="1061"/>
        <v>0</v>
      </c>
      <c r="AP223" s="11">
        <v>5</v>
      </c>
      <c r="AQ223" s="11">
        <f t="shared" si="1062"/>
        <v>112987.88578</v>
      </c>
      <c r="AR223" s="11">
        <v>0</v>
      </c>
      <c r="AS223" s="11">
        <f t="shared" si="1063"/>
        <v>0</v>
      </c>
      <c r="AT223" s="11"/>
      <c r="AU223" s="11">
        <f t="shared" si="1064"/>
        <v>0</v>
      </c>
      <c r="AV223" s="11">
        <v>0</v>
      </c>
      <c r="AW223" s="11">
        <f t="shared" si="1065"/>
        <v>0</v>
      </c>
      <c r="AX223" s="11"/>
      <c r="AY223" s="11">
        <f t="shared" si="1066"/>
        <v>0</v>
      </c>
      <c r="AZ223" s="11">
        <v>38</v>
      </c>
      <c r="BA223" s="11">
        <f t="shared" si="1067"/>
        <v>912099.09868000005</v>
      </c>
      <c r="BB223" s="11">
        <v>0</v>
      </c>
      <c r="BC223" s="11">
        <f t="shared" si="1068"/>
        <v>0</v>
      </c>
      <c r="BD223" s="11">
        <v>0</v>
      </c>
      <c r="BE223" s="11">
        <f t="shared" si="1069"/>
        <v>0</v>
      </c>
      <c r="BF223" s="11">
        <v>9</v>
      </c>
      <c r="BG223" s="11">
        <f t="shared" si="1070"/>
        <v>226034.31450600002</v>
      </c>
      <c r="BH223" s="11"/>
      <c r="BI223" s="11">
        <f t="shared" si="1071"/>
        <v>0</v>
      </c>
      <c r="BJ223" s="11">
        <v>0</v>
      </c>
      <c r="BK223" s="11">
        <f t="shared" si="1072"/>
        <v>0</v>
      </c>
      <c r="BL223" s="11">
        <v>0</v>
      </c>
      <c r="BM223" s="11">
        <f t="shared" si="1073"/>
        <v>0</v>
      </c>
      <c r="BN223" s="11">
        <v>0</v>
      </c>
      <c r="BO223" s="11">
        <f t="shared" si="1074"/>
        <v>0</v>
      </c>
      <c r="BP223" s="11">
        <v>0</v>
      </c>
      <c r="BQ223" s="11">
        <f t="shared" si="1075"/>
        <v>0</v>
      </c>
      <c r="BR223" s="11">
        <v>0</v>
      </c>
      <c r="BS223" s="11">
        <f t="shared" si="1076"/>
        <v>0</v>
      </c>
      <c r="BT223" s="11">
        <v>0</v>
      </c>
      <c r="BU223" s="11">
        <f t="shared" si="1077"/>
        <v>0</v>
      </c>
      <c r="BV223" s="11">
        <v>5</v>
      </c>
      <c r="BW223" s="11">
        <f t="shared" si="1078"/>
        <v>125574.61916999999</v>
      </c>
      <c r="BX223" s="11">
        <v>8</v>
      </c>
      <c r="BY223" s="11">
        <f t="shared" si="1079"/>
        <v>173755.463728</v>
      </c>
      <c r="BZ223" s="11">
        <v>2</v>
      </c>
      <c r="CA223" s="11">
        <f t="shared" si="1080"/>
        <v>77979.204072000022</v>
      </c>
      <c r="CB223" s="11">
        <v>5</v>
      </c>
      <c r="CC223" s="11">
        <f t="shared" si="1081"/>
        <v>221292.33588</v>
      </c>
      <c r="CD223" s="11">
        <v>10</v>
      </c>
      <c r="CE223" s="11">
        <f t="shared" si="1082"/>
        <v>288031.29431999999</v>
      </c>
      <c r="CF223" s="11">
        <v>30</v>
      </c>
      <c r="CG223" s="11">
        <f t="shared" si="1083"/>
        <v>813512.77761600004</v>
      </c>
      <c r="CH223" s="11">
        <v>17</v>
      </c>
      <c r="CI223" s="11">
        <f t="shared" si="1084"/>
        <v>468156.23057280009</v>
      </c>
      <c r="CJ223" s="11">
        <v>60</v>
      </c>
      <c r="CK223" s="11">
        <f t="shared" si="975"/>
        <v>2276149.7404800002</v>
      </c>
      <c r="CL223" s="11">
        <v>12</v>
      </c>
      <c r="CM223" s="11">
        <f t="shared" si="1085"/>
        <v>325405.11104640004</v>
      </c>
      <c r="CN223" s="11">
        <v>0</v>
      </c>
      <c r="CO223" s="11">
        <f t="shared" si="1086"/>
        <v>0</v>
      </c>
      <c r="CP223" s="11">
        <v>193</v>
      </c>
      <c r="CQ223" s="11">
        <f t="shared" si="1087"/>
        <v>5233598.8693295997</v>
      </c>
      <c r="CR223" s="11">
        <v>1</v>
      </c>
      <c r="CS223" s="11">
        <f t="shared" si="1088"/>
        <v>27538.601798399999</v>
      </c>
      <c r="CT223" s="11">
        <v>5</v>
      </c>
      <c r="CU223" s="11">
        <f t="shared" si="1089"/>
        <v>144015.64715999999</v>
      </c>
      <c r="CV223" s="11">
        <v>4</v>
      </c>
      <c r="CW223" s="11">
        <f t="shared" si="1090"/>
        <v>110154.4071936</v>
      </c>
      <c r="CX223" s="11">
        <v>10</v>
      </c>
      <c r="CY223" s="11">
        <f t="shared" si="1091"/>
        <v>265082.45948799996</v>
      </c>
      <c r="CZ223" s="11">
        <v>3</v>
      </c>
      <c r="DA223" s="11">
        <f t="shared" si="1092"/>
        <v>82615.805395200005</v>
      </c>
      <c r="DB223" s="11">
        <v>0</v>
      </c>
      <c r="DC223" s="11">
        <f t="shared" si="1093"/>
        <v>0</v>
      </c>
      <c r="DD223" s="11">
        <v>20</v>
      </c>
      <c r="DE223" s="11">
        <f t="shared" si="1094"/>
        <v>602758.17201599991</v>
      </c>
      <c r="DF223" s="11">
        <v>0</v>
      </c>
      <c r="DG223" s="11">
        <f t="shared" si="1095"/>
        <v>0</v>
      </c>
      <c r="DH223" s="11"/>
      <c r="DI223" s="11">
        <f t="shared" si="1096"/>
        <v>0</v>
      </c>
      <c r="DJ223" s="11">
        <v>311</v>
      </c>
      <c r="DK223" s="11">
        <f t="shared" si="1097"/>
        <v>9372889.5748488009</v>
      </c>
      <c r="DL223" s="11">
        <v>0</v>
      </c>
      <c r="DM223" s="11">
        <f t="shared" si="1098"/>
        <v>0</v>
      </c>
      <c r="DN223" s="11">
        <v>0</v>
      </c>
      <c r="DO223" s="11">
        <f t="shared" si="1099"/>
        <v>0</v>
      </c>
      <c r="DP223" s="11">
        <v>5</v>
      </c>
      <c r="DQ223" s="11">
        <f t="shared" si="1100"/>
        <v>164388.59236799998</v>
      </c>
      <c r="DR223" s="11">
        <v>98</v>
      </c>
      <c r="DS223" s="11">
        <f t="shared" si="1101"/>
        <v>3222016.4104128</v>
      </c>
      <c r="DT223" s="11">
        <v>2</v>
      </c>
      <c r="DU223" s="11">
        <f t="shared" si="1102"/>
        <v>52126.639118400009</v>
      </c>
      <c r="DV223" s="11"/>
      <c r="DW223" s="11">
        <f t="shared" si="1103"/>
        <v>0</v>
      </c>
      <c r="DX223" s="11">
        <v>1</v>
      </c>
      <c r="DY223" s="11">
        <f t="shared" si="1104"/>
        <v>58747.846311000008</v>
      </c>
      <c r="DZ223" s="11">
        <v>2</v>
      </c>
      <c r="EA223" s="11">
        <f t="shared" si="1105"/>
        <v>110934.70103100002</v>
      </c>
      <c r="EB223" s="64">
        <f t="shared" si="1106"/>
        <v>1102</v>
      </c>
      <c r="EC223" s="64">
        <f t="shared" si="1107"/>
        <v>32274165.790173996</v>
      </c>
    </row>
    <row r="224" spans="1:133" x14ac:dyDescent="0.25">
      <c r="A224" s="47">
        <v>222</v>
      </c>
      <c r="B224" s="16" t="s">
        <v>291</v>
      </c>
      <c r="C224" s="17">
        <v>19007.45</v>
      </c>
      <c r="D224" s="17">
        <f t="shared" si="1109"/>
        <v>15586.109000000002</v>
      </c>
      <c r="E224" s="9">
        <v>0.89</v>
      </c>
      <c r="F224" s="10">
        <v>1</v>
      </c>
      <c r="G224" s="18"/>
      <c r="H224" s="19">
        <v>0.63</v>
      </c>
      <c r="I224" s="19">
        <v>0.15</v>
      </c>
      <c r="J224" s="19">
        <v>0.04</v>
      </c>
      <c r="K224" s="19">
        <v>0.18</v>
      </c>
      <c r="L224" s="17">
        <v>1.4</v>
      </c>
      <c r="M224" s="17">
        <v>1.68</v>
      </c>
      <c r="N224" s="17">
        <v>2.23</v>
      </c>
      <c r="O224" s="17">
        <v>2.39</v>
      </c>
      <c r="P224" s="11"/>
      <c r="Q224" s="11">
        <f t="shared" si="1049"/>
        <v>0</v>
      </c>
      <c r="R224" s="11">
        <v>5</v>
      </c>
      <c r="S224" s="11">
        <f t="shared" si="1050"/>
        <v>153941.33754999997</v>
      </c>
      <c r="T224" s="11"/>
      <c r="U224" s="11">
        <f t="shared" si="1051"/>
        <v>0</v>
      </c>
      <c r="V224" s="11">
        <v>296</v>
      </c>
      <c r="W224" s="11">
        <f t="shared" si="1052"/>
        <v>7711276.847120001</v>
      </c>
      <c r="X224" s="11">
        <v>0</v>
      </c>
      <c r="Y224" s="11">
        <f t="shared" si="1053"/>
        <v>0</v>
      </c>
      <c r="Z224" s="11">
        <v>101</v>
      </c>
      <c r="AA224" s="11">
        <f t="shared" si="1054"/>
        <v>2631212.7079700008</v>
      </c>
      <c r="AB224" s="11">
        <v>0</v>
      </c>
      <c r="AC224" s="11">
        <f t="shared" si="1055"/>
        <v>0</v>
      </c>
      <c r="AD224" s="11">
        <v>0</v>
      </c>
      <c r="AE224" s="11">
        <f t="shared" si="1056"/>
        <v>0</v>
      </c>
      <c r="AF224" s="11">
        <v>0</v>
      </c>
      <c r="AG224" s="11">
        <f t="shared" si="1057"/>
        <v>0</v>
      </c>
      <c r="AH224" s="11">
        <v>82</v>
      </c>
      <c r="AI224" s="11">
        <f t="shared" si="1058"/>
        <v>1874058.1600509998</v>
      </c>
      <c r="AJ224" s="11">
        <v>2</v>
      </c>
      <c r="AK224" s="11">
        <f t="shared" si="1059"/>
        <v>48550.729535000006</v>
      </c>
      <c r="AL224" s="11">
        <v>23</v>
      </c>
      <c r="AM224" s="11">
        <f t="shared" si="1060"/>
        <v>525650.45952649997</v>
      </c>
      <c r="AN224" s="11"/>
      <c r="AO224" s="11">
        <f t="shared" si="1061"/>
        <v>0</v>
      </c>
      <c r="AP224" s="11">
        <v>25</v>
      </c>
      <c r="AQ224" s="11">
        <f t="shared" si="1062"/>
        <v>571359.19513750006</v>
      </c>
      <c r="AR224" s="11">
        <v>18</v>
      </c>
      <c r="AS224" s="11">
        <f t="shared" si="1063"/>
        <v>411378.62049899995</v>
      </c>
      <c r="AT224" s="11"/>
      <c r="AU224" s="11">
        <f t="shared" si="1064"/>
        <v>0</v>
      </c>
      <c r="AV224" s="11">
        <v>0</v>
      </c>
      <c r="AW224" s="11">
        <f t="shared" si="1065"/>
        <v>0</v>
      </c>
      <c r="AX224" s="11"/>
      <c r="AY224" s="11">
        <f t="shared" si="1066"/>
        <v>0</v>
      </c>
      <c r="AZ224" s="11">
        <v>45</v>
      </c>
      <c r="BA224" s="11">
        <f t="shared" si="1067"/>
        <v>1092391.4145374999</v>
      </c>
      <c r="BB224" s="11">
        <v>0</v>
      </c>
      <c r="BC224" s="11">
        <f t="shared" si="1068"/>
        <v>0</v>
      </c>
      <c r="BD224" s="11">
        <v>0</v>
      </c>
      <c r="BE224" s="11">
        <f t="shared" si="1069"/>
        <v>0</v>
      </c>
      <c r="BF224" s="11">
        <v>48</v>
      </c>
      <c r="BG224" s="11">
        <f t="shared" si="1070"/>
        <v>1219215.3933960001</v>
      </c>
      <c r="BH224" s="11"/>
      <c r="BI224" s="11">
        <f t="shared" si="1071"/>
        <v>0</v>
      </c>
      <c r="BJ224" s="11">
        <v>0</v>
      </c>
      <c r="BK224" s="11">
        <f t="shared" si="1072"/>
        <v>0</v>
      </c>
      <c r="BL224" s="11">
        <v>0</v>
      </c>
      <c r="BM224" s="11">
        <f t="shared" si="1073"/>
        <v>0</v>
      </c>
      <c r="BN224" s="11">
        <v>0</v>
      </c>
      <c r="BO224" s="11">
        <f t="shared" si="1074"/>
        <v>0</v>
      </c>
      <c r="BP224" s="11">
        <v>0</v>
      </c>
      <c r="BQ224" s="11">
        <f t="shared" si="1075"/>
        <v>0</v>
      </c>
      <c r="BR224" s="11">
        <v>0</v>
      </c>
      <c r="BS224" s="11">
        <f t="shared" si="1076"/>
        <v>0</v>
      </c>
      <c r="BT224" s="11">
        <v>0</v>
      </c>
      <c r="BU224" s="11">
        <f t="shared" si="1077"/>
        <v>0</v>
      </c>
      <c r="BV224" s="11">
        <v>3</v>
      </c>
      <c r="BW224" s="11">
        <f t="shared" si="1078"/>
        <v>76200.962087250009</v>
      </c>
      <c r="BX224" s="11">
        <v>10</v>
      </c>
      <c r="BY224" s="11">
        <f t="shared" si="1079"/>
        <v>219662.44704249996</v>
      </c>
      <c r="BZ224" s="11">
        <v>10</v>
      </c>
      <c r="CA224" s="11">
        <f t="shared" si="1080"/>
        <v>394326.65695499995</v>
      </c>
      <c r="CB224" s="11">
        <v>11</v>
      </c>
      <c r="CC224" s="11">
        <f t="shared" si="1081"/>
        <v>492375.44733300002</v>
      </c>
      <c r="CD224" s="11">
        <v>10</v>
      </c>
      <c r="CE224" s="11">
        <f t="shared" si="1082"/>
        <v>291304.37720999995</v>
      </c>
      <c r="CF224" s="11">
        <v>32</v>
      </c>
      <c r="CG224" s="11">
        <f t="shared" si="1083"/>
        <v>877607.72373119998</v>
      </c>
      <c r="CH224" s="11">
        <v>9</v>
      </c>
      <c r="CI224" s="11">
        <f t="shared" si="1084"/>
        <v>250663.86409679998</v>
      </c>
      <c r="CJ224" s="11">
        <v>30</v>
      </c>
      <c r="CK224" s="11">
        <f t="shared" si="975"/>
        <v>1151007.5392199999</v>
      </c>
      <c r="CL224" s="11">
        <v>32</v>
      </c>
      <c r="CM224" s="11">
        <f t="shared" si="1085"/>
        <v>877607.72373119998</v>
      </c>
      <c r="CN224" s="11">
        <v>5</v>
      </c>
      <c r="CO224" s="11">
        <f t="shared" si="1086"/>
        <v>145652.18860499997</v>
      </c>
      <c r="CP224" s="11">
        <v>98</v>
      </c>
      <c r="CQ224" s="11">
        <f t="shared" si="1087"/>
        <v>2687673.6539267995</v>
      </c>
      <c r="CR224" s="11"/>
      <c r="CS224" s="11">
        <f t="shared" si="1088"/>
        <v>0</v>
      </c>
      <c r="CT224" s="11">
        <v>35</v>
      </c>
      <c r="CU224" s="11">
        <f t="shared" si="1089"/>
        <v>1019565.320235</v>
      </c>
      <c r="CV224" s="11">
        <v>2</v>
      </c>
      <c r="CW224" s="11">
        <f t="shared" si="1090"/>
        <v>55703.080910399993</v>
      </c>
      <c r="CX224" s="11">
        <v>10</v>
      </c>
      <c r="CY224" s="11">
        <f t="shared" si="1091"/>
        <v>268094.76016399998</v>
      </c>
      <c r="CZ224" s="11">
        <v>2</v>
      </c>
      <c r="DA224" s="11">
        <f t="shared" si="1092"/>
        <v>55703.080910399993</v>
      </c>
      <c r="DB224" s="11">
        <v>7</v>
      </c>
      <c r="DC224" s="11">
        <f t="shared" si="1093"/>
        <v>184516.45551569998</v>
      </c>
      <c r="DD224" s="11">
        <v>2</v>
      </c>
      <c r="DE224" s="11">
        <f t="shared" si="1094"/>
        <v>60960.769669800007</v>
      </c>
      <c r="DF224" s="11">
        <v>0</v>
      </c>
      <c r="DG224" s="11">
        <f t="shared" si="1095"/>
        <v>0</v>
      </c>
      <c r="DH224" s="11">
        <v>18</v>
      </c>
      <c r="DI224" s="11">
        <f t="shared" si="1096"/>
        <v>548646.92702820001</v>
      </c>
      <c r="DJ224" s="11">
        <v>12</v>
      </c>
      <c r="DK224" s="11">
        <f t="shared" si="1097"/>
        <v>365764.61801880004</v>
      </c>
      <c r="DL224" s="11">
        <v>0</v>
      </c>
      <c r="DM224" s="11">
        <f t="shared" si="1098"/>
        <v>0</v>
      </c>
      <c r="DN224" s="11">
        <v>0</v>
      </c>
      <c r="DO224" s="11">
        <f t="shared" si="1099"/>
        <v>0</v>
      </c>
      <c r="DP224" s="11">
        <v>2</v>
      </c>
      <c r="DQ224" s="11">
        <f t="shared" si="1100"/>
        <v>66502.657821600005</v>
      </c>
      <c r="DR224" s="11">
        <v>0</v>
      </c>
      <c r="DS224" s="11">
        <f t="shared" si="1101"/>
        <v>0</v>
      </c>
      <c r="DT224" s="11"/>
      <c r="DU224" s="11">
        <f t="shared" si="1102"/>
        <v>0</v>
      </c>
      <c r="DV224" s="11">
        <v>10</v>
      </c>
      <c r="DW224" s="11">
        <f t="shared" si="1103"/>
        <v>291304.37720999995</v>
      </c>
      <c r="DX224" s="11">
        <v>5</v>
      </c>
      <c r="DY224" s="11">
        <f t="shared" si="1104"/>
        <v>297077.17736812501</v>
      </c>
      <c r="DZ224" s="11">
        <v>30</v>
      </c>
      <c r="EA224" s="11">
        <f t="shared" si="1105"/>
        <v>1682929.8395043751</v>
      </c>
      <c r="EB224" s="64">
        <f t="shared" si="1106"/>
        <v>1030</v>
      </c>
      <c r="EC224" s="64">
        <f t="shared" si="1107"/>
        <v>28599886.513617657</v>
      </c>
    </row>
    <row r="225" spans="1:133" x14ac:dyDescent="0.25">
      <c r="A225" s="47">
        <v>223</v>
      </c>
      <c r="B225" s="16" t="s">
        <v>292</v>
      </c>
      <c r="C225" s="17">
        <v>19007.45</v>
      </c>
      <c r="D225" s="17">
        <f t="shared" si="1109"/>
        <v>15205.960000000001</v>
      </c>
      <c r="E225" s="20">
        <v>2.42</v>
      </c>
      <c r="F225" s="10">
        <v>1</v>
      </c>
      <c r="G225" s="18"/>
      <c r="H225" s="19">
        <v>0.47</v>
      </c>
      <c r="I225" s="19">
        <v>0.28000000000000003</v>
      </c>
      <c r="J225" s="19">
        <v>0.05</v>
      </c>
      <c r="K225" s="19">
        <v>0.2</v>
      </c>
      <c r="L225" s="17">
        <v>1.4</v>
      </c>
      <c r="M225" s="17">
        <v>1.68</v>
      </c>
      <c r="N225" s="17">
        <v>2.23</v>
      </c>
      <c r="O225" s="17">
        <v>2.39</v>
      </c>
      <c r="P225" s="11"/>
      <c r="Q225" s="11">
        <f t="shared" si="1049"/>
        <v>0</v>
      </c>
      <c r="R225" s="11">
        <v>63</v>
      </c>
      <c r="S225" s="11">
        <f t="shared" si="1050"/>
        <v>5274134.00514</v>
      </c>
      <c r="T225" s="11"/>
      <c r="U225" s="11">
        <f t="shared" si="1051"/>
        <v>0</v>
      </c>
      <c r="V225" s="11">
        <v>73</v>
      </c>
      <c r="W225" s="11">
        <f t="shared" si="1052"/>
        <v>5171098.4201800004</v>
      </c>
      <c r="X225" s="11">
        <v>0</v>
      </c>
      <c r="Y225" s="11">
        <f t="shared" si="1053"/>
        <v>0</v>
      </c>
      <c r="Z225" s="11">
        <v>35</v>
      </c>
      <c r="AA225" s="11">
        <f t="shared" si="1054"/>
        <v>2479293.7630999996</v>
      </c>
      <c r="AB225" s="11">
        <v>0</v>
      </c>
      <c r="AC225" s="11">
        <f t="shared" si="1055"/>
        <v>0</v>
      </c>
      <c r="AD225" s="11">
        <v>0</v>
      </c>
      <c r="AE225" s="11">
        <f t="shared" si="1056"/>
        <v>0</v>
      </c>
      <c r="AF225" s="11">
        <v>0</v>
      </c>
      <c r="AG225" s="11">
        <f t="shared" si="1057"/>
        <v>0</v>
      </c>
      <c r="AH225" s="11">
        <v>12</v>
      </c>
      <c r="AI225" s="11">
        <f t="shared" si="1058"/>
        <v>745720.04614800005</v>
      </c>
      <c r="AJ225" s="11">
        <v>3</v>
      </c>
      <c r="AK225" s="11">
        <f t="shared" si="1059"/>
        <v>198021.514845</v>
      </c>
      <c r="AL225" s="11">
        <v>35</v>
      </c>
      <c r="AM225" s="11">
        <f t="shared" si="1060"/>
        <v>2175016.8012649994</v>
      </c>
      <c r="AN225" s="11"/>
      <c r="AO225" s="11">
        <f t="shared" si="1061"/>
        <v>0</v>
      </c>
      <c r="AP225" s="11">
        <v>11</v>
      </c>
      <c r="AQ225" s="11">
        <f t="shared" si="1062"/>
        <v>683576.70896899991</v>
      </c>
      <c r="AR225" s="11">
        <v>0</v>
      </c>
      <c r="AS225" s="11">
        <f t="shared" si="1063"/>
        <v>0</v>
      </c>
      <c r="AT225" s="11"/>
      <c r="AU225" s="11">
        <f t="shared" si="1064"/>
        <v>0</v>
      </c>
      <c r="AV225" s="11">
        <v>0</v>
      </c>
      <c r="AW225" s="11">
        <f t="shared" si="1065"/>
        <v>0</v>
      </c>
      <c r="AX225" s="11"/>
      <c r="AY225" s="11">
        <f t="shared" si="1066"/>
        <v>0</v>
      </c>
      <c r="AZ225" s="11">
        <v>17</v>
      </c>
      <c r="BA225" s="11">
        <f t="shared" si="1067"/>
        <v>1122121.9174550001</v>
      </c>
      <c r="BB225" s="11">
        <v>0</v>
      </c>
      <c r="BC225" s="11">
        <f t="shared" si="1068"/>
        <v>0</v>
      </c>
      <c r="BD225" s="11">
        <v>0</v>
      </c>
      <c r="BE225" s="11">
        <f t="shared" si="1069"/>
        <v>0</v>
      </c>
      <c r="BF225" s="11">
        <v>17</v>
      </c>
      <c r="BG225" s="11">
        <f t="shared" si="1070"/>
        <v>1174122.6892395001</v>
      </c>
      <c r="BH225" s="11">
        <v>10</v>
      </c>
      <c r="BI225" s="11">
        <f t="shared" si="1071"/>
        <v>690660.40543499996</v>
      </c>
      <c r="BJ225" s="11">
        <v>0</v>
      </c>
      <c r="BK225" s="11">
        <f t="shared" si="1072"/>
        <v>0</v>
      </c>
      <c r="BL225" s="11">
        <v>0</v>
      </c>
      <c r="BM225" s="11">
        <f t="shared" si="1073"/>
        <v>0</v>
      </c>
      <c r="BN225" s="11">
        <v>0</v>
      </c>
      <c r="BO225" s="11">
        <f t="shared" si="1074"/>
        <v>0</v>
      </c>
      <c r="BP225" s="11">
        <v>0</v>
      </c>
      <c r="BQ225" s="11">
        <f t="shared" si="1075"/>
        <v>0</v>
      </c>
      <c r="BR225" s="11">
        <v>0</v>
      </c>
      <c r="BS225" s="11">
        <f t="shared" si="1076"/>
        <v>0</v>
      </c>
      <c r="BT225" s="11">
        <v>5</v>
      </c>
      <c r="BU225" s="11">
        <f t="shared" si="1077"/>
        <v>354184.82329999999</v>
      </c>
      <c r="BV225" s="11">
        <v>2</v>
      </c>
      <c r="BW225" s="11">
        <f t="shared" si="1078"/>
        <v>138132.081087</v>
      </c>
      <c r="BX225" s="11">
        <v>3</v>
      </c>
      <c r="BY225" s="11">
        <f t="shared" si="1079"/>
        <v>179185.32196950002</v>
      </c>
      <c r="BZ225" s="11"/>
      <c r="CA225" s="11">
        <f t="shared" si="1080"/>
        <v>0</v>
      </c>
      <c r="CB225" s="11">
        <v>2</v>
      </c>
      <c r="CC225" s="11">
        <f t="shared" si="1081"/>
        <v>243421.569468</v>
      </c>
      <c r="CD225" s="11">
        <v>10</v>
      </c>
      <c r="CE225" s="11">
        <f t="shared" si="1082"/>
        <v>792086.05937999988</v>
      </c>
      <c r="CF225" s="11">
        <v>10</v>
      </c>
      <c r="CG225" s="11">
        <f t="shared" si="1083"/>
        <v>745720.04614799994</v>
      </c>
      <c r="CH225" s="11">
        <v>0</v>
      </c>
      <c r="CI225" s="11">
        <f t="shared" si="1084"/>
        <v>0</v>
      </c>
      <c r="CJ225" s="11">
        <v>5</v>
      </c>
      <c r="CK225" s="11">
        <f t="shared" si="975"/>
        <v>521617.64885999996</v>
      </c>
      <c r="CL225" s="11">
        <v>9</v>
      </c>
      <c r="CM225" s="11">
        <f t="shared" si="1085"/>
        <v>671148.04153320007</v>
      </c>
      <c r="CN225" s="11"/>
      <c r="CO225" s="11">
        <f t="shared" si="1086"/>
        <v>0</v>
      </c>
      <c r="CP225" s="11">
        <v>12</v>
      </c>
      <c r="CQ225" s="11">
        <f t="shared" si="1087"/>
        <v>894864.05537760002</v>
      </c>
      <c r="CR225" s="11"/>
      <c r="CS225" s="11">
        <f t="shared" si="1088"/>
        <v>0</v>
      </c>
      <c r="CT225" s="11">
        <v>15</v>
      </c>
      <c r="CU225" s="11">
        <f t="shared" si="1089"/>
        <v>1188129.08907</v>
      </c>
      <c r="CV225" s="11"/>
      <c r="CW225" s="11">
        <f t="shared" si="1090"/>
        <v>0</v>
      </c>
      <c r="CX225" s="11">
        <v>7</v>
      </c>
      <c r="CY225" s="11">
        <f t="shared" si="1091"/>
        <v>510283.73451440001</v>
      </c>
      <c r="CZ225" s="11">
        <v>1</v>
      </c>
      <c r="DA225" s="11">
        <f t="shared" si="1092"/>
        <v>75731.154945600007</v>
      </c>
      <c r="DB225" s="11">
        <v>0</v>
      </c>
      <c r="DC225" s="11">
        <f t="shared" si="1093"/>
        <v>0</v>
      </c>
      <c r="DD225" s="11">
        <v>5</v>
      </c>
      <c r="DE225" s="11">
        <f t="shared" si="1094"/>
        <v>414396.24326099997</v>
      </c>
      <c r="DF225" s="11">
        <v>0</v>
      </c>
      <c r="DG225" s="11">
        <f t="shared" si="1095"/>
        <v>0</v>
      </c>
      <c r="DH225" s="11"/>
      <c r="DI225" s="11">
        <f t="shared" si="1096"/>
        <v>0</v>
      </c>
      <c r="DJ225" s="11">
        <v>33</v>
      </c>
      <c r="DK225" s="11">
        <f t="shared" si="1097"/>
        <v>2735015.2055226001</v>
      </c>
      <c r="DL225" s="11">
        <v>0</v>
      </c>
      <c r="DM225" s="11">
        <f t="shared" si="1098"/>
        <v>0</v>
      </c>
      <c r="DN225" s="11">
        <v>0</v>
      </c>
      <c r="DO225" s="11">
        <f t="shared" si="1099"/>
        <v>0</v>
      </c>
      <c r="DP225" s="11"/>
      <c r="DQ225" s="11">
        <f t="shared" si="1100"/>
        <v>0</v>
      </c>
      <c r="DR225" s="11">
        <v>0</v>
      </c>
      <c r="DS225" s="11">
        <f t="shared" si="1101"/>
        <v>0</v>
      </c>
      <c r="DT225" s="11">
        <v>10</v>
      </c>
      <c r="DU225" s="11">
        <f t="shared" si="1102"/>
        <v>716741.28787799994</v>
      </c>
      <c r="DV225" s="11">
        <v>1</v>
      </c>
      <c r="DW225" s="11">
        <f t="shared" si="1103"/>
        <v>79208.605937999993</v>
      </c>
      <c r="DX225" s="11">
        <v>4</v>
      </c>
      <c r="DY225" s="11">
        <f t="shared" si="1104"/>
        <v>646226.30942099995</v>
      </c>
      <c r="DZ225" s="11">
        <v>5</v>
      </c>
      <c r="EA225" s="11">
        <f t="shared" si="1105"/>
        <v>762676.06958812498</v>
      </c>
      <c r="EB225" s="64">
        <f t="shared" si="1106"/>
        <v>415</v>
      </c>
      <c r="EC225" s="64">
        <f t="shared" si="1107"/>
        <v>31382533.619038522</v>
      </c>
    </row>
    <row r="226" spans="1:133" x14ac:dyDescent="0.25">
      <c r="A226" s="47">
        <v>224</v>
      </c>
      <c r="B226" s="16" t="s">
        <v>293</v>
      </c>
      <c r="C226" s="17">
        <v>19007.45</v>
      </c>
      <c r="D226" s="17">
        <f t="shared" si="1109"/>
        <v>15396.034500000002</v>
      </c>
      <c r="E226" s="9">
        <v>0.77</v>
      </c>
      <c r="F226" s="10">
        <v>1</v>
      </c>
      <c r="G226" s="18"/>
      <c r="H226" s="19">
        <v>0.61</v>
      </c>
      <c r="I226" s="19">
        <v>0.16</v>
      </c>
      <c r="J226" s="19">
        <v>0.04</v>
      </c>
      <c r="K226" s="19">
        <v>0.19</v>
      </c>
      <c r="L226" s="17">
        <v>1.4</v>
      </c>
      <c r="M226" s="17">
        <v>1.68</v>
      </c>
      <c r="N226" s="17">
        <v>2.23</v>
      </c>
      <c r="O226" s="17">
        <v>2.39</v>
      </c>
      <c r="P226" s="11"/>
      <c r="Q226" s="11">
        <f t="shared" si="1049"/>
        <v>0</v>
      </c>
      <c r="R226" s="11">
        <v>2</v>
      </c>
      <c r="S226" s="11">
        <f t="shared" si="1050"/>
        <v>53274.080860000002</v>
      </c>
      <c r="T226" s="11">
        <v>0</v>
      </c>
      <c r="U226" s="11">
        <f t="shared" si="1051"/>
        <v>0</v>
      </c>
      <c r="V226" s="11">
        <v>30</v>
      </c>
      <c r="W226" s="11">
        <f t="shared" si="1052"/>
        <v>676171.02630000003</v>
      </c>
      <c r="X226" s="11">
        <v>0</v>
      </c>
      <c r="Y226" s="11">
        <f t="shared" si="1053"/>
        <v>0</v>
      </c>
      <c r="Z226" s="11">
        <v>68</v>
      </c>
      <c r="AA226" s="11">
        <f t="shared" si="1054"/>
        <v>1532654.3262800002</v>
      </c>
      <c r="AB226" s="11">
        <v>0</v>
      </c>
      <c r="AC226" s="11">
        <f t="shared" si="1055"/>
        <v>0</v>
      </c>
      <c r="AD226" s="11">
        <v>0</v>
      </c>
      <c r="AE226" s="11">
        <f t="shared" si="1056"/>
        <v>0</v>
      </c>
      <c r="AF226" s="11">
        <v>0</v>
      </c>
      <c r="AG226" s="11">
        <f t="shared" si="1057"/>
        <v>0</v>
      </c>
      <c r="AH226" s="11">
        <v>290</v>
      </c>
      <c r="AI226" s="11">
        <f t="shared" si="1058"/>
        <v>5734135.2033350002</v>
      </c>
      <c r="AJ226" s="11">
        <v>7</v>
      </c>
      <c r="AK226" s="11">
        <f t="shared" si="1059"/>
        <v>147015.97314250001</v>
      </c>
      <c r="AL226" s="11">
        <v>17</v>
      </c>
      <c r="AM226" s="11">
        <f t="shared" si="1060"/>
        <v>336138.9601955</v>
      </c>
      <c r="AN226" s="11"/>
      <c r="AO226" s="11">
        <f t="shared" si="1061"/>
        <v>0</v>
      </c>
      <c r="AP226" s="11">
        <v>8</v>
      </c>
      <c r="AQ226" s="11">
        <f t="shared" si="1062"/>
        <v>158183.04009200001</v>
      </c>
      <c r="AR226" s="11">
        <v>0</v>
      </c>
      <c r="AS226" s="11">
        <f t="shared" si="1063"/>
        <v>0</v>
      </c>
      <c r="AT226" s="11"/>
      <c r="AU226" s="11">
        <f t="shared" si="1064"/>
        <v>0</v>
      </c>
      <c r="AV226" s="11"/>
      <c r="AW226" s="11">
        <f t="shared" si="1065"/>
        <v>0</v>
      </c>
      <c r="AX226" s="11"/>
      <c r="AY226" s="11">
        <f t="shared" si="1066"/>
        <v>0</v>
      </c>
      <c r="AZ226" s="11">
        <v>91</v>
      </c>
      <c r="BA226" s="11">
        <f t="shared" si="1067"/>
        <v>1911207.6508525</v>
      </c>
      <c r="BB226" s="11">
        <v>0</v>
      </c>
      <c r="BC226" s="11">
        <f t="shared" si="1068"/>
        <v>0</v>
      </c>
      <c r="BD226" s="11">
        <v>0</v>
      </c>
      <c r="BE226" s="11">
        <f t="shared" si="1069"/>
        <v>0</v>
      </c>
      <c r="BF226" s="11">
        <v>79</v>
      </c>
      <c r="BG226" s="11">
        <f t="shared" si="1070"/>
        <v>1736069.1100252499</v>
      </c>
      <c r="BH226" s="11">
        <v>0</v>
      </c>
      <c r="BI226" s="11">
        <f t="shared" si="1071"/>
        <v>0</v>
      </c>
      <c r="BJ226" s="11">
        <v>0</v>
      </c>
      <c r="BK226" s="11">
        <f t="shared" si="1072"/>
        <v>0</v>
      </c>
      <c r="BL226" s="11">
        <v>0</v>
      </c>
      <c r="BM226" s="11">
        <f t="shared" si="1073"/>
        <v>0</v>
      </c>
      <c r="BN226" s="11">
        <v>0</v>
      </c>
      <c r="BO226" s="11">
        <f t="shared" si="1074"/>
        <v>0</v>
      </c>
      <c r="BP226" s="11">
        <v>0</v>
      </c>
      <c r="BQ226" s="11">
        <f t="shared" si="1075"/>
        <v>0</v>
      </c>
      <c r="BR226" s="11">
        <v>0</v>
      </c>
      <c r="BS226" s="11">
        <f t="shared" si="1076"/>
        <v>0</v>
      </c>
      <c r="BT226" s="11">
        <v>42</v>
      </c>
      <c r="BU226" s="11">
        <f t="shared" si="1077"/>
        <v>946639.43682000018</v>
      </c>
      <c r="BV226" s="11">
        <v>2</v>
      </c>
      <c r="BW226" s="11">
        <f t="shared" si="1078"/>
        <v>43951.116709500006</v>
      </c>
      <c r="BX226" s="11">
        <v>50</v>
      </c>
      <c r="BY226" s="11">
        <f t="shared" si="1079"/>
        <v>950225.19226250006</v>
      </c>
      <c r="BZ226" s="11">
        <v>10</v>
      </c>
      <c r="CA226" s="11">
        <f t="shared" si="1080"/>
        <v>341159.01781500003</v>
      </c>
      <c r="CB226" s="11">
        <v>11</v>
      </c>
      <c r="CC226" s="11">
        <f t="shared" si="1081"/>
        <v>425987.74656900001</v>
      </c>
      <c r="CD226" s="11">
        <v>3</v>
      </c>
      <c r="CE226" s="11">
        <f t="shared" si="1082"/>
        <v>75608.21475900001</v>
      </c>
      <c r="CF226" s="11">
        <v>75</v>
      </c>
      <c r="CG226" s="11">
        <f t="shared" si="1083"/>
        <v>1779559.2010349999</v>
      </c>
      <c r="CH226" s="11">
        <v>8</v>
      </c>
      <c r="CI226" s="11">
        <f t="shared" si="1084"/>
        <v>192770.21258879997</v>
      </c>
      <c r="CJ226" s="11">
        <v>40</v>
      </c>
      <c r="CK226" s="11">
        <f t="shared" si="975"/>
        <v>1327754.0152799999</v>
      </c>
      <c r="CL226" s="11">
        <v>11</v>
      </c>
      <c r="CM226" s="11">
        <f t="shared" si="1085"/>
        <v>261002.01615179997</v>
      </c>
      <c r="CN226" s="11"/>
      <c r="CO226" s="11">
        <f t="shared" si="1086"/>
        <v>0</v>
      </c>
      <c r="CP226" s="11">
        <v>24</v>
      </c>
      <c r="CQ226" s="11">
        <f t="shared" si="1087"/>
        <v>569458.94433120009</v>
      </c>
      <c r="CR226" s="11">
        <v>5</v>
      </c>
      <c r="CS226" s="11">
        <f t="shared" si="1088"/>
        <v>120481.38286799999</v>
      </c>
      <c r="CT226" s="11"/>
      <c r="CU226" s="11">
        <f t="shared" si="1089"/>
        <v>0</v>
      </c>
      <c r="CV226" s="11">
        <v>4</v>
      </c>
      <c r="CW226" s="11">
        <f t="shared" si="1090"/>
        <v>96385.106294399986</v>
      </c>
      <c r="CX226" s="11">
        <v>61</v>
      </c>
      <c r="CY226" s="11">
        <f t="shared" si="1091"/>
        <v>1414877.6275172001</v>
      </c>
      <c r="CZ226" s="11">
        <v>5</v>
      </c>
      <c r="DA226" s="11">
        <f t="shared" si="1092"/>
        <v>120481.38286799999</v>
      </c>
      <c r="DB226" s="11">
        <v>0</v>
      </c>
      <c r="DC226" s="11">
        <f t="shared" si="1093"/>
        <v>0</v>
      </c>
      <c r="DD226" s="11">
        <v>5</v>
      </c>
      <c r="DE226" s="11">
        <f t="shared" si="1094"/>
        <v>131853.35012849999</v>
      </c>
      <c r="DF226" s="11">
        <v>20</v>
      </c>
      <c r="DG226" s="11">
        <f t="shared" si="1095"/>
        <v>527413.40051399998</v>
      </c>
      <c r="DH226" s="11">
        <v>27</v>
      </c>
      <c r="DI226" s="11">
        <f t="shared" si="1096"/>
        <v>712008.09069390001</v>
      </c>
      <c r="DJ226" s="11">
        <v>321</v>
      </c>
      <c r="DK226" s="11">
        <f t="shared" si="1097"/>
        <v>8464985.0782497004</v>
      </c>
      <c r="DL226" s="11">
        <v>0</v>
      </c>
      <c r="DM226" s="11">
        <f t="shared" si="1098"/>
        <v>0</v>
      </c>
      <c r="DN226" s="11">
        <v>0</v>
      </c>
      <c r="DO226" s="11">
        <f t="shared" si="1099"/>
        <v>0</v>
      </c>
      <c r="DP226" s="11">
        <v>3</v>
      </c>
      <c r="DQ226" s="11">
        <f t="shared" si="1100"/>
        <v>86304.010993200005</v>
      </c>
      <c r="DR226" s="11">
        <v>0</v>
      </c>
      <c r="DS226" s="11">
        <f t="shared" si="1101"/>
        <v>0</v>
      </c>
      <c r="DT226" s="11">
        <v>25</v>
      </c>
      <c r="DU226" s="11">
        <f t="shared" si="1102"/>
        <v>570135.11535750004</v>
      </c>
      <c r="DV226" s="11">
        <v>8</v>
      </c>
      <c r="DW226" s="11">
        <f t="shared" si="1103"/>
        <v>201621.90602400003</v>
      </c>
      <c r="DX226" s="11">
        <v>2</v>
      </c>
      <c r="DY226" s="11">
        <f t="shared" si="1104"/>
        <v>102808.73104425002</v>
      </c>
      <c r="DZ226" s="11">
        <v>13</v>
      </c>
      <c r="EA226" s="11">
        <f t="shared" si="1105"/>
        <v>630941.11211381259</v>
      </c>
      <c r="EB226" s="64">
        <f t="shared" si="1106"/>
        <v>1367</v>
      </c>
      <c r="EC226" s="64">
        <f t="shared" si="1107"/>
        <v>32379260.780071013</v>
      </c>
    </row>
    <row r="227" spans="1:133" ht="30" x14ac:dyDescent="0.25">
      <c r="A227" s="47">
        <v>225</v>
      </c>
      <c r="B227" s="16" t="s">
        <v>294</v>
      </c>
      <c r="C227" s="17">
        <v>19007.45</v>
      </c>
      <c r="D227" s="17">
        <f t="shared" si="1109"/>
        <v>15966.258000000002</v>
      </c>
      <c r="E227" s="9">
        <v>0.84</v>
      </c>
      <c r="F227" s="10">
        <v>1</v>
      </c>
      <c r="G227" s="18"/>
      <c r="H227" s="19">
        <v>0.66</v>
      </c>
      <c r="I227" s="19">
        <v>0.14000000000000001</v>
      </c>
      <c r="J227" s="19">
        <v>0.04</v>
      </c>
      <c r="K227" s="19">
        <v>0.16</v>
      </c>
      <c r="L227" s="17">
        <v>1.4</v>
      </c>
      <c r="M227" s="17">
        <v>1.68</v>
      </c>
      <c r="N227" s="17">
        <v>2.23</v>
      </c>
      <c r="O227" s="17">
        <v>2.39</v>
      </c>
      <c r="P227" s="11"/>
      <c r="Q227" s="11">
        <f t="shared" si="1049"/>
        <v>0</v>
      </c>
      <c r="R227" s="11">
        <v>2</v>
      </c>
      <c r="S227" s="11">
        <f t="shared" si="1050"/>
        <v>58117.179119999993</v>
      </c>
      <c r="T227" s="11">
        <v>0</v>
      </c>
      <c r="U227" s="11">
        <f t="shared" si="1051"/>
        <v>0</v>
      </c>
      <c r="V227" s="11">
        <v>5</v>
      </c>
      <c r="W227" s="11">
        <f t="shared" si="1052"/>
        <v>122940.18659999999</v>
      </c>
      <c r="X227" s="11">
        <v>0</v>
      </c>
      <c r="Y227" s="11">
        <f t="shared" si="1053"/>
        <v>0</v>
      </c>
      <c r="Z227" s="11">
        <v>28</v>
      </c>
      <c r="AA227" s="11">
        <f t="shared" si="1054"/>
        <v>688465.04496000009</v>
      </c>
      <c r="AB227" s="11">
        <v>0</v>
      </c>
      <c r="AC227" s="11">
        <f t="shared" si="1055"/>
        <v>0</v>
      </c>
      <c r="AD227" s="11">
        <v>0</v>
      </c>
      <c r="AE227" s="11">
        <f t="shared" si="1056"/>
        <v>0</v>
      </c>
      <c r="AF227" s="11">
        <v>0</v>
      </c>
      <c r="AG227" s="11">
        <f t="shared" si="1057"/>
        <v>0</v>
      </c>
      <c r="AH227" s="11">
        <v>1</v>
      </c>
      <c r="AI227" s="11">
        <f t="shared" si="1058"/>
        <v>21570.414558</v>
      </c>
      <c r="AJ227" s="11"/>
      <c r="AK227" s="11">
        <f t="shared" si="1059"/>
        <v>0</v>
      </c>
      <c r="AL227" s="11"/>
      <c r="AM227" s="11">
        <f t="shared" si="1060"/>
        <v>0</v>
      </c>
      <c r="AN227" s="11"/>
      <c r="AO227" s="11">
        <f t="shared" si="1061"/>
        <v>0</v>
      </c>
      <c r="AP227" s="11"/>
      <c r="AQ227" s="11">
        <f t="shared" si="1062"/>
        <v>0</v>
      </c>
      <c r="AR227" s="11">
        <v>0</v>
      </c>
      <c r="AS227" s="11">
        <f t="shared" si="1063"/>
        <v>0</v>
      </c>
      <c r="AT227" s="11"/>
      <c r="AU227" s="11">
        <f t="shared" si="1064"/>
        <v>0</v>
      </c>
      <c r="AV227" s="11">
        <v>0</v>
      </c>
      <c r="AW227" s="11">
        <f t="shared" si="1065"/>
        <v>0</v>
      </c>
      <c r="AX227" s="11"/>
      <c r="AY227" s="11">
        <f t="shared" si="1066"/>
        <v>0</v>
      </c>
      <c r="AZ227" s="11"/>
      <c r="BA227" s="11">
        <f t="shared" si="1067"/>
        <v>0</v>
      </c>
      <c r="BB227" s="11">
        <v>0</v>
      </c>
      <c r="BC227" s="11">
        <f t="shared" si="1068"/>
        <v>0</v>
      </c>
      <c r="BD227" s="11">
        <v>10</v>
      </c>
      <c r="BE227" s="11">
        <f t="shared" si="1069"/>
        <v>239733.36387</v>
      </c>
      <c r="BF227" s="11">
        <v>10</v>
      </c>
      <c r="BG227" s="11">
        <f t="shared" si="1070"/>
        <v>239733.36387</v>
      </c>
      <c r="BH227" s="11">
        <v>4</v>
      </c>
      <c r="BI227" s="11">
        <f t="shared" si="1071"/>
        <v>95893.345548000012</v>
      </c>
      <c r="BJ227" s="11">
        <v>0</v>
      </c>
      <c r="BK227" s="11">
        <f t="shared" si="1072"/>
        <v>0</v>
      </c>
      <c r="BL227" s="11">
        <v>0</v>
      </c>
      <c r="BM227" s="11">
        <f t="shared" si="1073"/>
        <v>0</v>
      </c>
      <c r="BN227" s="11">
        <v>0</v>
      </c>
      <c r="BO227" s="11">
        <f t="shared" si="1074"/>
        <v>0</v>
      </c>
      <c r="BP227" s="11">
        <v>0</v>
      </c>
      <c r="BQ227" s="11">
        <f t="shared" si="1075"/>
        <v>0</v>
      </c>
      <c r="BR227" s="11">
        <v>0</v>
      </c>
      <c r="BS227" s="11">
        <f t="shared" si="1076"/>
        <v>0</v>
      </c>
      <c r="BT227" s="11"/>
      <c r="BU227" s="11">
        <f t="shared" si="1077"/>
        <v>0</v>
      </c>
      <c r="BV227" s="11"/>
      <c r="BW227" s="11">
        <f t="shared" si="1078"/>
        <v>0</v>
      </c>
      <c r="BX227" s="11"/>
      <c r="BY227" s="11">
        <f t="shared" si="1079"/>
        <v>0</v>
      </c>
      <c r="BZ227" s="11">
        <v>2</v>
      </c>
      <c r="CA227" s="11">
        <f t="shared" si="1080"/>
        <v>74434.694796000011</v>
      </c>
      <c r="CB227" s="11"/>
      <c r="CC227" s="11">
        <f t="shared" si="1081"/>
        <v>0</v>
      </c>
      <c r="CD227" s="11"/>
      <c r="CE227" s="11">
        <f t="shared" si="1082"/>
        <v>0</v>
      </c>
      <c r="CF227" s="11">
        <v>1</v>
      </c>
      <c r="CG227" s="11">
        <f t="shared" si="1083"/>
        <v>25884.497469600003</v>
      </c>
      <c r="CH227" s="11"/>
      <c r="CI227" s="11">
        <f t="shared" si="1084"/>
        <v>0</v>
      </c>
      <c r="CJ227" s="11"/>
      <c r="CK227" s="11">
        <f t="shared" si="975"/>
        <v>0</v>
      </c>
      <c r="CL227" s="11">
        <v>3</v>
      </c>
      <c r="CM227" s="11">
        <f t="shared" si="1085"/>
        <v>77653.492408799997</v>
      </c>
      <c r="CN227" s="11">
        <v>0</v>
      </c>
      <c r="CO227" s="11">
        <f t="shared" si="1086"/>
        <v>0</v>
      </c>
      <c r="CP227" s="11">
        <v>20</v>
      </c>
      <c r="CQ227" s="11">
        <f t="shared" si="1087"/>
        <v>517689.94939199992</v>
      </c>
      <c r="CR227" s="11">
        <v>0</v>
      </c>
      <c r="CS227" s="11">
        <f t="shared" si="1088"/>
        <v>0</v>
      </c>
      <c r="CT227" s="11"/>
      <c r="CU227" s="11">
        <f t="shared" si="1089"/>
        <v>0</v>
      </c>
      <c r="CV227" s="11"/>
      <c r="CW227" s="11">
        <f t="shared" si="1090"/>
        <v>0</v>
      </c>
      <c r="CX227" s="11">
        <v>0</v>
      </c>
      <c r="CY227" s="11">
        <f t="shared" si="1091"/>
        <v>0</v>
      </c>
      <c r="CZ227" s="11">
        <v>0</v>
      </c>
      <c r="DA227" s="11">
        <f t="shared" si="1092"/>
        <v>0</v>
      </c>
      <c r="DB227" s="11">
        <v>0</v>
      </c>
      <c r="DC227" s="11">
        <f t="shared" si="1093"/>
        <v>0</v>
      </c>
      <c r="DD227" s="11"/>
      <c r="DE227" s="11">
        <f t="shared" si="1094"/>
        <v>0</v>
      </c>
      <c r="DF227" s="11">
        <v>0</v>
      </c>
      <c r="DG227" s="11">
        <f t="shared" si="1095"/>
        <v>0</v>
      </c>
      <c r="DH227" s="11">
        <v>11</v>
      </c>
      <c r="DI227" s="11">
        <f t="shared" si="1096"/>
        <v>316448.0403084</v>
      </c>
      <c r="DJ227" s="11">
        <v>46</v>
      </c>
      <c r="DK227" s="11">
        <f t="shared" si="1097"/>
        <v>1323328.1685623999</v>
      </c>
      <c r="DL227" s="11">
        <v>0</v>
      </c>
      <c r="DM227" s="11">
        <f t="shared" si="1098"/>
        <v>0</v>
      </c>
      <c r="DN227" s="11"/>
      <c r="DO227" s="11">
        <f t="shared" si="1099"/>
        <v>0</v>
      </c>
      <c r="DP227" s="11">
        <v>0</v>
      </c>
      <c r="DQ227" s="11">
        <f t="shared" si="1100"/>
        <v>0</v>
      </c>
      <c r="DR227" s="11">
        <v>0</v>
      </c>
      <c r="DS227" s="11">
        <f t="shared" si="1101"/>
        <v>0</v>
      </c>
      <c r="DT227" s="11"/>
      <c r="DU227" s="11">
        <f t="shared" si="1102"/>
        <v>0</v>
      </c>
      <c r="DV227" s="11">
        <v>2</v>
      </c>
      <c r="DW227" s="11">
        <f t="shared" si="1103"/>
        <v>54987.792552000006</v>
      </c>
      <c r="DX227" s="11">
        <v>0</v>
      </c>
      <c r="DY227" s="11">
        <f t="shared" si="1104"/>
        <v>0</v>
      </c>
      <c r="DZ227" s="11"/>
      <c r="EA227" s="11">
        <f t="shared" si="1105"/>
        <v>0</v>
      </c>
      <c r="EB227" s="64">
        <f t="shared" si="1106"/>
        <v>145</v>
      </c>
      <c r="EC227" s="64">
        <f t="shared" si="1107"/>
        <v>3856879.5340152001</v>
      </c>
    </row>
    <row r="228" spans="1:133" ht="30" x14ac:dyDescent="0.25">
      <c r="A228" s="47">
        <v>226</v>
      </c>
      <c r="B228" s="16" t="s">
        <v>295</v>
      </c>
      <c r="C228" s="17">
        <v>19007.45</v>
      </c>
      <c r="D228" s="17">
        <f t="shared" si="1109"/>
        <v>15966.258</v>
      </c>
      <c r="E228" s="9">
        <v>0.68</v>
      </c>
      <c r="F228" s="10">
        <v>1</v>
      </c>
      <c r="G228" s="18"/>
      <c r="H228" s="19">
        <v>0.69</v>
      </c>
      <c r="I228" s="19">
        <v>0.11</v>
      </c>
      <c r="J228" s="19">
        <v>0.04</v>
      </c>
      <c r="K228" s="19">
        <v>0.16</v>
      </c>
      <c r="L228" s="17">
        <v>1.4</v>
      </c>
      <c r="M228" s="17">
        <v>1.68</v>
      </c>
      <c r="N228" s="17">
        <v>2.23</v>
      </c>
      <c r="O228" s="17">
        <v>2.39</v>
      </c>
      <c r="P228" s="11"/>
      <c r="Q228" s="11">
        <f t="shared" si="1049"/>
        <v>0</v>
      </c>
      <c r="R228" s="11">
        <v>30</v>
      </c>
      <c r="S228" s="11">
        <f t="shared" si="1050"/>
        <v>705708.60360000003</v>
      </c>
      <c r="T228" s="11">
        <v>0</v>
      </c>
      <c r="U228" s="11">
        <f t="shared" si="1051"/>
        <v>0</v>
      </c>
      <c r="V228" s="11">
        <v>10</v>
      </c>
      <c r="W228" s="11">
        <f t="shared" si="1052"/>
        <v>199046.01640000002</v>
      </c>
      <c r="X228" s="11">
        <v>0</v>
      </c>
      <c r="Y228" s="11">
        <f t="shared" si="1053"/>
        <v>0</v>
      </c>
      <c r="Z228" s="11">
        <v>75</v>
      </c>
      <c r="AA228" s="11">
        <f t="shared" si="1054"/>
        <v>1492845.1230000001</v>
      </c>
      <c r="AB228" s="11">
        <v>0</v>
      </c>
      <c r="AC228" s="11">
        <f t="shared" si="1055"/>
        <v>0</v>
      </c>
      <c r="AD228" s="11">
        <v>0</v>
      </c>
      <c r="AE228" s="11">
        <f t="shared" si="1056"/>
        <v>0</v>
      </c>
      <c r="AF228" s="11">
        <v>0</v>
      </c>
      <c r="AG228" s="11">
        <f t="shared" si="1057"/>
        <v>0</v>
      </c>
      <c r="AH228" s="11">
        <v>1</v>
      </c>
      <c r="AI228" s="11">
        <f t="shared" si="1058"/>
        <v>17461.764166000001</v>
      </c>
      <c r="AJ228" s="11">
        <v>5</v>
      </c>
      <c r="AK228" s="11">
        <f t="shared" si="1059"/>
        <v>92737.34855000001</v>
      </c>
      <c r="AL228" s="11">
        <v>1</v>
      </c>
      <c r="AM228" s="11">
        <f t="shared" si="1060"/>
        <v>17461.764166000001</v>
      </c>
      <c r="AN228" s="11"/>
      <c r="AO228" s="11">
        <f t="shared" si="1061"/>
        <v>0</v>
      </c>
      <c r="AP228" s="11">
        <v>0</v>
      </c>
      <c r="AQ228" s="11">
        <f t="shared" si="1062"/>
        <v>0</v>
      </c>
      <c r="AR228" s="11">
        <v>0</v>
      </c>
      <c r="AS228" s="11">
        <f t="shared" si="1063"/>
        <v>0</v>
      </c>
      <c r="AT228" s="11">
        <v>0</v>
      </c>
      <c r="AU228" s="11">
        <f t="shared" si="1064"/>
        <v>0</v>
      </c>
      <c r="AV228" s="11">
        <v>0</v>
      </c>
      <c r="AW228" s="11">
        <f t="shared" si="1065"/>
        <v>0</v>
      </c>
      <c r="AX228" s="11"/>
      <c r="AY228" s="11">
        <f t="shared" si="1066"/>
        <v>0</v>
      </c>
      <c r="AZ228" s="11">
        <v>8</v>
      </c>
      <c r="BA228" s="11">
        <f t="shared" si="1067"/>
        <v>148379.75768000001</v>
      </c>
      <c r="BB228" s="11">
        <v>0</v>
      </c>
      <c r="BC228" s="11">
        <f t="shared" si="1068"/>
        <v>0</v>
      </c>
      <c r="BD228" s="11">
        <v>120</v>
      </c>
      <c r="BE228" s="11">
        <f t="shared" si="1069"/>
        <v>2328838.39188</v>
      </c>
      <c r="BF228" s="11">
        <f>32-2</f>
        <v>30</v>
      </c>
      <c r="BG228" s="11">
        <f t="shared" si="1070"/>
        <v>582209.59797</v>
      </c>
      <c r="BH228" s="11">
        <v>43</v>
      </c>
      <c r="BI228" s="11">
        <f t="shared" si="1071"/>
        <v>834500.42375700001</v>
      </c>
      <c r="BJ228" s="11">
        <v>0</v>
      </c>
      <c r="BK228" s="11">
        <f t="shared" si="1072"/>
        <v>0</v>
      </c>
      <c r="BL228" s="11">
        <v>0</v>
      </c>
      <c r="BM228" s="11">
        <f t="shared" si="1073"/>
        <v>0</v>
      </c>
      <c r="BN228" s="11">
        <v>0</v>
      </c>
      <c r="BO228" s="11">
        <f t="shared" si="1074"/>
        <v>0</v>
      </c>
      <c r="BP228" s="11">
        <v>0</v>
      </c>
      <c r="BQ228" s="11">
        <f t="shared" si="1075"/>
        <v>0</v>
      </c>
      <c r="BR228" s="11">
        <v>0</v>
      </c>
      <c r="BS228" s="11">
        <f t="shared" si="1076"/>
        <v>0</v>
      </c>
      <c r="BT228" s="11"/>
      <c r="BU228" s="11">
        <f t="shared" si="1077"/>
        <v>0</v>
      </c>
      <c r="BV228" s="11"/>
      <c r="BW228" s="11">
        <f t="shared" si="1078"/>
        <v>0</v>
      </c>
      <c r="BX228" s="11">
        <v>5</v>
      </c>
      <c r="BY228" s="11">
        <f t="shared" si="1079"/>
        <v>83915.991005000003</v>
      </c>
      <c r="BZ228" s="11"/>
      <c r="CA228" s="11">
        <f t="shared" si="1080"/>
        <v>0</v>
      </c>
      <c r="CB228" s="11">
        <v>2</v>
      </c>
      <c r="CC228" s="11">
        <f t="shared" si="1081"/>
        <v>68399.449272000013</v>
      </c>
      <c r="CD228" s="11"/>
      <c r="CE228" s="11">
        <f t="shared" si="1082"/>
        <v>0</v>
      </c>
      <c r="CF228" s="11">
        <v>11</v>
      </c>
      <c r="CG228" s="11">
        <f t="shared" si="1083"/>
        <v>230495.2869912</v>
      </c>
      <c r="CH228" s="11"/>
      <c r="CI228" s="11">
        <f t="shared" si="1084"/>
        <v>0</v>
      </c>
      <c r="CJ228" s="11"/>
      <c r="CK228" s="11">
        <f t="shared" si="975"/>
        <v>0</v>
      </c>
      <c r="CL228" s="11">
        <v>9</v>
      </c>
      <c r="CM228" s="11">
        <f t="shared" si="1085"/>
        <v>188587.05299280002</v>
      </c>
      <c r="CN228" s="11">
        <v>0</v>
      </c>
      <c r="CO228" s="11">
        <f t="shared" si="1086"/>
        <v>0</v>
      </c>
      <c r="CP228" s="11">
        <v>20</v>
      </c>
      <c r="CQ228" s="11">
        <f t="shared" si="1087"/>
        <v>419082.33998399996</v>
      </c>
      <c r="CR228" s="11">
        <v>0</v>
      </c>
      <c r="CS228" s="11">
        <f t="shared" si="1088"/>
        <v>0</v>
      </c>
      <c r="CT228" s="11">
        <v>35</v>
      </c>
      <c r="CU228" s="11">
        <f t="shared" si="1089"/>
        <v>778993.72782000015</v>
      </c>
      <c r="CV228" s="11"/>
      <c r="CW228" s="11">
        <f t="shared" si="1090"/>
        <v>0</v>
      </c>
      <c r="CX228" s="11">
        <v>8</v>
      </c>
      <c r="CY228" s="11">
        <f t="shared" si="1091"/>
        <v>163869.15677440001</v>
      </c>
      <c r="CZ228" s="11">
        <v>0</v>
      </c>
      <c r="DA228" s="11">
        <f t="shared" si="1092"/>
        <v>0</v>
      </c>
      <c r="DB228" s="11">
        <v>0</v>
      </c>
      <c r="DC228" s="11">
        <f t="shared" si="1093"/>
        <v>0</v>
      </c>
      <c r="DD228" s="11">
        <v>12</v>
      </c>
      <c r="DE228" s="11">
        <f t="shared" si="1094"/>
        <v>279460.60702560004</v>
      </c>
      <c r="DF228" s="11">
        <v>0</v>
      </c>
      <c r="DG228" s="11">
        <f t="shared" si="1095"/>
        <v>0</v>
      </c>
      <c r="DH228" s="11">
        <v>3</v>
      </c>
      <c r="DI228" s="11">
        <f t="shared" si="1096"/>
        <v>69865.15175640001</v>
      </c>
      <c r="DJ228" s="11">
        <v>120</v>
      </c>
      <c r="DK228" s="11">
        <f t="shared" si="1097"/>
        <v>2794606.0702560004</v>
      </c>
      <c r="DL228" s="11">
        <v>0</v>
      </c>
      <c r="DM228" s="11">
        <f t="shared" si="1098"/>
        <v>0</v>
      </c>
      <c r="DN228" s="11"/>
      <c r="DO228" s="11">
        <f t="shared" si="1099"/>
        <v>0</v>
      </c>
      <c r="DP228" s="11">
        <v>0</v>
      </c>
      <c r="DQ228" s="11">
        <f t="shared" si="1100"/>
        <v>0</v>
      </c>
      <c r="DR228" s="11">
        <v>0</v>
      </c>
      <c r="DS228" s="11">
        <f t="shared" si="1101"/>
        <v>0</v>
      </c>
      <c r="DT228" s="11"/>
      <c r="DU228" s="11">
        <f t="shared" si="1102"/>
        <v>0</v>
      </c>
      <c r="DV228" s="11">
        <v>4</v>
      </c>
      <c r="DW228" s="11">
        <f t="shared" si="1103"/>
        <v>89027.854608000009</v>
      </c>
      <c r="DX228" s="11">
        <v>0</v>
      </c>
      <c r="DY228" s="11">
        <f t="shared" si="1104"/>
        <v>0</v>
      </c>
      <c r="DZ228" s="11">
        <v>7</v>
      </c>
      <c r="EA228" s="11">
        <f t="shared" si="1105"/>
        <v>300027.94142475002</v>
      </c>
      <c r="EB228" s="64">
        <f t="shared" si="1106"/>
        <v>559</v>
      </c>
      <c r="EC228" s="64">
        <f t="shared" si="1107"/>
        <v>11885519.421079148</v>
      </c>
    </row>
    <row r="229" spans="1:133" ht="30" x14ac:dyDescent="0.25">
      <c r="A229" s="47">
        <v>227</v>
      </c>
      <c r="B229" s="16" t="s">
        <v>296</v>
      </c>
      <c r="C229" s="17">
        <v>19007.45</v>
      </c>
      <c r="D229" s="17">
        <f t="shared" si="1109"/>
        <v>16156.3325</v>
      </c>
      <c r="E229" s="9">
        <v>0.67</v>
      </c>
      <c r="F229" s="10">
        <v>1</v>
      </c>
      <c r="G229" s="18"/>
      <c r="H229" s="19">
        <v>0.7</v>
      </c>
      <c r="I229" s="19">
        <v>0.11</v>
      </c>
      <c r="J229" s="19">
        <v>0.04</v>
      </c>
      <c r="K229" s="19">
        <v>0.15</v>
      </c>
      <c r="L229" s="17">
        <v>1.4</v>
      </c>
      <c r="M229" s="17">
        <v>1.68</v>
      </c>
      <c r="N229" s="17">
        <v>2.23</v>
      </c>
      <c r="O229" s="17">
        <v>2.39</v>
      </c>
      <c r="P229" s="11"/>
      <c r="Q229" s="11">
        <f t="shared" si="1049"/>
        <v>0</v>
      </c>
      <c r="R229" s="11">
        <v>180</v>
      </c>
      <c r="S229" s="11">
        <f t="shared" si="1050"/>
        <v>4171983.2154000001</v>
      </c>
      <c r="T229" s="11">
        <v>0</v>
      </c>
      <c r="U229" s="11">
        <f t="shared" si="1051"/>
        <v>0</v>
      </c>
      <c r="V229" s="11">
        <v>70</v>
      </c>
      <c r="W229" s="11">
        <f t="shared" si="1052"/>
        <v>1372832.0837000001</v>
      </c>
      <c r="X229" s="11">
        <v>0</v>
      </c>
      <c r="Y229" s="11">
        <f t="shared" si="1053"/>
        <v>0</v>
      </c>
      <c r="Z229" s="11">
        <v>64</v>
      </c>
      <c r="AA229" s="11">
        <f t="shared" si="1054"/>
        <v>1255160.7622400003</v>
      </c>
      <c r="AB229" s="11">
        <v>0</v>
      </c>
      <c r="AC229" s="11">
        <f t="shared" si="1055"/>
        <v>0</v>
      </c>
      <c r="AD229" s="11">
        <v>0</v>
      </c>
      <c r="AE229" s="11">
        <f t="shared" si="1056"/>
        <v>0</v>
      </c>
      <c r="AF229" s="11">
        <v>0</v>
      </c>
      <c r="AG229" s="11">
        <f t="shared" si="1057"/>
        <v>0</v>
      </c>
      <c r="AH229" s="11"/>
      <c r="AI229" s="11">
        <f t="shared" si="1058"/>
        <v>0</v>
      </c>
      <c r="AJ229" s="11">
        <v>4</v>
      </c>
      <c r="AK229" s="11">
        <f t="shared" si="1059"/>
        <v>73098.851209999993</v>
      </c>
      <c r="AL229" s="11">
        <v>37</v>
      </c>
      <c r="AM229" s="11">
        <f t="shared" si="1060"/>
        <v>636584.02011050005</v>
      </c>
      <c r="AN229" s="11"/>
      <c r="AO229" s="11">
        <f t="shared" si="1061"/>
        <v>0</v>
      </c>
      <c r="AP229" s="11">
        <v>10</v>
      </c>
      <c r="AQ229" s="11">
        <f t="shared" si="1062"/>
        <v>172049.73516499996</v>
      </c>
      <c r="AR229" s="11">
        <v>0</v>
      </c>
      <c r="AS229" s="11">
        <f t="shared" si="1063"/>
        <v>0</v>
      </c>
      <c r="AT229" s="11">
        <v>0</v>
      </c>
      <c r="AU229" s="11">
        <f t="shared" si="1064"/>
        <v>0</v>
      </c>
      <c r="AV229" s="11">
        <v>0</v>
      </c>
      <c r="AW229" s="11">
        <f t="shared" si="1065"/>
        <v>0</v>
      </c>
      <c r="AX229" s="11"/>
      <c r="AY229" s="11">
        <f t="shared" si="1066"/>
        <v>0</v>
      </c>
      <c r="AZ229" s="11">
        <v>31</v>
      </c>
      <c r="BA229" s="11">
        <f t="shared" si="1067"/>
        <v>566516.09687749995</v>
      </c>
      <c r="BB229" s="11">
        <v>0</v>
      </c>
      <c r="BC229" s="11">
        <f t="shared" si="1068"/>
        <v>0</v>
      </c>
      <c r="BD229" s="11">
        <v>180</v>
      </c>
      <c r="BE229" s="11">
        <f t="shared" si="1069"/>
        <v>3441886.1527049998</v>
      </c>
      <c r="BF229" s="11">
        <v>41</v>
      </c>
      <c r="BG229" s="11">
        <f t="shared" si="1070"/>
        <v>783985.17922725016</v>
      </c>
      <c r="BH229" s="11">
        <v>14</v>
      </c>
      <c r="BI229" s="11">
        <f t="shared" si="1071"/>
        <v>267702.25632150006</v>
      </c>
      <c r="BJ229" s="11">
        <v>0</v>
      </c>
      <c r="BK229" s="11">
        <f t="shared" si="1072"/>
        <v>0</v>
      </c>
      <c r="BL229" s="11">
        <v>0</v>
      </c>
      <c r="BM229" s="11">
        <f t="shared" si="1073"/>
        <v>0</v>
      </c>
      <c r="BN229" s="11">
        <v>0</v>
      </c>
      <c r="BO229" s="11">
        <f t="shared" si="1074"/>
        <v>0</v>
      </c>
      <c r="BP229" s="11">
        <v>0</v>
      </c>
      <c r="BQ229" s="11">
        <f t="shared" si="1075"/>
        <v>0</v>
      </c>
      <c r="BR229" s="11">
        <v>0</v>
      </c>
      <c r="BS229" s="11">
        <f t="shared" si="1076"/>
        <v>0</v>
      </c>
      <c r="BT229" s="11"/>
      <c r="BU229" s="11">
        <f t="shared" si="1077"/>
        <v>0</v>
      </c>
      <c r="BV229" s="11">
        <v>2</v>
      </c>
      <c r="BW229" s="11">
        <f t="shared" si="1078"/>
        <v>38243.179474500001</v>
      </c>
      <c r="BX229" s="11">
        <v>2</v>
      </c>
      <c r="BY229" s="11">
        <f t="shared" si="1079"/>
        <v>33072.772925500001</v>
      </c>
      <c r="BZ229" s="11">
        <v>2</v>
      </c>
      <c r="CA229" s="11">
        <f t="shared" si="1080"/>
        <v>59370.530373000009</v>
      </c>
      <c r="CB229" s="11"/>
      <c r="CC229" s="11">
        <f t="shared" si="1081"/>
        <v>0</v>
      </c>
      <c r="CD229" s="11">
        <v>10</v>
      </c>
      <c r="CE229" s="11">
        <f t="shared" si="1082"/>
        <v>219296.55363000001</v>
      </c>
      <c r="CF229" s="11">
        <v>24</v>
      </c>
      <c r="CG229" s="11">
        <f t="shared" si="1083"/>
        <v>495503.23727520002</v>
      </c>
      <c r="CH229" s="11"/>
      <c r="CI229" s="11">
        <f t="shared" si="1084"/>
        <v>0</v>
      </c>
      <c r="CJ229" s="11"/>
      <c r="CK229" s="11">
        <f t="shared" si="975"/>
        <v>0</v>
      </c>
      <c r="CL229" s="11">
        <v>10</v>
      </c>
      <c r="CM229" s="11">
        <f t="shared" si="1085"/>
        <v>206459.68219799999</v>
      </c>
      <c r="CN229" s="11">
        <v>0</v>
      </c>
      <c r="CO229" s="11">
        <f t="shared" si="1086"/>
        <v>0</v>
      </c>
      <c r="CP229" s="11">
        <v>55</v>
      </c>
      <c r="CQ229" s="11">
        <f t="shared" si="1087"/>
        <v>1135528.2520890001</v>
      </c>
      <c r="CR229" s="11"/>
      <c r="CS229" s="11">
        <f t="shared" si="1088"/>
        <v>0</v>
      </c>
      <c r="CT229" s="11">
        <v>29</v>
      </c>
      <c r="CU229" s="11">
        <f t="shared" si="1089"/>
        <v>635960.00552700006</v>
      </c>
      <c r="CV229" s="11"/>
      <c r="CW229" s="11">
        <f t="shared" si="1090"/>
        <v>0</v>
      </c>
      <c r="CX229" s="11">
        <v>3</v>
      </c>
      <c r="CY229" s="11">
        <f t="shared" si="1091"/>
        <v>60547.243587600002</v>
      </c>
      <c r="CZ229" s="11">
        <v>1</v>
      </c>
      <c r="DA229" s="11">
        <f t="shared" si="1092"/>
        <v>20966.890005600002</v>
      </c>
      <c r="DB229" s="11">
        <v>0</v>
      </c>
      <c r="DC229" s="11">
        <f t="shared" si="1093"/>
        <v>0</v>
      </c>
      <c r="DD229" s="11">
        <v>58</v>
      </c>
      <c r="DE229" s="11">
        <f t="shared" si="1094"/>
        <v>1330862.6457126001</v>
      </c>
      <c r="DF229" s="11">
        <v>0</v>
      </c>
      <c r="DG229" s="11">
        <f t="shared" si="1095"/>
        <v>0</v>
      </c>
      <c r="DH229" s="11">
        <v>0</v>
      </c>
      <c r="DI229" s="11">
        <f t="shared" si="1096"/>
        <v>0</v>
      </c>
      <c r="DJ229" s="11">
        <v>210</v>
      </c>
      <c r="DK229" s="11">
        <f t="shared" si="1097"/>
        <v>4818640.6137870001</v>
      </c>
      <c r="DL229" s="11">
        <v>0</v>
      </c>
      <c r="DM229" s="11">
        <f t="shared" si="1098"/>
        <v>0</v>
      </c>
      <c r="DN229" s="11"/>
      <c r="DO229" s="11">
        <f t="shared" si="1099"/>
        <v>0</v>
      </c>
      <c r="DP229" s="11">
        <v>0</v>
      </c>
      <c r="DQ229" s="11">
        <f t="shared" si="1100"/>
        <v>0</v>
      </c>
      <c r="DR229" s="11">
        <v>0</v>
      </c>
      <c r="DS229" s="11">
        <f t="shared" si="1101"/>
        <v>0</v>
      </c>
      <c r="DT229" s="11">
        <v>2</v>
      </c>
      <c r="DU229" s="11">
        <f t="shared" si="1102"/>
        <v>39687.327510600007</v>
      </c>
      <c r="DV229" s="11">
        <v>2</v>
      </c>
      <c r="DW229" s="11">
        <f t="shared" si="1103"/>
        <v>43859.310726000003</v>
      </c>
      <c r="DX229" s="11"/>
      <c r="DY229" s="11">
        <f t="shared" si="1104"/>
        <v>0</v>
      </c>
      <c r="DZ229" s="11">
        <v>25</v>
      </c>
      <c r="EA229" s="11">
        <f t="shared" si="1105"/>
        <v>1055770.5921984375</v>
      </c>
      <c r="EB229" s="64">
        <f t="shared" si="1106"/>
        <v>1066</v>
      </c>
      <c r="EC229" s="64">
        <f t="shared" si="1107"/>
        <v>22935567.189976785</v>
      </c>
    </row>
    <row r="230" spans="1:133" x14ac:dyDescent="0.25">
      <c r="A230" s="47">
        <v>119</v>
      </c>
      <c r="B230" s="16" t="s">
        <v>297</v>
      </c>
      <c r="C230" s="17">
        <v>19007.45</v>
      </c>
      <c r="D230" s="17"/>
      <c r="E230" s="9">
        <v>2.57</v>
      </c>
      <c r="F230" s="10">
        <v>1</v>
      </c>
      <c r="G230" s="18"/>
      <c r="H230" s="19"/>
      <c r="I230" s="19"/>
      <c r="J230" s="19"/>
      <c r="K230" s="19"/>
      <c r="L230" s="17">
        <v>1.4</v>
      </c>
      <c r="M230" s="17">
        <v>1.68</v>
      </c>
      <c r="N230" s="17">
        <v>2.23</v>
      </c>
      <c r="O230" s="17">
        <v>2.39</v>
      </c>
      <c r="P230" s="11"/>
      <c r="Q230" s="11">
        <f t="shared" si="1049"/>
        <v>0</v>
      </c>
      <c r="R230" s="11"/>
      <c r="S230" s="11">
        <f t="shared" si="1050"/>
        <v>0</v>
      </c>
      <c r="T230" s="11"/>
      <c r="U230" s="11">
        <f t="shared" si="1051"/>
        <v>0</v>
      </c>
      <c r="V230" s="11"/>
      <c r="W230" s="11">
        <f t="shared" si="1052"/>
        <v>0</v>
      </c>
      <c r="X230" s="11">
        <v>90</v>
      </c>
      <c r="Y230" s="11">
        <f t="shared" si="1053"/>
        <v>6770491.7048999993</v>
      </c>
      <c r="Z230" s="11"/>
      <c r="AA230" s="11">
        <f t="shared" si="1054"/>
        <v>0</v>
      </c>
      <c r="AB230" s="11"/>
      <c r="AC230" s="11">
        <f t="shared" si="1055"/>
        <v>0</v>
      </c>
      <c r="AD230" s="11"/>
      <c r="AE230" s="11">
        <f t="shared" si="1056"/>
        <v>0</v>
      </c>
      <c r="AF230" s="11"/>
      <c r="AG230" s="11">
        <f t="shared" si="1057"/>
        <v>0</v>
      </c>
      <c r="AH230" s="11"/>
      <c r="AI230" s="11">
        <f t="shared" si="1058"/>
        <v>0</v>
      </c>
      <c r="AJ230" s="11"/>
      <c r="AK230" s="11">
        <f t="shared" si="1059"/>
        <v>0</v>
      </c>
      <c r="AL230" s="11"/>
      <c r="AM230" s="11">
        <f t="shared" si="1060"/>
        <v>0</v>
      </c>
      <c r="AN230" s="11"/>
      <c r="AO230" s="11">
        <f t="shared" si="1061"/>
        <v>0</v>
      </c>
      <c r="AP230" s="11"/>
      <c r="AQ230" s="11">
        <f t="shared" si="1062"/>
        <v>0</v>
      </c>
      <c r="AR230" s="11"/>
      <c r="AS230" s="11">
        <f t="shared" si="1063"/>
        <v>0</v>
      </c>
      <c r="AT230" s="11"/>
      <c r="AU230" s="11">
        <f t="shared" si="1064"/>
        <v>0</v>
      </c>
      <c r="AV230" s="11"/>
      <c r="AW230" s="11">
        <f t="shared" si="1065"/>
        <v>0</v>
      </c>
      <c r="AX230" s="11"/>
      <c r="AY230" s="11">
        <f t="shared" si="1066"/>
        <v>0</v>
      </c>
      <c r="AZ230" s="11"/>
      <c r="BA230" s="11">
        <f t="shared" si="1067"/>
        <v>0</v>
      </c>
      <c r="BB230" s="11"/>
      <c r="BC230" s="11">
        <f t="shared" si="1068"/>
        <v>0</v>
      </c>
      <c r="BD230" s="11"/>
      <c r="BE230" s="11">
        <f t="shared" si="1069"/>
        <v>0</v>
      </c>
      <c r="BF230" s="11"/>
      <c r="BG230" s="11">
        <f t="shared" si="1070"/>
        <v>0</v>
      </c>
      <c r="BH230" s="11"/>
      <c r="BI230" s="11">
        <f t="shared" si="1071"/>
        <v>0</v>
      </c>
      <c r="BJ230" s="11"/>
      <c r="BK230" s="11">
        <f t="shared" si="1072"/>
        <v>0</v>
      </c>
      <c r="BL230" s="11"/>
      <c r="BM230" s="11">
        <f t="shared" si="1073"/>
        <v>0</v>
      </c>
      <c r="BN230" s="11"/>
      <c r="BO230" s="11">
        <f t="shared" si="1074"/>
        <v>0</v>
      </c>
      <c r="BP230" s="11"/>
      <c r="BQ230" s="11">
        <f t="shared" si="1075"/>
        <v>0</v>
      </c>
      <c r="BR230" s="11"/>
      <c r="BS230" s="11">
        <f t="shared" si="1076"/>
        <v>0</v>
      </c>
      <c r="BT230" s="11"/>
      <c r="BU230" s="11">
        <f t="shared" si="1077"/>
        <v>0</v>
      </c>
      <c r="BV230" s="11"/>
      <c r="BW230" s="11">
        <f t="shared" si="1078"/>
        <v>0</v>
      </c>
      <c r="BX230" s="11"/>
      <c r="BY230" s="11">
        <f t="shared" si="1079"/>
        <v>0</v>
      </c>
      <c r="BZ230" s="11"/>
      <c r="CA230" s="11">
        <f t="shared" si="1080"/>
        <v>0</v>
      </c>
      <c r="CB230" s="11"/>
      <c r="CC230" s="11">
        <f t="shared" si="1081"/>
        <v>0</v>
      </c>
      <c r="CD230" s="11"/>
      <c r="CE230" s="11">
        <f t="shared" si="1082"/>
        <v>0</v>
      </c>
      <c r="CF230" s="11"/>
      <c r="CG230" s="11">
        <f t="shared" si="1083"/>
        <v>0</v>
      </c>
      <c r="CH230" s="11"/>
      <c r="CI230" s="11">
        <f t="shared" si="1084"/>
        <v>0</v>
      </c>
      <c r="CJ230" s="11"/>
      <c r="CK230" s="11">
        <f t="shared" si="975"/>
        <v>0</v>
      </c>
      <c r="CL230" s="11"/>
      <c r="CM230" s="11">
        <f t="shared" si="1085"/>
        <v>0</v>
      </c>
      <c r="CN230" s="11"/>
      <c r="CO230" s="11">
        <f t="shared" si="1086"/>
        <v>0</v>
      </c>
      <c r="CP230" s="11"/>
      <c r="CQ230" s="11">
        <f t="shared" si="1087"/>
        <v>0</v>
      </c>
      <c r="CR230" s="11"/>
      <c r="CS230" s="11">
        <f t="shared" si="1088"/>
        <v>0</v>
      </c>
      <c r="CT230" s="11"/>
      <c r="CU230" s="11">
        <f t="shared" si="1089"/>
        <v>0</v>
      </c>
      <c r="CV230" s="11"/>
      <c r="CW230" s="11">
        <f t="shared" si="1090"/>
        <v>0</v>
      </c>
      <c r="CX230" s="11"/>
      <c r="CY230" s="11">
        <f t="shared" si="1091"/>
        <v>0</v>
      </c>
      <c r="CZ230" s="11"/>
      <c r="DA230" s="11">
        <f t="shared" si="1092"/>
        <v>0</v>
      </c>
      <c r="DB230" s="11"/>
      <c r="DC230" s="11">
        <f t="shared" si="1093"/>
        <v>0</v>
      </c>
      <c r="DD230" s="11"/>
      <c r="DE230" s="11">
        <f t="shared" si="1094"/>
        <v>0</v>
      </c>
      <c r="DF230" s="11"/>
      <c r="DG230" s="11">
        <f t="shared" si="1095"/>
        <v>0</v>
      </c>
      <c r="DH230" s="11"/>
      <c r="DI230" s="11">
        <f t="shared" si="1096"/>
        <v>0</v>
      </c>
      <c r="DJ230" s="11">
        <v>0</v>
      </c>
      <c r="DK230" s="11">
        <f t="shared" si="1097"/>
        <v>0</v>
      </c>
      <c r="DL230" s="11"/>
      <c r="DM230" s="11">
        <f t="shared" si="1098"/>
        <v>0</v>
      </c>
      <c r="DN230" s="11">
        <v>139</v>
      </c>
      <c r="DO230" s="11">
        <f t="shared" si="1099"/>
        <v>12234278.5107543</v>
      </c>
      <c r="DP230" s="11"/>
      <c r="DQ230" s="11">
        <f t="shared" si="1100"/>
        <v>0</v>
      </c>
      <c r="DR230" s="11"/>
      <c r="DS230" s="11">
        <f t="shared" si="1101"/>
        <v>0</v>
      </c>
      <c r="DT230" s="11"/>
      <c r="DU230" s="11">
        <f t="shared" si="1102"/>
        <v>0</v>
      </c>
      <c r="DV230" s="11"/>
      <c r="DW230" s="11">
        <f t="shared" si="1103"/>
        <v>0</v>
      </c>
      <c r="DX230" s="11"/>
      <c r="DY230" s="11">
        <f t="shared" si="1104"/>
        <v>0</v>
      </c>
      <c r="DZ230" s="11"/>
      <c r="EA230" s="11">
        <f t="shared" si="1105"/>
        <v>0</v>
      </c>
      <c r="EB230" s="64">
        <f t="shared" si="1106"/>
        <v>229</v>
      </c>
      <c r="EC230" s="64">
        <f t="shared" si="1107"/>
        <v>19004770.215654299</v>
      </c>
    </row>
    <row r="231" spans="1:133" ht="34.5" customHeight="1" x14ac:dyDescent="0.25">
      <c r="A231" s="47">
        <v>120</v>
      </c>
      <c r="B231" s="16" t="s">
        <v>298</v>
      </c>
      <c r="C231" s="17">
        <v>19007.45</v>
      </c>
      <c r="D231" s="17">
        <f>C231*(H231+I231+J231)</f>
        <v>16536.481500000002</v>
      </c>
      <c r="E231" s="9">
        <v>2.2999999999999998</v>
      </c>
      <c r="F231" s="10">
        <v>1</v>
      </c>
      <c r="G231" s="18"/>
      <c r="H231" s="19">
        <v>0.7</v>
      </c>
      <c r="I231" s="19">
        <v>0.14000000000000001</v>
      </c>
      <c r="J231" s="19">
        <v>0.03</v>
      </c>
      <c r="K231" s="19">
        <v>0.13</v>
      </c>
      <c r="L231" s="17">
        <v>1.4</v>
      </c>
      <c r="M231" s="17">
        <v>1.68</v>
      </c>
      <c r="N231" s="17">
        <v>2.23</v>
      </c>
      <c r="O231" s="17">
        <v>2.39</v>
      </c>
      <c r="P231" s="11"/>
      <c r="Q231" s="11">
        <f t="shared" si="1049"/>
        <v>0</v>
      </c>
      <c r="R231" s="11"/>
      <c r="S231" s="11">
        <f t="shared" si="1050"/>
        <v>0</v>
      </c>
      <c r="T231" s="11">
        <v>0</v>
      </c>
      <c r="U231" s="11">
        <f t="shared" si="1051"/>
        <v>0</v>
      </c>
      <c r="V231" s="11"/>
      <c r="W231" s="11">
        <f t="shared" si="1052"/>
        <v>0</v>
      </c>
      <c r="X231" s="11">
        <v>347</v>
      </c>
      <c r="Y231" s="11">
        <f t="shared" si="1053"/>
        <v>23361562.601300001</v>
      </c>
      <c r="Z231" s="11">
        <v>0</v>
      </c>
      <c r="AA231" s="11">
        <f t="shared" si="1054"/>
        <v>0</v>
      </c>
      <c r="AB231" s="11">
        <v>0</v>
      </c>
      <c r="AC231" s="11">
        <f t="shared" si="1055"/>
        <v>0</v>
      </c>
      <c r="AD231" s="11">
        <v>0</v>
      </c>
      <c r="AE231" s="11">
        <f t="shared" si="1056"/>
        <v>0</v>
      </c>
      <c r="AF231" s="11">
        <v>0</v>
      </c>
      <c r="AG231" s="11">
        <f t="shared" si="1057"/>
        <v>0</v>
      </c>
      <c r="AH231" s="11">
        <v>0</v>
      </c>
      <c r="AI231" s="11">
        <f t="shared" si="1058"/>
        <v>0</v>
      </c>
      <c r="AJ231" s="11">
        <v>0</v>
      </c>
      <c r="AK231" s="11">
        <f t="shared" si="1059"/>
        <v>0</v>
      </c>
      <c r="AL231" s="11"/>
      <c r="AM231" s="11">
        <f t="shared" si="1060"/>
        <v>0</v>
      </c>
      <c r="AN231" s="11"/>
      <c r="AO231" s="11">
        <f t="shared" si="1061"/>
        <v>0</v>
      </c>
      <c r="AP231" s="11">
        <v>1</v>
      </c>
      <c r="AQ231" s="11">
        <f t="shared" si="1062"/>
        <v>59061.849384999994</v>
      </c>
      <c r="AR231" s="11">
        <v>0</v>
      </c>
      <c r="AS231" s="11">
        <f t="shared" si="1063"/>
        <v>0</v>
      </c>
      <c r="AT231" s="11">
        <v>0</v>
      </c>
      <c r="AU231" s="11">
        <f t="shared" si="1064"/>
        <v>0</v>
      </c>
      <c r="AV231" s="11">
        <v>0</v>
      </c>
      <c r="AW231" s="11">
        <f t="shared" si="1065"/>
        <v>0</v>
      </c>
      <c r="AX231" s="11"/>
      <c r="AY231" s="11">
        <f t="shared" si="1066"/>
        <v>0</v>
      </c>
      <c r="AZ231" s="11"/>
      <c r="BA231" s="11">
        <f t="shared" si="1067"/>
        <v>0</v>
      </c>
      <c r="BB231" s="11"/>
      <c r="BC231" s="11">
        <f t="shared" si="1068"/>
        <v>0</v>
      </c>
      <c r="BD231" s="11">
        <v>0</v>
      </c>
      <c r="BE231" s="11">
        <f t="shared" si="1069"/>
        <v>0</v>
      </c>
      <c r="BF231" s="11"/>
      <c r="BG231" s="11">
        <f t="shared" si="1070"/>
        <v>0</v>
      </c>
      <c r="BH231" s="11"/>
      <c r="BI231" s="11">
        <f t="shared" si="1071"/>
        <v>0</v>
      </c>
      <c r="BJ231" s="11">
        <v>0</v>
      </c>
      <c r="BK231" s="11">
        <f t="shared" si="1072"/>
        <v>0</v>
      </c>
      <c r="BL231" s="11">
        <v>0</v>
      </c>
      <c r="BM231" s="11">
        <f t="shared" si="1073"/>
        <v>0</v>
      </c>
      <c r="BN231" s="11">
        <v>0</v>
      </c>
      <c r="BO231" s="11">
        <f t="shared" si="1074"/>
        <v>0</v>
      </c>
      <c r="BP231" s="11">
        <v>0</v>
      </c>
      <c r="BQ231" s="11">
        <f t="shared" si="1075"/>
        <v>0</v>
      </c>
      <c r="BR231" s="11">
        <v>0</v>
      </c>
      <c r="BS231" s="11">
        <f t="shared" si="1076"/>
        <v>0</v>
      </c>
      <c r="BT231" s="11"/>
      <c r="BU231" s="11">
        <f t="shared" si="1077"/>
        <v>0</v>
      </c>
      <c r="BV231" s="11"/>
      <c r="BW231" s="11">
        <f t="shared" si="1078"/>
        <v>0</v>
      </c>
      <c r="BX231" s="11">
        <v>0</v>
      </c>
      <c r="BY231" s="11">
        <f t="shared" si="1079"/>
        <v>0</v>
      </c>
      <c r="BZ231" s="11">
        <v>0</v>
      </c>
      <c r="CA231" s="11">
        <f t="shared" si="1080"/>
        <v>0</v>
      </c>
      <c r="CB231" s="11">
        <v>0</v>
      </c>
      <c r="CC231" s="11">
        <f t="shared" si="1081"/>
        <v>0</v>
      </c>
      <c r="CD231" s="11"/>
      <c r="CE231" s="11">
        <f t="shared" si="1082"/>
        <v>0</v>
      </c>
      <c r="CF231" s="11"/>
      <c r="CG231" s="11">
        <f t="shared" si="1083"/>
        <v>0</v>
      </c>
      <c r="CH231" s="11"/>
      <c r="CI231" s="11">
        <f t="shared" si="1084"/>
        <v>0</v>
      </c>
      <c r="CJ231" s="11"/>
      <c r="CK231" s="11">
        <f t="shared" si="975"/>
        <v>0</v>
      </c>
      <c r="CL231" s="11">
        <v>0</v>
      </c>
      <c r="CM231" s="11">
        <f t="shared" si="1085"/>
        <v>0</v>
      </c>
      <c r="CN231" s="11">
        <v>0</v>
      </c>
      <c r="CO231" s="11">
        <f t="shared" si="1086"/>
        <v>0</v>
      </c>
      <c r="CP231" s="11">
        <v>0</v>
      </c>
      <c r="CQ231" s="11">
        <f t="shared" si="1087"/>
        <v>0</v>
      </c>
      <c r="CR231" s="11">
        <v>0</v>
      </c>
      <c r="CS231" s="11">
        <f t="shared" si="1088"/>
        <v>0</v>
      </c>
      <c r="CT231" s="11">
        <v>0</v>
      </c>
      <c r="CU231" s="11">
        <f t="shared" si="1089"/>
        <v>0</v>
      </c>
      <c r="CV231" s="11"/>
      <c r="CW231" s="11">
        <f t="shared" si="1090"/>
        <v>0</v>
      </c>
      <c r="CX231" s="11"/>
      <c r="CY231" s="11">
        <f t="shared" si="1091"/>
        <v>0</v>
      </c>
      <c r="CZ231" s="11">
        <v>0</v>
      </c>
      <c r="DA231" s="11">
        <f t="shared" si="1092"/>
        <v>0</v>
      </c>
      <c r="DB231" s="11">
        <v>0</v>
      </c>
      <c r="DC231" s="11">
        <f t="shared" si="1093"/>
        <v>0</v>
      </c>
      <c r="DD231" s="11">
        <v>0</v>
      </c>
      <c r="DE231" s="11">
        <f t="shared" si="1094"/>
        <v>0</v>
      </c>
      <c r="DF231" s="11">
        <v>0</v>
      </c>
      <c r="DG231" s="11">
        <f t="shared" si="1095"/>
        <v>0</v>
      </c>
      <c r="DH231" s="11">
        <v>0</v>
      </c>
      <c r="DI231" s="11">
        <f t="shared" si="1096"/>
        <v>0</v>
      </c>
      <c r="DJ231" s="11"/>
      <c r="DK231" s="11">
        <f t="shared" si="1097"/>
        <v>0</v>
      </c>
      <c r="DL231" s="11">
        <v>0</v>
      </c>
      <c r="DM231" s="11">
        <f t="shared" si="1098"/>
        <v>0</v>
      </c>
      <c r="DN231" s="11">
        <v>120</v>
      </c>
      <c r="DO231" s="11">
        <f t="shared" si="1099"/>
        <v>9452344.06116</v>
      </c>
      <c r="DP231" s="11">
        <v>0</v>
      </c>
      <c r="DQ231" s="11">
        <f t="shared" si="1100"/>
        <v>0</v>
      </c>
      <c r="DR231" s="11">
        <v>0</v>
      </c>
      <c r="DS231" s="11">
        <f t="shared" si="1101"/>
        <v>0</v>
      </c>
      <c r="DT231" s="11"/>
      <c r="DU231" s="11">
        <f t="shared" si="1102"/>
        <v>0</v>
      </c>
      <c r="DV231" s="11">
        <v>0</v>
      </c>
      <c r="DW231" s="11">
        <f t="shared" si="1103"/>
        <v>0</v>
      </c>
      <c r="DX231" s="11">
        <v>0</v>
      </c>
      <c r="DY231" s="11">
        <f t="shared" si="1104"/>
        <v>0</v>
      </c>
      <c r="DZ231" s="11"/>
      <c r="EA231" s="11">
        <f t="shared" si="1105"/>
        <v>0</v>
      </c>
      <c r="EB231" s="64">
        <f t="shared" si="1106"/>
        <v>468</v>
      </c>
      <c r="EC231" s="64">
        <f t="shared" si="1107"/>
        <v>32872968.511845</v>
      </c>
    </row>
    <row r="232" spans="1:133" ht="36" customHeight="1" x14ac:dyDescent="0.25">
      <c r="A232" s="47">
        <v>228</v>
      </c>
      <c r="B232" s="16" t="s">
        <v>299</v>
      </c>
      <c r="C232" s="17">
        <v>19007.45</v>
      </c>
      <c r="D232" s="17">
        <f>C232*(H232+I232+J232)</f>
        <v>16536.481500000002</v>
      </c>
      <c r="E232" s="9">
        <v>1.19</v>
      </c>
      <c r="F232" s="10">
        <v>1</v>
      </c>
      <c r="G232" s="18"/>
      <c r="H232" s="19">
        <v>0.53</v>
      </c>
      <c r="I232" s="19">
        <v>0.31</v>
      </c>
      <c r="J232" s="19">
        <v>0.03</v>
      </c>
      <c r="K232" s="19">
        <v>0.13</v>
      </c>
      <c r="L232" s="17">
        <v>1.4</v>
      </c>
      <c r="M232" s="17">
        <v>1.68</v>
      </c>
      <c r="N232" s="17">
        <v>2.23</v>
      </c>
      <c r="O232" s="17">
        <v>2.39</v>
      </c>
      <c r="P232" s="11"/>
      <c r="Q232" s="11">
        <f t="shared" si="1049"/>
        <v>0</v>
      </c>
      <c r="R232" s="11">
        <v>25</v>
      </c>
      <c r="S232" s="11">
        <f t="shared" si="1050"/>
        <v>1029158.3802499998</v>
      </c>
      <c r="T232" s="11">
        <v>0</v>
      </c>
      <c r="U232" s="11">
        <f t="shared" si="1051"/>
        <v>0</v>
      </c>
      <c r="V232" s="11">
        <v>0</v>
      </c>
      <c r="W232" s="11">
        <f t="shared" si="1052"/>
        <v>0</v>
      </c>
      <c r="X232" s="11"/>
      <c r="Y232" s="11">
        <f t="shared" si="1053"/>
        <v>0</v>
      </c>
      <c r="Z232" s="11">
        <v>2</v>
      </c>
      <c r="AA232" s="11">
        <f t="shared" si="1054"/>
        <v>69666.105739999999</v>
      </c>
      <c r="AB232" s="11">
        <v>0</v>
      </c>
      <c r="AC232" s="11">
        <f t="shared" si="1055"/>
        <v>0</v>
      </c>
      <c r="AD232" s="11">
        <v>0</v>
      </c>
      <c r="AE232" s="11">
        <f t="shared" si="1056"/>
        <v>0</v>
      </c>
      <c r="AF232" s="11">
        <v>0</v>
      </c>
      <c r="AG232" s="11">
        <f t="shared" si="1057"/>
        <v>0</v>
      </c>
      <c r="AH232" s="11">
        <v>0</v>
      </c>
      <c r="AI232" s="11">
        <f t="shared" si="1058"/>
        <v>0</v>
      </c>
      <c r="AJ232" s="11">
        <v>0</v>
      </c>
      <c r="AK232" s="11">
        <f t="shared" si="1059"/>
        <v>0</v>
      </c>
      <c r="AL232" s="11">
        <v>0</v>
      </c>
      <c r="AM232" s="11">
        <f t="shared" si="1060"/>
        <v>0</v>
      </c>
      <c r="AN232" s="11"/>
      <c r="AO232" s="11">
        <f t="shared" si="1061"/>
        <v>0</v>
      </c>
      <c r="AP232" s="11">
        <v>0</v>
      </c>
      <c r="AQ232" s="11">
        <f t="shared" si="1062"/>
        <v>0</v>
      </c>
      <c r="AR232" s="11">
        <v>0</v>
      </c>
      <c r="AS232" s="11">
        <f t="shared" si="1063"/>
        <v>0</v>
      </c>
      <c r="AT232" s="11">
        <v>0</v>
      </c>
      <c r="AU232" s="11">
        <f t="shared" si="1064"/>
        <v>0</v>
      </c>
      <c r="AV232" s="11">
        <v>0</v>
      </c>
      <c r="AW232" s="11">
        <f t="shared" si="1065"/>
        <v>0</v>
      </c>
      <c r="AX232" s="11"/>
      <c r="AY232" s="11">
        <f t="shared" si="1066"/>
        <v>0</v>
      </c>
      <c r="AZ232" s="11"/>
      <c r="BA232" s="11">
        <f t="shared" si="1067"/>
        <v>0</v>
      </c>
      <c r="BB232" s="11">
        <v>10</v>
      </c>
      <c r="BC232" s="11">
        <f t="shared" si="1068"/>
        <v>293705.96851749998</v>
      </c>
      <c r="BD232" s="11">
        <v>0</v>
      </c>
      <c r="BE232" s="11">
        <f t="shared" si="1069"/>
        <v>0</v>
      </c>
      <c r="BF232" s="11">
        <f>5-2</f>
        <v>3</v>
      </c>
      <c r="BG232" s="11">
        <f t="shared" si="1070"/>
        <v>101886.67964474999</v>
      </c>
      <c r="BH232" s="11"/>
      <c r="BI232" s="11">
        <f t="shared" si="1071"/>
        <v>0</v>
      </c>
      <c r="BJ232" s="11">
        <v>0</v>
      </c>
      <c r="BK232" s="11">
        <f t="shared" si="1072"/>
        <v>0</v>
      </c>
      <c r="BL232" s="11">
        <v>0</v>
      </c>
      <c r="BM232" s="11">
        <f t="shared" si="1073"/>
        <v>0</v>
      </c>
      <c r="BN232" s="11">
        <v>0</v>
      </c>
      <c r="BO232" s="11">
        <f t="shared" si="1074"/>
        <v>0</v>
      </c>
      <c r="BP232" s="11">
        <v>0</v>
      </c>
      <c r="BQ232" s="11">
        <f t="shared" si="1075"/>
        <v>0</v>
      </c>
      <c r="BR232" s="11">
        <v>0</v>
      </c>
      <c r="BS232" s="11">
        <f t="shared" si="1076"/>
        <v>0</v>
      </c>
      <c r="BT232" s="11"/>
      <c r="BU232" s="11">
        <f t="shared" si="1077"/>
        <v>0</v>
      </c>
      <c r="BV232" s="11">
        <v>5</v>
      </c>
      <c r="BW232" s="11">
        <f t="shared" si="1078"/>
        <v>169811.13274124998</v>
      </c>
      <c r="BX232" s="11">
        <v>0</v>
      </c>
      <c r="BY232" s="11">
        <f t="shared" si="1079"/>
        <v>0</v>
      </c>
      <c r="BZ232" s="11">
        <v>0</v>
      </c>
      <c r="CA232" s="11">
        <f t="shared" si="1080"/>
        <v>0</v>
      </c>
      <c r="CB232" s="11">
        <v>0</v>
      </c>
      <c r="CC232" s="11">
        <f t="shared" si="1081"/>
        <v>0</v>
      </c>
      <c r="CD232" s="11">
        <v>0</v>
      </c>
      <c r="CE232" s="11">
        <f t="shared" si="1082"/>
        <v>0</v>
      </c>
      <c r="CF232" s="11">
        <v>12</v>
      </c>
      <c r="CG232" s="11">
        <f t="shared" si="1083"/>
        <v>440036.45698319998</v>
      </c>
      <c r="CH232" s="11"/>
      <c r="CI232" s="11">
        <f t="shared" si="1084"/>
        <v>0</v>
      </c>
      <c r="CJ232" s="11"/>
      <c r="CK232" s="11">
        <f t="shared" si="975"/>
        <v>0</v>
      </c>
      <c r="CL232" s="11">
        <v>0</v>
      </c>
      <c r="CM232" s="11">
        <f t="shared" si="1085"/>
        <v>0</v>
      </c>
      <c r="CN232" s="11">
        <v>0</v>
      </c>
      <c r="CO232" s="11">
        <f t="shared" si="1086"/>
        <v>0</v>
      </c>
      <c r="CP232" s="11">
        <v>0</v>
      </c>
      <c r="CQ232" s="11">
        <f t="shared" si="1087"/>
        <v>0</v>
      </c>
      <c r="CR232" s="11">
        <v>0</v>
      </c>
      <c r="CS232" s="11">
        <f t="shared" si="1088"/>
        <v>0</v>
      </c>
      <c r="CT232" s="11">
        <v>0</v>
      </c>
      <c r="CU232" s="11">
        <f t="shared" si="1089"/>
        <v>0</v>
      </c>
      <c r="CV232" s="11"/>
      <c r="CW232" s="11">
        <f t="shared" si="1090"/>
        <v>0</v>
      </c>
      <c r="CX232" s="11"/>
      <c r="CY232" s="11">
        <f t="shared" si="1091"/>
        <v>0</v>
      </c>
      <c r="CZ232" s="11">
        <v>0</v>
      </c>
      <c r="DA232" s="11">
        <f t="shared" si="1092"/>
        <v>0</v>
      </c>
      <c r="DB232" s="11">
        <v>0</v>
      </c>
      <c r="DC232" s="11">
        <f t="shared" si="1093"/>
        <v>0</v>
      </c>
      <c r="DD232" s="11">
        <v>0</v>
      </c>
      <c r="DE232" s="11">
        <f t="shared" si="1094"/>
        <v>0</v>
      </c>
      <c r="DF232" s="11">
        <v>0</v>
      </c>
      <c r="DG232" s="11">
        <f t="shared" si="1095"/>
        <v>0</v>
      </c>
      <c r="DH232" s="11">
        <v>0</v>
      </c>
      <c r="DI232" s="11">
        <f t="shared" si="1096"/>
        <v>0</v>
      </c>
      <c r="DJ232" s="11"/>
      <c r="DK232" s="11">
        <f t="shared" si="1097"/>
        <v>0</v>
      </c>
      <c r="DL232" s="11">
        <v>0</v>
      </c>
      <c r="DM232" s="11">
        <f t="shared" si="1098"/>
        <v>0</v>
      </c>
      <c r="DN232" s="11">
        <v>108</v>
      </c>
      <c r="DO232" s="11">
        <f t="shared" si="1099"/>
        <v>4401504.5606532004</v>
      </c>
      <c r="DP232" s="11">
        <v>0</v>
      </c>
      <c r="DQ232" s="11">
        <f t="shared" si="1100"/>
        <v>0</v>
      </c>
      <c r="DR232" s="11">
        <v>0</v>
      </c>
      <c r="DS232" s="11">
        <f t="shared" si="1101"/>
        <v>0</v>
      </c>
      <c r="DT232" s="11">
        <v>10</v>
      </c>
      <c r="DU232" s="11">
        <f t="shared" si="1102"/>
        <v>352447.16222099995</v>
      </c>
      <c r="DV232" s="11">
        <v>0</v>
      </c>
      <c r="DW232" s="11">
        <f t="shared" si="1103"/>
        <v>0</v>
      </c>
      <c r="DX232" s="11">
        <v>0</v>
      </c>
      <c r="DY232" s="11">
        <f t="shared" si="1104"/>
        <v>0</v>
      </c>
      <c r="DZ232" s="11">
        <v>0</v>
      </c>
      <c r="EA232" s="11">
        <f t="shared" si="1105"/>
        <v>0</v>
      </c>
      <c r="EB232" s="64">
        <f t="shared" si="1106"/>
        <v>175</v>
      </c>
      <c r="EC232" s="64">
        <f t="shared" si="1107"/>
        <v>6858216.4467508998</v>
      </c>
    </row>
    <row r="233" spans="1:133" s="66" customFormat="1" ht="17.25" customHeight="1" x14ac:dyDescent="0.2">
      <c r="A233" s="48">
        <v>32</v>
      </c>
      <c r="B233" s="31" t="s">
        <v>300</v>
      </c>
      <c r="C233" s="17">
        <v>19007.45</v>
      </c>
      <c r="D233" s="21">
        <f>C233*(H233+I233+J233)</f>
        <v>0</v>
      </c>
      <c r="E233" s="21">
        <v>1.2</v>
      </c>
      <c r="F233" s="14"/>
      <c r="G233" s="22"/>
      <c r="H233" s="23"/>
      <c r="I233" s="23"/>
      <c r="J233" s="23"/>
      <c r="K233" s="23"/>
      <c r="L233" s="17">
        <v>1.4</v>
      </c>
      <c r="M233" s="17">
        <v>1.68</v>
      </c>
      <c r="N233" s="17">
        <v>2.23</v>
      </c>
      <c r="O233" s="17">
        <v>2.39</v>
      </c>
      <c r="P233" s="12">
        <f t="shared" ref="P233:AJ233" si="1110">SUM(P234:P251)</f>
        <v>0</v>
      </c>
      <c r="Q233" s="12">
        <f t="shared" si="1110"/>
        <v>0</v>
      </c>
      <c r="R233" s="12">
        <f t="shared" si="1110"/>
        <v>922</v>
      </c>
      <c r="S233" s="12">
        <f t="shared" si="1110"/>
        <v>30527432.075139999</v>
      </c>
      <c r="T233" s="12">
        <f t="shared" si="1110"/>
        <v>0</v>
      </c>
      <c r="U233" s="12">
        <f t="shared" si="1110"/>
        <v>0</v>
      </c>
      <c r="V233" s="12">
        <f t="shared" si="1110"/>
        <v>664</v>
      </c>
      <c r="W233" s="12">
        <f t="shared" si="1110"/>
        <v>22735445.79383</v>
      </c>
      <c r="X233" s="12">
        <f t="shared" si="1110"/>
        <v>178</v>
      </c>
      <c r="Y233" s="12">
        <f t="shared" si="1110"/>
        <v>12724309.313099999</v>
      </c>
      <c r="Z233" s="12">
        <f t="shared" si="1110"/>
        <v>651</v>
      </c>
      <c r="AA233" s="12">
        <f t="shared" si="1110"/>
        <v>23605393.971390001</v>
      </c>
      <c r="AB233" s="12">
        <f t="shared" si="1110"/>
        <v>0</v>
      </c>
      <c r="AC233" s="12">
        <f t="shared" si="1110"/>
        <v>0</v>
      </c>
      <c r="AD233" s="12">
        <f t="shared" si="1110"/>
        <v>0</v>
      </c>
      <c r="AE233" s="12">
        <f t="shared" si="1110"/>
        <v>0</v>
      </c>
      <c r="AF233" s="12">
        <f t="shared" si="1110"/>
        <v>0</v>
      </c>
      <c r="AG233" s="12">
        <f t="shared" si="1110"/>
        <v>0</v>
      </c>
      <c r="AH233" s="12">
        <f t="shared" si="1110"/>
        <v>38</v>
      </c>
      <c r="AI233" s="12">
        <f t="shared" si="1110"/>
        <v>837137.51736999978</v>
      </c>
      <c r="AJ233" s="12">
        <f t="shared" si="1110"/>
        <v>67</v>
      </c>
      <c r="AK233" s="12">
        <f t="shared" ref="AK233:BE233" si="1111">SUM(AK234:AK251)</f>
        <v>1730642.5780874998</v>
      </c>
      <c r="AL233" s="12">
        <f t="shared" si="1111"/>
        <v>30</v>
      </c>
      <c r="AM233" s="12">
        <f t="shared" si="1111"/>
        <v>631704.9977699999</v>
      </c>
      <c r="AN233" s="12">
        <f t="shared" si="1111"/>
        <v>0</v>
      </c>
      <c r="AO233" s="12">
        <f t="shared" si="1111"/>
        <v>0</v>
      </c>
      <c r="AP233" s="12">
        <f t="shared" si="1111"/>
        <v>52</v>
      </c>
      <c r="AQ233" s="12">
        <f t="shared" si="1111"/>
        <v>1638324.3438099998</v>
      </c>
      <c r="AR233" s="12">
        <f t="shared" si="1111"/>
        <v>0</v>
      </c>
      <c r="AS233" s="12">
        <f t="shared" si="1111"/>
        <v>0</v>
      </c>
      <c r="AT233" s="12">
        <f t="shared" si="1111"/>
        <v>0</v>
      </c>
      <c r="AU233" s="12">
        <f t="shared" si="1111"/>
        <v>0</v>
      </c>
      <c r="AV233" s="12">
        <f t="shared" si="1111"/>
        <v>0</v>
      </c>
      <c r="AW233" s="12">
        <f t="shared" si="1111"/>
        <v>0</v>
      </c>
      <c r="AX233" s="12">
        <f t="shared" si="1111"/>
        <v>0</v>
      </c>
      <c r="AY233" s="12">
        <f t="shared" si="1111"/>
        <v>0</v>
      </c>
      <c r="AZ233" s="12">
        <f t="shared" si="1111"/>
        <v>110</v>
      </c>
      <c r="BA233" s="12">
        <f t="shared" si="1111"/>
        <v>2740115.8927449998</v>
      </c>
      <c r="BB233" s="12">
        <f t="shared" si="1111"/>
        <v>58</v>
      </c>
      <c r="BC233" s="12">
        <f t="shared" si="1111"/>
        <v>2028792.4884150003</v>
      </c>
      <c r="BD233" s="12">
        <f t="shared" si="1111"/>
        <v>0</v>
      </c>
      <c r="BE233" s="12">
        <f t="shared" si="1111"/>
        <v>0</v>
      </c>
      <c r="BF233" s="12">
        <f t="shared" ref="BF233:CA233" si="1112">SUM(BF234:BF251)</f>
        <v>335</v>
      </c>
      <c r="BG233" s="12">
        <f t="shared" si="1112"/>
        <v>11784892.612242751</v>
      </c>
      <c r="BH233" s="12">
        <f t="shared" si="1112"/>
        <v>957</v>
      </c>
      <c r="BI233" s="12">
        <f t="shared" si="1112"/>
        <v>36023077.286946751</v>
      </c>
      <c r="BJ233" s="12">
        <f t="shared" si="1112"/>
        <v>0</v>
      </c>
      <c r="BK233" s="12">
        <f t="shared" si="1112"/>
        <v>0</v>
      </c>
      <c r="BL233" s="12">
        <f t="shared" si="1112"/>
        <v>0</v>
      </c>
      <c r="BM233" s="12">
        <f t="shared" si="1112"/>
        <v>0</v>
      </c>
      <c r="BN233" s="12">
        <f t="shared" si="1112"/>
        <v>0</v>
      </c>
      <c r="BO233" s="12">
        <f t="shared" si="1112"/>
        <v>0</v>
      </c>
      <c r="BP233" s="12">
        <f t="shared" si="1112"/>
        <v>0</v>
      </c>
      <c r="BQ233" s="12">
        <f t="shared" si="1112"/>
        <v>0</v>
      </c>
      <c r="BR233" s="12">
        <f t="shared" si="1112"/>
        <v>0</v>
      </c>
      <c r="BS233" s="12">
        <f t="shared" si="1112"/>
        <v>0</v>
      </c>
      <c r="BT233" s="12">
        <f t="shared" si="1112"/>
        <v>180</v>
      </c>
      <c r="BU233" s="12">
        <f t="shared" si="1112"/>
        <v>6530465.6263000006</v>
      </c>
      <c r="BV233" s="12">
        <f t="shared" si="1112"/>
        <v>29</v>
      </c>
      <c r="BW233" s="12">
        <f t="shared" si="1112"/>
        <v>882447.09653099999</v>
      </c>
      <c r="BX233" s="12">
        <f t="shared" si="1112"/>
        <v>0</v>
      </c>
      <c r="BY233" s="12">
        <f t="shared" si="1112"/>
        <v>0</v>
      </c>
      <c r="BZ233" s="12">
        <f t="shared" si="1112"/>
        <v>20</v>
      </c>
      <c r="CA233" s="12">
        <f t="shared" si="1112"/>
        <v>744346.94796000002</v>
      </c>
      <c r="CB233" s="12">
        <f t="shared" ref="CB233:CI233" si="1113">SUM(CB234:CB251)</f>
        <v>0</v>
      </c>
      <c r="CC233" s="12">
        <f t="shared" si="1113"/>
        <v>0</v>
      </c>
      <c r="CD233" s="12">
        <f t="shared" si="1113"/>
        <v>90</v>
      </c>
      <c r="CE233" s="12">
        <f t="shared" si="1113"/>
        <v>3283884.0635369997</v>
      </c>
      <c r="CF233" s="12">
        <f t="shared" si="1113"/>
        <v>177</v>
      </c>
      <c r="CG233" s="12">
        <f t="shared" si="1113"/>
        <v>5864995.7183202002</v>
      </c>
      <c r="CH233" s="12">
        <f t="shared" si="1113"/>
        <v>15</v>
      </c>
      <c r="CI233" s="12">
        <f t="shared" si="1113"/>
        <v>517600.53834719991</v>
      </c>
      <c r="CJ233" s="12">
        <f>SUM(CJ234:CJ251)</f>
        <v>49</v>
      </c>
      <c r="CK233" s="12">
        <f t="shared" ref="CK233:DE233" si="1114">SUM(CK234:CK251)</f>
        <v>2417978.0102940002</v>
      </c>
      <c r="CL233" s="12">
        <f t="shared" si="1114"/>
        <v>130</v>
      </c>
      <c r="CM233" s="12">
        <f t="shared" si="1114"/>
        <v>4186201.168149</v>
      </c>
      <c r="CN233" s="12">
        <f t="shared" si="1114"/>
        <v>0</v>
      </c>
      <c r="CO233" s="12">
        <f t="shared" si="1114"/>
        <v>0</v>
      </c>
      <c r="CP233" s="12">
        <f t="shared" si="1114"/>
        <v>338</v>
      </c>
      <c r="CQ233" s="12">
        <f t="shared" si="1114"/>
        <v>10956229.851566996</v>
      </c>
      <c r="CR233" s="12">
        <f t="shared" si="1114"/>
        <v>0</v>
      </c>
      <c r="CS233" s="12">
        <f t="shared" si="1114"/>
        <v>0</v>
      </c>
      <c r="CT233" s="12">
        <f t="shared" si="1114"/>
        <v>119</v>
      </c>
      <c r="CU233" s="12">
        <f t="shared" si="1114"/>
        <v>3453102.4489499996</v>
      </c>
      <c r="CV233" s="12">
        <f t="shared" si="1114"/>
        <v>7</v>
      </c>
      <c r="CW233" s="12">
        <f t="shared" si="1114"/>
        <v>184320.86885519995</v>
      </c>
      <c r="CX233" s="12">
        <f t="shared" si="1114"/>
        <v>66</v>
      </c>
      <c r="CY233" s="12">
        <f t="shared" si="1114"/>
        <v>1950163.4576424004</v>
      </c>
      <c r="CZ233" s="12">
        <f t="shared" si="1114"/>
        <v>4</v>
      </c>
      <c r="DA233" s="12">
        <f t="shared" si="1114"/>
        <v>129556.60391520002</v>
      </c>
      <c r="DB233" s="12">
        <f t="shared" si="1114"/>
        <v>0</v>
      </c>
      <c r="DC233" s="12">
        <f t="shared" si="1114"/>
        <v>0</v>
      </c>
      <c r="DD233" s="12">
        <f t="shared" si="1114"/>
        <v>220</v>
      </c>
      <c r="DE233" s="12">
        <f t="shared" si="1114"/>
        <v>7659138.4994123988</v>
      </c>
      <c r="DF233" s="12">
        <f t="shared" ref="DF233:EA233" si="1115">SUM(DF234:DF251)</f>
        <v>0</v>
      </c>
      <c r="DG233" s="12">
        <f t="shared" si="1115"/>
        <v>0</v>
      </c>
      <c r="DH233" s="12">
        <f t="shared" si="1115"/>
        <v>16</v>
      </c>
      <c r="DI233" s="12">
        <f t="shared" si="1115"/>
        <v>933247.73792249989</v>
      </c>
      <c r="DJ233" s="12">
        <f t="shared" si="1115"/>
        <v>784</v>
      </c>
      <c r="DK233" s="12">
        <f t="shared" si="1115"/>
        <v>26613143.1994428</v>
      </c>
      <c r="DL233" s="12">
        <f t="shared" si="1115"/>
        <v>10</v>
      </c>
      <c r="DM233" s="12">
        <f t="shared" si="1115"/>
        <v>352447.16222099995</v>
      </c>
      <c r="DN233" s="12">
        <f t="shared" si="1115"/>
        <v>221</v>
      </c>
      <c r="DO233" s="12">
        <f t="shared" si="1115"/>
        <v>17150867.327493899</v>
      </c>
      <c r="DP233" s="12">
        <f t="shared" si="1115"/>
        <v>0</v>
      </c>
      <c r="DQ233" s="12">
        <f t="shared" si="1115"/>
        <v>0</v>
      </c>
      <c r="DR233" s="12">
        <f t="shared" si="1115"/>
        <v>0</v>
      </c>
      <c r="DS233" s="12">
        <f t="shared" si="1115"/>
        <v>0</v>
      </c>
      <c r="DT233" s="12">
        <f t="shared" si="1115"/>
        <v>89</v>
      </c>
      <c r="DU233" s="12">
        <f t="shared" si="1115"/>
        <v>3785697.1659738002</v>
      </c>
      <c r="DV233" s="12">
        <f t="shared" si="1115"/>
        <v>34</v>
      </c>
      <c r="DW233" s="12">
        <f t="shared" si="1115"/>
        <v>1474196.5336560002</v>
      </c>
      <c r="DX233" s="12">
        <f t="shared" si="1115"/>
        <v>2</v>
      </c>
      <c r="DY233" s="12">
        <f t="shared" si="1115"/>
        <v>114825.3359715</v>
      </c>
      <c r="DZ233" s="12">
        <f t="shared" si="1115"/>
        <v>47</v>
      </c>
      <c r="EA233" s="12">
        <f t="shared" si="1115"/>
        <v>2629026.3522744379</v>
      </c>
      <c r="EB233" s="12">
        <f t="shared" ref="EB233:EC233" si="1116">SUM(EB234:EB251)</f>
        <v>6709</v>
      </c>
      <c r="EC233" s="12">
        <f t="shared" si="1116"/>
        <v>248821150.5855836</v>
      </c>
    </row>
    <row r="234" spans="1:133" ht="30" x14ac:dyDescent="0.25">
      <c r="A234" s="47">
        <v>121</v>
      </c>
      <c r="B234" s="16" t="s">
        <v>301</v>
      </c>
      <c r="C234" s="17">
        <v>19007.45</v>
      </c>
      <c r="D234" s="17"/>
      <c r="E234" s="17">
        <v>2.0299999999999998</v>
      </c>
      <c r="F234" s="10">
        <v>1</v>
      </c>
      <c r="G234" s="18"/>
      <c r="H234" s="19">
        <v>0.65</v>
      </c>
      <c r="I234" s="19">
        <v>0.15</v>
      </c>
      <c r="J234" s="19">
        <v>0.04</v>
      </c>
      <c r="K234" s="19">
        <v>0.16</v>
      </c>
      <c r="L234" s="17">
        <v>1.4</v>
      </c>
      <c r="M234" s="17">
        <v>1.68</v>
      </c>
      <c r="N234" s="17">
        <v>2.23</v>
      </c>
      <c r="O234" s="17">
        <v>2.39</v>
      </c>
      <c r="P234" s="12"/>
      <c r="Q234" s="11">
        <f t="shared" ref="Q234:Q251" si="1117">P234/12*9*C234*E234*F234*L234*$Q$9+P234/12*3*C234*E234*F234*L234*$Q$8</f>
        <v>0</v>
      </c>
      <c r="R234" s="12"/>
      <c r="S234" s="11">
        <f t="shared" ref="S234:S251" si="1118">R234*C234*E234*F234*L234*$S$9</f>
        <v>0</v>
      </c>
      <c r="T234" s="12"/>
      <c r="U234" s="11">
        <f t="shared" ref="U234:U251" si="1119">T234*C234*E234*F234*L234*$U$9</f>
        <v>0</v>
      </c>
      <c r="V234" s="12"/>
      <c r="W234" s="11">
        <f t="shared" ref="W234:W251" si="1120">V234*C234*E234*F234*L234*$W$9</f>
        <v>0</v>
      </c>
      <c r="X234" s="12"/>
      <c r="Y234" s="11">
        <f t="shared" ref="Y234:Y251" si="1121">X234*C234*E234*F234*L234*$Y$9</f>
        <v>0</v>
      </c>
      <c r="Z234" s="11">
        <v>3</v>
      </c>
      <c r="AA234" s="11">
        <f t="shared" ref="AA234:AA251" si="1122">Z234*C234*E234*F234*L234*$AA$9</f>
        <v>178263.27056999999</v>
      </c>
      <c r="AB234" s="12"/>
      <c r="AC234" s="11">
        <f t="shared" ref="AC234:AC251" si="1123">AB234*C234*E234*F234*L234*$AC$9</f>
        <v>0</v>
      </c>
      <c r="AD234" s="12"/>
      <c r="AE234" s="11">
        <f t="shared" ref="AE234:AE251" si="1124">AD234*C234*E234*F234*L234*$AE$9</f>
        <v>0</v>
      </c>
      <c r="AF234" s="12"/>
      <c r="AG234" s="11">
        <f t="shared" ref="AG234:AG251" si="1125">AF234*C234*E234*F234*L234*$AG$9</f>
        <v>0</v>
      </c>
      <c r="AH234" s="12"/>
      <c r="AI234" s="11">
        <f t="shared" ref="AI234:AI251" si="1126">AH234/12*9*C234*E234*F234*L234*$AI$9+AH234/12*3*C234*E234*F234*L234*$AI$8</f>
        <v>0</v>
      </c>
      <c r="AJ234" s="12"/>
      <c r="AK234" s="11">
        <f t="shared" ref="AK234:AK251" si="1127">AJ234/12*9*C234*E234*F234*L234*$AK$9+AJ234/12*3*C234*E234*F234*L234*$AK$8</f>
        <v>0</v>
      </c>
      <c r="AL234" s="12"/>
      <c r="AM234" s="11">
        <f t="shared" ref="AM234:AM251" si="1128">AL234/12*9*C234*E234*F234*L234*$AM$9+AL234/12*3*C234*E234*F234*L234*$AM$8</f>
        <v>0</v>
      </c>
      <c r="AN234" s="11"/>
      <c r="AO234" s="11">
        <f t="shared" ref="AO234:AO251" si="1129">SUM($AO$9*AN234*C234*E234*F234*L234)</f>
        <v>0</v>
      </c>
      <c r="AP234" s="12"/>
      <c r="AQ234" s="11">
        <f t="shared" ref="AQ234:AQ251" si="1130">AP234/12*3*C234*E234*F234*L234*$AQ$8+AP234/12*9*C234*E234*F234*L234*$AQ$9</f>
        <v>0</v>
      </c>
      <c r="AR234" s="12"/>
      <c r="AS234" s="11">
        <f t="shared" ref="AS234:AS251" si="1131">AR234/12*9*C234*E234*F234*L234*$AS$9+AR234/12*3*C234*E234*F234*L234*$AS$8</f>
        <v>0</v>
      </c>
      <c r="AT234" s="12"/>
      <c r="AU234" s="11">
        <f t="shared" ref="AU234:AU251" si="1132">AT234*C234*E234*F234*L234*$AU$9</f>
        <v>0</v>
      </c>
      <c r="AV234" s="12"/>
      <c r="AW234" s="11">
        <f t="shared" ref="AW234:AW251" si="1133">AV234*C234*E234*F234*L234*$AW$9</f>
        <v>0</v>
      </c>
      <c r="AX234" s="11"/>
      <c r="AY234" s="11">
        <f t="shared" ref="AY234:AY251" si="1134">SUM(AX234*$AY$9*C234*E234*F234*L234)</f>
        <v>0</v>
      </c>
      <c r="AZ234" s="11"/>
      <c r="BA234" s="11">
        <f t="shared" ref="BA234:BA251" si="1135">(AZ234/12*3*C234*E234*F234*L234*$BA$8)+(AZ234/12*9*C234*E234*F234*L234*$BA$9)</f>
        <v>0</v>
      </c>
      <c r="BB234" s="12"/>
      <c r="BC234" s="11">
        <f t="shared" ref="BC234:BC251" si="1136">BB234/12*9*C234*E234*F234*L234*$BC$9+BB234/12*3*C234*E234*F234*L234*$BC$8</f>
        <v>0</v>
      </c>
      <c r="BD234" s="12"/>
      <c r="BE234" s="11">
        <f t="shared" ref="BE234:BE251" si="1137">BD234/12*9*C234*E234*F234*L234*$BE$9+BD234/12*3*C234*E234*F234*L234*$BE$8</f>
        <v>0</v>
      </c>
      <c r="BF234" s="12"/>
      <c r="BG234" s="11">
        <f t="shared" ref="BG234:BG251" si="1138">BF234/12*9*C234*E234*F234*L234*$BG$9+BF234/12*3*C234*E234*F234*L234*$BG$8</f>
        <v>0</v>
      </c>
      <c r="BH234" s="12"/>
      <c r="BI234" s="11">
        <f t="shared" ref="BI234:BI251" si="1139">BH234/12*9*C234*E234*F234*L234*$BI$9+BH234/12*3*C234*E234*F234*L234*$BI$8</f>
        <v>0</v>
      </c>
      <c r="BJ234" s="12"/>
      <c r="BK234" s="11">
        <f t="shared" ref="BK234:BK251" si="1140">BJ234/12*9*C234*E234*F234*L234*$BK$9+BJ234/12*3*C234*E234*F234*L234*$BK$8</f>
        <v>0</v>
      </c>
      <c r="BL234" s="12"/>
      <c r="BM234" s="11">
        <f t="shared" ref="BM234:BM251" si="1141">BL234/12*9*C234*E234*F234*L234*$BM$9+BL234/12*3*C234*E234*F234*L234*$BM$8</f>
        <v>0</v>
      </c>
      <c r="BN234" s="12"/>
      <c r="BO234" s="11">
        <f t="shared" ref="BO234:BO251" si="1142">BN234/12*9*C234*E234*F234*L234*$BO$9+BN234/12*3*C234*E234*F234*L234*$BO$8</f>
        <v>0</v>
      </c>
      <c r="BP234" s="12"/>
      <c r="BQ234" s="11">
        <f t="shared" ref="BQ234:BQ251" si="1143">BP234/12*9*C234*E234*F234*L234*$BQ$9+BP234/12*3*C234*E234*F234*L234*$BQ$8</f>
        <v>0</v>
      </c>
      <c r="BR234" s="12"/>
      <c r="BS234" s="11">
        <f t="shared" ref="BS234:BS251" si="1144">BR234/12*9*C234*E234*F234*L234*$BS$9+BR234/12*3*C234*E234*F234*L234*$BS$8</f>
        <v>0</v>
      </c>
      <c r="BT234" s="12"/>
      <c r="BU234" s="11">
        <f t="shared" ref="BU234:BU251" si="1145">BT234*C234*E234*F234*L234*$BU$9</f>
        <v>0</v>
      </c>
      <c r="BV234" s="12"/>
      <c r="BW234" s="11">
        <f t="shared" ref="BW234:BW251" si="1146">BV234/12*9*C234*E234*F234*L234*$BW$9+BV234/12*3*C234*E234*F234*L234*$BW$8</f>
        <v>0</v>
      </c>
      <c r="BX234" s="12"/>
      <c r="BY234" s="11">
        <f t="shared" ref="BY234:BY251" si="1147">BX234/12*9*C234*E234*F234*L234*$BY$9+BX234/12*3*C234*E234*F234*L234*$BY$8</f>
        <v>0</v>
      </c>
      <c r="BZ234" s="12"/>
      <c r="CA234" s="11">
        <f t="shared" ref="CA234:CA251" si="1148">BZ234/12*9*C234*E234*F234*M234*$CA$9+BZ234/12*3*C234*E234*F234*M234*$CA$8</f>
        <v>0</v>
      </c>
      <c r="CB234" s="12"/>
      <c r="CC234" s="11">
        <f t="shared" ref="CC234:CC251" si="1149">CB234/12*9*C234*E234*F234*M234*$CC$9+CB234/12*3*C234*E234*F234*M234*$CC$8</f>
        <v>0</v>
      </c>
      <c r="CD234" s="12"/>
      <c r="CE234" s="11">
        <f t="shared" ref="CE234:CE251" si="1150">CD234/12*9*C234*E234*F234*M234*$CE$9+CD234/12*3*C234*E234*F234*M234*$CE$8</f>
        <v>0</v>
      </c>
      <c r="CF234" s="12"/>
      <c r="CG234" s="11">
        <f t="shared" ref="CG234:CG251" si="1151">CF234/12*9*C234*E234*F234*M234*$CG$9+CF234/12*3*C234*E234*F234*M234*$CG$8</f>
        <v>0</v>
      </c>
      <c r="CH234" s="11"/>
      <c r="CI234" s="11">
        <f t="shared" ref="CI234:CI251" si="1152">SUM(CH234*$CI$9*C234*E234*F234*M234)</f>
        <v>0</v>
      </c>
      <c r="CJ234" s="11"/>
      <c r="CK234" s="11">
        <f t="shared" si="975"/>
        <v>0</v>
      </c>
      <c r="CL234" s="12"/>
      <c r="CM234" s="11">
        <f t="shared" ref="CM234:CM251" si="1153">CL234/12*9*C234*E234*F234*M234*$CM$9+CL234/12*3*C234*E234*F234*M234*$CM$8</f>
        <v>0</v>
      </c>
      <c r="CN234" s="12"/>
      <c r="CO234" s="11">
        <f t="shared" ref="CO234:CO251" si="1154">CN234/12*9*C234*E234*F234*M234*$CO$9+CN234/12*3*C234*E234*F234*M234*$CO$8</f>
        <v>0</v>
      </c>
      <c r="CP234" s="12"/>
      <c r="CQ234" s="11">
        <f t="shared" ref="CQ234:CQ251" si="1155">CP234/12*9*C234*E234*F234*M234*$CQ$9+CP234/12*3*C234*E234*F234*M234*$CQ$8</f>
        <v>0</v>
      </c>
      <c r="CR234" s="12"/>
      <c r="CS234" s="11">
        <f t="shared" ref="CS234:CS251" si="1156">CR234*C234*E234*F234*M234*$CS$9</f>
        <v>0</v>
      </c>
      <c r="CT234" s="12"/>
      <c r="CU234" s="11">
        <f t="shared" ref="CU234:CU251" si="1157">CT234/12*9*C234*E234*F234*M234*$CU$9+CT234/12*3*C234*E234*F234*M234*$CU$8</f>
        <v>0</v>
      </c>
      <c r="CV234" s="11"/>
      <c r="CW234" s="11">
        <f t="shared" ref="CW234:CW251" si="1158">SUM(CV234*$CW$9*C234*E234*F234*M234)</f>
        <v>0</v>
      </c>
      <c r="CX234" s="11"/>
      <c r="CY234" s="11">
        <f t="shared" ref="CY234:CY251" si="1159">(CX234/12*2*C234*E234*F234*M234*$CY$8)+(CX234/12*9*C234*E234*F234*M234*$CY$9)</f>
        <v>0</v>
      </c>
      <c r="CZ234" s="12"/>
      <c r="DA234" s="11">
        <f t="shared" ref="DA234:DA251" si="1160">CZ234*C234*E234*F234*M234*$DA$9</f>
        <v>0</v>
      </c>
      <c r="DB234" s="12"/>
      <c r="DC234" s="11">
        <f t="shared" ref="DC234:DC251" si="1161">DB234/12*9*C234*E234*F234*M234*$DC$9+DB234/12*3*C234*E234*F234*M234*$DC$8</f>
        <v>0</v>
      </c>
      <c r="DD234" s="12"/>
      <c r="DE234" s="11">
        <f t="shared" ref="DE234:DE251" si="1162">DD234/12*9*C234*E234*F234*M234*$DE$9+DD234/12*3*C234*E234*F234*M234*$DE$8</f>
        <v>0</v>
      </c>
      <c r="DF234" s="12"/>
      <c r="DG234" s="11">
        <f t="shared" ref="DG234:DG251" si="1163">DF234/12*9*C234*E234*F234*M234*$DG$9+DF234/12*3*C234*E234*F234*M234*$DG$8</f>
        <v>0</v>
      </c>
      <c r="DH234" s="12"/>
      <c r="DI234" s="11">
        <f t="shared" ref="DI234:DI251" si="1164">DH234/12*9*C234*E234*F234*M234*$DI$9+DH234/12*3*C234*E234*F234*M234*$DI$8</f>
        <v>0</v>
      </c>
      <c r="DJ234" s="11">
        <v>3</v>
      </c>
      <c r="DK234" s="11">
        <f t="shared" ref="DK234:DK251" si="1165">DJ234/12*9*C234*E234*F234*M234*$DK$9+DJ234/12*3*C234*E234*F234*M234*$DK$8</f>
        <v>208568.02656690002</v>
      </c>
      <c r="DL234" s="12"/>
      <c r="DM234" s="11">
        <f t="shared" ref="DM234:DM251" si="1166">DL234/12*3*C234*E234*F234*M234*$DM$8+DL234/12*9*C234*E234*F234*M234*$DM$9</f>
        <v>0</v>
      </c>
      <c r="DN234" s="12"/>
      <c r="DO234" s="11">
        <f t="shared" ref="DO234:DO251" si="1167">DN234/12*9*C234*E234*F234*M234*$DO$9+DN234/12*3*C234*E234*F234*M234*$DO$8</f>
        <v>0</v>
      </c>
      <c r="DP234" s="12"/>
      <c r="DQ234" s="11">
        <f t="shared" ref="DQ234:DQ251" si="1168">DP234/12*9*C234*E234*F234*M234*$DQ$9+DP234/12*3*C234*E234*F234*M234*$DQ$8</f>
        <v>0</v>
      </c>
      <c r="DR234" s="12"/>
      <c r="DS234" s="11">
        <f t="shared" ref="DS234:DS251" si="1169">DR234/12*9*C234*E234*F234*M234*$DS$9+DR234/12*3*C234*E234*F234*M234*$DS$8</f>
        <v>0</v>
      </c>
      <c r="DT234" s="12"/>
      <c r="DU234" s="11">
        <f t="shared" ref="DU234:DU251" si="1170">DT234/12*9*C234*E234*F234*M234*$DU$9+DT234/12*3*C234*E234*F234*M234*$DU$8</f>
        <v>0</v>
      </c>
      <c r="DV234" s="12"/>
      <c r="DW234" s="11">
        <f t="shared" ref="DW234:DW251" si="1171">DV234/12*9*C234*E234*F234*M234*$DW$9+DV234/12*3*C234*E234*F234*M234*$DW$8</f>
        <v>0</v>
      </c>
      <c r="DX234" s="12"/>
      <c r="DY234" s="11">
        <f t="shared" ref="DY234:DY251" si="1172">DX234/12*9*C234*E234*F234*N234*$DY$9+DX234/12*3*C234*E234*F234*N234*$DY$8</f>
        <v>0</v>
      </c>
      <c r="DZ234" s="12"/>
      <c r="EA234" s="11">
        <f t="shared" ref="EA234:EA251" si="1173">DZ234/12*9*C234*E234*F234*O234*$EA$9+DZ234/12*3*C234*E234*F234*O234*$EA$8</f>
        <v>0</v>
      </c>
      <c r="EB234" s="64">
        <f t="shared" ref="EB234:EB251" si="1174">SUM(P234,R234,T234,V234,X234,Z234,AB234,AD234,AF234,AH234,AJ234,AL234,AP234,AR234,AT234,AV234,AX234,AZ234,BB234,BD234,BF234,BH234,BJ234,BL234,BN234,BP234,BR234,BT234,BV234,BX234,BZ234,CB234,CD234,CF234,CH234,CJ234,CL234,CN234,CP234,CR234,CT234,CV234,CX234,CZ234,DB234,DD234,DF234,DH234,DJ234,DL234,DN234,DP234,DR234,DT234,DV234,DX234,DZ234,AN234)</f>
        <v>6</v>
      </c>
      <c r="EC234" s="64">
        <f t="shared" ref="EC234:EC251" si="1175">SUM(Q234,S234,U234,W234,Y234,AA234,AC234,AE234,AG234,AI234,AK234,AM234,AQ234,AS234,AU234,AW234,AY234,BA234,BC234,BE234,BG234,BI234,BK234,BM234,BO234,BQ234,BS234,BU234,BW234,BY234,CA234,CC234,CE234,CG234,CI234,CK234,CM234,CO234,CQ234,CS234,CU234,CW234,CY234,DA234,DC234,DE234,DG234,DI234,DK234,DM234,DO234,DQ234,DS234,DU234,DW234,DY234,EA234,AO234)</f>
        <v>386831.29713690002</v>
      </c>
    </row>
    <row r="235" spans="1:133" ht="30" x14ac:dyDescent="0.25">
      <c r="A235" s="47">
        <v>229</v>
      </c>
      <c r="B235" s="16" t="s">
        <v>302</v>
      </c>
      <c r="C235" s="17">
        <v>19007.45</v>
      </c>
      <c r="D235" s="17">
        <f>C235*(H235+I235+J235)</f>
        <v>15966.258000000002</v>
      </c>
      <c r="E235" s="9">
        <v>1.29</v>
      </c>
      <c r="F235" s="10">
        <v>1</v>
      </c>
      <c r="G235" s="18"/>
      <c r="H235" s="19">
        <v>0.65</v>
      </c>
      <c r="I235" s="19">
        <v>0.15</v>
      </c>
      <c r="J235" s="19">
        <v>0.04</v>
      </c>
      <c r="K235" s="19">
        <v>0.16</v>
      </c>
      <c r="L235" s="17">
        <v>1.4</v>
      </c>
      <c r="M235" s="17">
        <v>1.68</v>
      </c>
      <c r="N235" s="17">
        <v>2.23</v>
      </c>
      <c r="O235" s="17">
        <v>2.39</v>
      </c>
      <c r="P235" s="11"/>
      <c r="Q235" s="11">
        <f t="shared" si="1117"/>
        <v>0</v>
      </c>
      <c r="R235" s="11">
        <v>2</v>
      </c>
      <c r="S235" s="11">
        <f t="shared" si="1118"/>
        <v>89251.382220000014</v>
      </c>
      <c r="T235" s="11">
        <v>0</v>
      </c>
      <c r="U235" s="11">
        <f t="shared" si="1119"/>
        <v>0</v>
      </c>
      <c r="V235" s="11">
        <v>30</v>
      </c>
      <c r="W235" s="11">
        <f t="shared" si="1120"/>
        <v>1132806.0051000002</v>
      </c>
      <c r="X235" s="11"/>
      <c r="Y235" s="11">
        <f t="shared" si="1121"/>
        <v>0</v>
      </c>
      <c r="Z235" s="11">
        <v>100</v>
      </c>
      <c r="AA235" s="11">
        <f t="shared" si="1122"/>
        <v>3776020.0170000005</v>
      </c>
      <c r="AB235" s="11">
        <v>0</v>
      </c>
      <c r="AC235" s="11">
        <f t="shared" si="1123"/>
        <v>0</v>
      </c>
      <c r="AD235" s="11">
        <v>0</v>
      </c>
      <c r="AE235" s="11">
        <f t="shared" si="1124"/>
        <v>0</v>
      </c>
      <c r="AF235" s="11">
        <v>0</v>
      </c>
      <c r="AG235" s="11">
        <f t="shared" si="1125"/>
        <v>0</v>
      </c>
      <c r="AH235" s="11"/>
      <c r="AI235" s="11">
        <f t="shared" si="1126"/>
        <v>0</v>
      </c>
      <c r="AJ235" s="11">
        <v>1</v>
      </c>
      <c r="AK235" s="11">
        <f t="shared" si="1127"/>
        <v>35185.641067500008</v>
      </c>
      <c r="AL235" s="11">
        <v>0</v>
      </c>
      <c r="AM235" s="11">
        <f t="shared" si="1128"/>
        <v>0</v>
      </c>
      <c r="AN235" s="11"/>
      <c r="AO235" s="11">
        <f t="shared" si="1129"/>
        <v>0</v>
      </c>
      <c r="AP235" s="11">
        <v>0</v>
      </c>
      <c r="AQ235" s="11">
        <f t="shared" si="1130"/>
        <v>0</v>
      </c>
      <c r="AR235" s="11">
        <v>0</v>
      </c>
      <c r="AS235" s="11">
        <f t="shared" si="1131"/>
        <v>0</v>
      </c>
      <c r="AT235" s="11">
        <v>0</v>
      </c>
      <c r="AU235" s="11">
        <f t="shared" si="1132"/>
        <v>0</v>
      </c>
      <c r="AV235" s="11">
        <v>0</v>
      </c>
      <c r="AW235" s="11">
        <f t="shared" si="1133"/>
        <v>0</v>
      </c>
      <c r="AX235" s="12"/>
      <c r="AY235" s="11">
        <f t="shared" si="1134"/>
        <v>0</v>
      </c>
      <c r="AZ235" s="12"/>
      <c r="BA235" s="11">
        <f t="shared" si="1135"/>
        <v>0</v>
      </c>
      <c r="BB235" s="11"/>
      <c r="BC235" s="11">
        <f t="shared" si="1136"/>
        <v>0</v>
      </c>
      <c r="BD235" s="11">
        <v>0</v>
      </c>
      <c r="BE235" s="11">
        <f t="shared" si="1137"/>
        <v>0</v>
      </c>
      <c r="BF235" s="11">
        <v>1</v>
      </c>
      <c r="BG235" s="11">
        <f t="shared" si="1138"/>
        <v>36816.19516575001</v>
      </c>
      <c r="BH235" s="11">
        <v>0</v>
      </c>
      <c r="BI235" s="11">
        <f t="shared" si="1139"/>
        <v>0</v>
      </c>
      <c r="BJ235" s="11">
        <v>0</v>
      </c>
      <c r="BK235" s="11">
        <f t="shared" si="1140"/>
        <v>0</v>
      </c>
      <c r="BL235" s="11">
        <v>0</v>
      </c>
      <c r="BM235" s="11">
        <f t="shared" si="1141"/>
        <v>0</v>
      </c>
      <c r="BN235" s="11">
        <v>0</v>
      </c>
      <c r="BO235" s="11">
        <f t="shared" si="1142"/>
        <v>0</v>
      </c>
      <c r="BP235" s="11">
        <v>0</v>
      </c>
      <c r="BQ235" s="11">
        <f t="shared" si="1143"/>
        <v>0</v>
      </c>
      <c r="BR235" s="11">
        <v>0</v>
      </c>
      <c r="BS235" s="11">
        <f t="shared" si="1144"/>
        <v>0</v>
      </c>
      <c r="BT235" s="11">
        <v>0</v>
      </c>
      <c r="BU235" s="11">
        <f t="shared" si="1145"/>
        <v>0</v>
      </c>
      <c r="BV235" s="11">
        <v>5</v>
      </c>
      <c r="BW235" s="11">
        <f t="shared" si="1146"/>
        <v>184080.97582875</v>
      </c>
      <c r="BX235" s="11">
        <v>0</v>
      </c>
      <c r="BY235" s="11">
        <f t="shared" si="1147"/>
        <v>0</v>
      </c>
      <c r="BZ235" s="11">
        <v>0</v>
      </c>
      <c r="CA235" s="11">
        <f t="shared" si="1148"/>
        <v>0</v>
      </c>
      <c r="CB235" s="11">
        <v>0</v>
      </c>
      <c r="CC235" s="11">
        <f t="shared" si="1149"/>
        <v>0</v>
      </c>
      <c r="CD235" s="11"/>
      <c r="CE235" s="11">
        <f t="shared" si="1150"/>
        <v>0</v>
      </c>
      <c r="CF235" s="11">
        <v>45</v>
      </c>
      <c r="CG235" s="11">
        <f t="shared" si="1151"/>
        <v>1788803.6644169998</v>
      </c>
      <c r="CH235" s="11">
        <v>5</v>
      </c>
      <c r="CI235" s="11">
        <f t="shared" si="1152"/>
        <v>201845.433636</v>
      </c>
      <c r="CJ235" s="11">
        <v>10</v>
      </c>
      <c r="CK235" s="11">
        <f t="shared" si="975"/>
        <v>556104.76614000008</v>
      </c>
      <c r="CL235" s="11">
        <v>18</v>
      </c>
      <c r="CM235" s="11">
        <f t="shared" si="1153"/>
        <v>715521.4657668001</v>
      </c>
      <c r="CN235" s="11">
        <v>0</v>
      </c>
      <c r="CO235" s="11">
        <f t="shared" si="1154"/>
        <v>0</v>
      </c>
      <c r="CP235" s="11">
        <v>66</v>
      </c>
      <c r="CQ235" s="11">
        <f t="shared" si="1155"/>
        <v>2623578.7078116001</v>
      </c>
      <c r="CR235" s="11">
        <v>0</v>
      </c>
      <c r="CS235" s="11">
        <f t="shared" si="1156"/>
        <v>0</v>
      </c>
      <c r="CT235" s="11"/>
      <c r="CU235" s="11">
        <f t="shared" si="1157"/>
        <v>0</v>
      </c>
      <c r="CV235" s="11"/>
      <c r="CW235" s="11">
        <f t="shared" si="1158"/>
        <v>0</v>
      </c>
      <c r="CX235" s="11">
        <v>5</v>
      </c>
      <c r="CY235" s="11">
        <f t="shared" si="1159"/>
        <v>194293.39360200003</v>
      </c>
      <c r="CZ235" s="11">
        <v>1</v>
      </c>
      <c r="DA235" s="11">
        <f t="shared" si="1160"/>
        <v>40369.086727200003</v>
      </c>
      <c r="DB235" s="11">
        <v>0</v>
      </c>
      <c r="DC235" s="11">
        <f t="shared" si="1161"/>
        <v>0</v>
      </c>
      <c r="DD235" s="11"/>
      <c r="DE235" s="11">
        <f t="shared" si="1162"/>
        <v>0</v>
      </c>
      <c r="DF235" s="11">
        <v>0</v>
      </c>
      <c r="DG235" s="11">
        <f t="shared" si="1163"/>
        <v>0</v>
      </c>
      <c r="DH235" s="11">
        <v>0</v>
      </c>
      <c r="DI235" s="11">
        <f t="shared" si="1164"/>
        <v>0</v>
      </c>
      <c r="DJ235" s="11">
        <v>2</v>
      </c>
      <c r="DK235" s="11">
        <f t="shared" si="1165"/>
        <v>88358.868397800019</v>
      </c>
      <c r="DL235" s="11">
        <v>0</v>
      </c>
      <c r="DM235" s="11">
        <f t="shared" si="1166"/>
        <v>0</v>
      </c>
      <c r="DN235" s="11"/>
      <c r="DO235" s="11">
        <f t="shared" si="1167"/>
        <v>0</v>
      </c>
      <c r="DP235" s="11">
        <v>0</v>
      </c>
      <c r="DQ235" s="11">
        <f t="shared" si="1168"/>
        <v>0</v>
      </c>
      <c r="DR235" s="11">
        <v>0</v>
      </c>
      <c r="DS235" s="11">
        <f t="shared" si="1169"/>
        <v>0</v>
      </c>
      <c r="DT235" s="11">
        <v>2</v>
      </c>
      <c r="DU235" s="11">
        <f t="shared" si="1170"/>
        <v>76412.914162200002</v>
      </c>
      <c r="DV235" s="11">
        <v>0</v>
      </c>
      <c r="DW235" s="11">
        <f t="shared" si="1171"/>
        <v>0</v>
      </c>
      <c r="DX235" s="11">
        <v>0</v>
      </c>
      <c r="DY235" s="11">
        <f t="shared" si="1172"/>
        <v>0</v>
      </c>
      <c r="DZ235" s="11"/>
      <c r="EA235" s="11">
        <f t="shared" si="1173"/>
        <v>0</v>
      </c>
      <c r="EB235" s="64">
        <f t="shared" si="1174"/>
        <v>293</v>
      </c>
      <c r="EC235" s="64">
        <f t="shared" si="1175"/>
        <v>11539448.517042601</v>
      </c>
    </row>
    <row r="236" spans="1:133" ht="30" x14ac:dyDescent="0.25">
      <c r="A236" s="47">
        <v>230</v>
      </c>
      <c r="B236" s="16" t="s">
        <v>303</v>
      </c>
      <c r="C236" s="17">
        <v>19007.45</v>
      </c>
      <c r="D236" s="17">
        <f>C236*(H236+I236+J236)</f>
        <v>16726.556000000004</v>
      </c>
      <c r="E236" s="9">
        <v>1.57</v>
      </c>
      <c r="F236" s="10">
        <v>1</v>
      </c>
      <c r="G236" s="18"/>
      <c r="H236" s="19">
        <v>0.68</v>
      </c>
      <c r="I236" s="19">
        <v>0.17</v>
      </c>
      <c r="J236" s="19">
        <v>0.03</v>
      </c>
      <c r="K236" s="19">
        <v>0.12</v>
      </c>
      <c r="L236" s="17">
        <v>1.4</v>
      </c>
      <c r="M236" s="17">
        <v>1.68</v>
      </c>
      <c r="N236" s="17">
        <v>2.23</v>
      </c>
      <c r="O236" s="17">
        <v>2.39</v>
      </c>
      <c r="P236" s="11"/>
      <c r="Q236" s="11">
        <f t="shared" si="1117"/>
        <v>0</v>
      </c>
      <c r="R236" s="11">
        <v>5</v>
      </c>
      <c r="S236" s="11">
        <f t="shared" si="1118"/>
        <v>271559.43815</v>
      </c>
      <c r="T236" s="11">
        <v>0</v>
      </c>
      <c r="U236" s="11">
        <f t="shared" si="1119"/>
        <v>0</v>
      </c>
      <c r="V236" s="11">
        <v>120</v>
      </c>
      <c r="W236" s="11">
        <f t="shared" si="1120"/>
        <v>5514745.5132000009</v>
      </c>
      <c r="X236" s="11">
        <v>3</v>
      </c>
      <c r="Y236" s="11">
        <f t="shared" si="1121"/>
        <v>137868.63783000002</v>
      </c>
      <c r="Z236" s="11">
        <v>23</v>
      </c>
      <c r="AA236" s="11">
        <f t="shared" si="1122"/>
        <v>1056992.8900300001</v>
      </c>
      <c r="AB236" s="11">
        <v>0</v>
      </c>
      <c r="AC236" s="11">
        <f t="shared" si="1123"/>
        <v>0</v>
      </c>
      <c r="AD236" s="11">
        <v>0</v>
      </c>
      <c r="AE236" s="11">
        <f t="shared" si="1124"/>
        <v>0</v>
      </c>
      <c r="AF236" s="11">
        <v>0</v>
      </c>
      <c r="AG236" s="11">
        <f t="shared" si="1125"/>
        <v>0</v>
      </c>
      <c r="AH236" s="11">
        <v>0</v>
      </c>
      <c r="AI236" s="11">
        <f t="shared" si="1126"/>
        <v>0</v>
      </c>
      <c r="AJ236" s="11"/>
      <c r="AK236" s="11">
        <f t="shared" si="1127"/>
        <v>0</v>
      </c>
      <c r="AL236" s="11">
        <v>0</v>
      </c>
      <c r="AM236" s="11">
        <f t="shared" si="1128"/>
        <v>0</v>
      </c>
      <c r="AN236" s="11"/>
      <c r="AO236" s="11">
        <f t="shared" si="1129"/>
        <v>0</v>
      </c>
      <c r="AP236" s="11">
        <v>6</v>
      </c>
      <c r="AQ236" s="11">
        <f t="shared" si="1130"/>
        <v>241896.79182900002</v>
      </c>
      <c r="AR236" s="11">
        <v>0</v>
      </c>
      <c r="AS236" s="11">
        <f t="shared" si="1131"/>
        <v>0</v>
      </c>
      <c r="AT236" s="11">
        <v>0</v>
      </c>
      <c r="AU236" s="11">
        <f t="shared" si="1132"/>
        <v>0</v>
      </c>
      <c r="AV236" s="11">
        <v>0</v>
      </c>
      <c r="AW236" s="11">
        <f t="shared" si="1133"/>
        <v>0</v>
      </c>
      <c r="AX236" s="11"/>
      <c r="AY236" s="11">
        <f t="shared" si="1134"/>
        <v>0</v>
      </c>
      <c r="AZ236" s="11">
        <v>5</v>
      </c>
      <c r="BA236" s="11">
        <f t="shared" si="1135"/>
        <v>214114.1723875</v>
      </c>
      <c r="BB236" s="11">
        <v>32</v>
      </c>
      <c r="BC236" s="11">
        <f t="shared" si="1136"/>
        <v>1239982.1729680002</v>
      </c>
      <c r="BD236" s="11">
        <v>0</v>
      </c>
      <c r="BE236" s="11">
        <f t="shared" si="1137"/>
        <v>0</v>
      </c>
      <c r="BF236" s="11">
        <v>11</v>
      </c>
      <c r="BG236" s="11">
        <f t="shared" si="1138"/>
        <v>492880.38024225004</v>
      </c>
      <c r="BH236" s="11">
        <f>486-303</f>
        <v>183</v>
      </c>
      <c r="BI236" s="11">
        <f t="shared" si="1139"/>
        <v>8199737.2349392511</v>
      </c>
      <c r="BJ236" s="11">
        <v>0</v>
      </c>
      <c r="BK236" s="11">
        <f t="shared" si="1140"/>
        <v>0</v>
      </c>
      <c r="BL236" s="11">
        <v>0</v>
      </c>
      <c r="BM236" s="11">
        <f t="shared" si="1141"/>
        <v>0</v>
      </c>
      <c r="BN236" s="11">
        <v>0</v>
      </c>
      <c r="BO236" s="11">
        <f t="shared" si="1142"/>
        <v>0</v>
      </c>
      <c r="BP236" s="11">
        <v>0</v>
      </c>
      <c r="BQ236" s="11">
        <f t="shared" si="1143"/>
        <v>0</v>
      </c>
      <c r="BR236" s="11">
        <v>0</v>
      </c>
      <c r="BS236" s="11">
        <f t="shared" si="1144"/>
        <v>0</v>
      </c>
      <c r="BT236" s="11">
        <v>50</v>
      </c>
      <c r="BU236" s="11">
        <f t="shared" si="1145"/>
        <v>2297810.6305</v>
      </c>
      <c r="BV236" s="11">
        <v>3</v>
      </c>
      <c r="BW236" s="11">
        <f t="shared" si="1146"/>
        <v>134421.92188425001</v>
      </c>
      <c r="BX236" s="11">
        <v>0</v>
      </c>
      <c r="BY236" s="11">
        <f t="shared" si="1147"/>
        <v>0</v>
      </c>
      <c r="BZ236" s="11">
        <v>0</v>
      </c>
      <c r="CA236" s="11">
        <f t="shared" si="1148"/>
        <v>0</v>
      </c>
      <c r="CB236" s="11">
        <v>0</v>
      </c>
      <c r="CC236" s="11">
        <f t="shared" si="1149"/>
        <v>0</v>
      </c>
      <c r="CD236" s="11">
        <v>11</v>
      </c>
      <c r="CE236" s="11">
        <f t="shared" si="1150"/>
        <v>565261.41510300001</v>
      </c>
      <c r="CF236" s="11"/>
      <c r="CG236" s="11">
        <f t="shared" si="1151"/>
        <v>0</v>
      </c>
      <c r="CH236" s="11">
        <v>0</v>
      </c>
      <c r="CI236" s="11">
        <f t="shared" si="1152"/>
        <v>0</v>
      </c>
      <c r="CJ236" s="11"/>
      <c r="CK236" s="11">
        <f t="shared" si="975"/>
        <v>0</v>
      </c>
      <c r="CL236" s="11">
        <v>1</v>
      </c>
      <c r="CM236" s="11">
        <f t="shared" si="1153"/>
        <v>48379.358365800006</v>
      </c>
      <c r="CN236" s="11">
        <v>0</v>
      </c>
      <c r="CO236" s="11">
        <f t="shared" si="1154"/>
        <v>0</v>
      </c>
      <c r="CP236" s="11">
        <v>3</v>
      </c>
      <c r="CQ236" s="11">
        <f t="shared" si="1155"/>
        <v>145138.07509740003</v>
      </c>
      <c r="CR236" s="11">
        <v>0</v>
      </c>
      <c r="CS236" s="11">
        <f t="shared" si="1156"/>
        <v>0</v>
      </c>
      <c r="CT236" s="11">
        <v>2</v>
      </c>
      <c r="CU236" s="11">
        <f t="shared" si="1157"/>
        <v>102774.80274600002</v>
      </c>
      <c r="CV236" s="11"/>
      <c r="CW236" s="11">
        <f t="shared" si="1158"/>
        <v>0</v>
      </c>
      <c r="CX236" s="11"/>
      <c r="CY236" s="11">
        <f t="shared" si="1159"/>
        <v>0</v>
      </c>
      <c r="CZ236" s="11">
        <v>0</v>
      </c>
      <c r="DA236" s="11">
        <f t="shared" si="1160"/>
        <v>0</v>
      </c>
      <c r="DB236" s="11">
        <v>0</v>
      </c>
      <c r="DC236" s="11">
        <f t="shared" si="1161"/>
        <v>0</v>
      </c>
      <c r="DD236" s="11">
        <v>11</v>
      </c>
      <c r="DE236" s="11">
        <f t="shared" si="1162"/>
        <v>591456.45629070001</v>
      </c>
      <c r="DF236" s="11">
        <v>0</v>
      </c>
      <c r="DG236" s="11">
        <f t="shared" si="1163"/>
        <v>0</v>
      </c>
      <c r="DH236" s="11">
        <v>0</v>
      </c>
      <c r="DI236" s="11">
        <f t="shared" si="1164"/>
        <v>0</v>
      </c>
      <c r="DJ236" s="11">
        <v>29</v>
      </c>
      <c r="DK236" s="11">
        <f t="shared" si="1165"/>
        <v>1559294.2938573002</v>
      </c>
      <c r="DL236" s="11">
        <v>0</v>
      </c>
      <c r="DM236" s="11">
        <f t="shared" si="1166"/>
        <v>0</v>
      </c>
      <c r="DN236" s="11">
        <v>20</v>
      </c>
      <c r="DO236" s="11">
        <f t="shared" si="1167"/>
        <v>1075375.3750740001</v>
      </c>
      <c r="DP236" s="11">
        <v>0</v>
      </c>
      <c r="DQ236" s="11">
        <f t="shared" si="1168"/>
        <v>0</v>
      </c>
      <c r="DR236" s="11">
        <v>0</v>
      </c>
      <c r="DS236" s="11">
        <f t="shared" si="1169"/>
        <v>0</v>
      </c>
      <c r="DT236" s="11">
        <v>24</v>
      </c>
      <c r="DU236" s="11">
        <f t="shared" si="1170"/>
        <v>1115983.9556712003</v>
      </c>
      <c r="DV236" s="11">
        <v>12</v>
      </c>
      <c r="DW236" s="11">
        <f t="shared" si="1171"/>
        <v>616648.81647600012</v>
      </c>
      <c r="DX236" s="11">
        <v>0</v>
      </c>
      <c r="DY236" s="11">
        <f t="shared" si="1172"/>
        <v>0</v>
      </c>
      <c r="DZ236" s="11">
        <v>0</v>
      </c>
      <c r="EA236" s="11">
        <f t="shared" si="1173"/>
        <v>0</v>
      </c>
      <c r="EB236" s="64">
        <f t="shared" si="1174"/>
        <v>554</v>
      </c>
      <c r="EC236" s="64">
        <f t="shared" si="1175"/>
        <v>25622322.33264165</v>
      </c>
    </row>
    <row r="237" spans="1:133" ht="30" x14ac:dyDescent="0.25">
      <c r="A237" s="47">
        <v>231</v>
      </c>
      <c r="B237" s="16" t="s">
        <v>304</v>
      </c>
      <c r="C237" s="17">
        <v>19007.45</v>
      </c>
      <c r="D237" s="17">
        <f>C237*(H237+I237+J237)</f>
        <v>15396.034500000002</v>
      </c>
      <c r="E237" s="9">
        <v>2.42</v>
      </c>
      <c r="F237" s="10">
        <v>1</v>
      </c>
      <c r="G237" s="18"/>
      <c r="H237" s="19">
        <v>0.44</v>
      </c>
      <c r="I237" s="19">
        <v>0.33</v>
      </c>
      <c r="J237" s="19">
        <v>0.04</v>
      </c>
      <c r="K237" s="19">
        <v>0.19</v>
      </c>
      <c r="L237" s="17">
        <v>1.4</v>
      </c>
      <c r="M237" s="17">
        <v>1.68</v>
      </c>
      <c r="N237" s="17">
        <v>2.23</v>
      </c>
      <c r="O237" s="17">
        <v>2.39</v>
      </c>
      <c r="P237" s="11"/>
      <c r="Q237" s="11">
        <f t="shared" si="1117"/>
        <v>0</v>
      </c>
      <c r="R237" s="11">
        <v>1</v>
      </c>
      <c r="S237" s="11">
        <f t="shared" si="1118"/>
        <v>83716.412779999999</v>
      </c>
      <c r="T237" s="11">
        <v>0</v>
      </c>
      <c r="U237" s="11">
        <f t="shared" si="1119"/>
        <v>0</v>
      </c>
      <c r="V237" s="11">
        <v>10</v>
      </c>
      <c r="W237" s="11">
        <f t="shared" si="1120"/>
        <v>708369.64659999998</v>
      </c>
      <c r="X237" s="11"/>
      <c r="Y237" s="11">
        <f t="shared" si="1121"/>
        <v>0</v>
      </c>
      <c r="Z237" s="11">
        <v>19</v>
      </c>
      <c r="AA237" s="11">
        <f t="shared" si="1122"/>
        <v>1345902.3285399999</v>
      </c>
      <c r="AB237" s="11">
        <v>0</v>
      </c>
      <c r="AC237" s="11">
        <f t="shared" si="1123"/>
        <v>0</v>
      </c>
      <c r="AD237" s="11">
        <v>0</v>
      </c>
      <c r="AE237" s="11">
        <f t="shared" si="1124"/>
        <v>0</v>
      </c>
      <c r="AF237" s="11">
        <v>0</v>
      </c>
      <c r="AG237" s="11">
        <f t="shared" si="1125"/>
        <v>0</v>
      </c>
      <c r="AH237" s="11">
        <v>0</v>
      </c>
      <c r="AI237" s="11">
        <f t="shared" si="1126"/>
        <v>0</v>
      </c>
      <c r="AJ237" s="11">
        <v>0</v>
      </c>
      <c r="AK237" s="11">
        <f t="shared" si="1127"/>
        <v>0</v>
      </c>
      <c r="AL237" s="11">
        <v>0</v>
      </c>
      <c r="AM237" s="11">
        <f t="shared" si="1128"/>
        <v>0</v>
      </c>
      <c r="AN237" s="11"/>
      <c r="AO237" s="11">
        <f t="shared" si="1129"/>
        <v>0</v>
      </c>
      <c r="AP237" s="11">
        <v>0</v>
      </c>
      <c r="AQ237" s="11">
        <f t="shared" si="1130"/>
        <v>0</v>
      </c>
      <c r="AR237" s="11">
        <v>0</v>
      </c>
      <c r="AS237" s="11">
        <f t="shared" si="1131"/>
        <v>0</v>
      </c>
      <c r="AT237" s="11">
        <v>0</v>
      </c>
      <c r="AU237" s="11">
        <f t="shared" si="1132"/>
        <v>0</v>
      </c>
      <c r="AV237" s="11">
        <v>0</v>
      </c>
      <c r="AW237" s="11">
        <f t="shared" si="1133"/>
        <v>0</v>
      </c>
      <c r="AX237" s="11"/>
      <c r="AY237" s="11">
        <f t="shared" si="1134"/>
        <v>0</v>
      </c>
      <c r="AZ237" s="11"/>
      <c r="BA237" s="11">
        <f t="shared" si="1135"/>
        <v>0</v>
      </c>
      <c r="BB237" s="11">
        <v>0</v>
      </c>
      <c r="BC237" s="11">
        <f t="shared" si="1136"/>
        <v>0</v>
      </c>
      <c r="BD237" s="11">
        <v>0</v>
      </c>
      <c r="BE237" s="11">
        <f t="shared" si="1137"/>
        <v>0</v>
      </c>
      <c r="BF237" s="11">
        <v>7</v>
      </c>
      <c r="BG237" s="11">
        <f t="shared" si="1138"/>
        <v>483462.28380450001</v>
      </c>
      <c r="BH237" s="11">
        <v>17</v>
      </c>
      <c r="BI237" s="11">
        <f t="shared" si="1139"/>
        <v>1174122.6892395001</v>
      </c>
      <c r="BJ237" s="11">
        <v>0</v>
      </c>
      <c r="BK237" s="11">
        <f t="shared" si="1140"/>
        <v>0</v>
      </c>
      <c r="BL237" s="11">
        <v>0</v>
      </c>
      <c r="BM237" s="11">
        <f t="shared" si="1141"/>
        <v>0</v>
      </c>
      <c r="BN237" s="11">
        <v>0</v>
      </c>
      <c r="BO237" s="11">
        <f t="shared" si="1142"/>
        <v>0</v>
      </c>
      <c r="BP237" s="11">
        <v>0</v>
      </c>
      <c r="BQ237" s="11">
        <f t="shared" si="1143"/>
        <v>0</v>
      </c>
      <c r="BR237" s="11">
        <v>0</v>
      </c>
      <c r="BS237" s="11">
        <f t="shared" si="1144"/>
        <v>0</v>
      </c>
      <c r="BT237" s="11">
        <v>0</v>
      </c>
      <c r="BU237" s="11">
        <f t="shared" si="1145"/>
        <v>0</v>
      </c>
      <c r="BV237" s="11">
        <v>0</v>
      </c>
      <c r="BW237" s="11">
        <f t="shared" si="1146"/>
        <v>0</v>
      </c>
      <c r="BX237" s="11">
        <v>0</v>
      </c>
      <c r="BY237" s="11">
        <f t="shared" si="1147"/>
        <v>0</v>
      </c>
      <c r="BZ237" s="11">
        <v>0</v>
      </c>
      <c r="CA237" s="11">
        <f t="shared" si="1148"/>
        <v>0</v>
      </c>
      <c r="CB237" s="11">
        <v>0</v>
      </c>
      <c r="CC237" s="11">
        <f t="shared" si="1149"/>
        <v>0</v>
      </c>
      <c r="CD237" s="11">
        <v>0</v>
      </c>
      <c r="CE237" s="11">
        <f t="shared" si="1150"/>
        <v>0</v>
      </c>
      <c r="CF237" s="11"/>
      <c r="CG237" s="11">
        <f t="shared" si="1151"/>
        <v>0</v>
      </c>
      <c r="CH237" s="11">
        <v>0</v>
      </c>
      <c r="CI237" s="11">
        <f t="shared" si="1152"/>
        <v>0</v>
      </c>
      <c r="CJ237" s="11"/>
      <c r="CK237" s="11">
        <f t="shared" si="975"/>
        <v>0</v>
      </c>
      <c r="CL237" s="11">
        <v>1</v>
      </c>
      <c r="CM237" s="11">
        <f t="shared" si="1153"/>
        <v>74572.004614799996</v>
      </c>
      <c r="CN237" s="11">
        <v>0</v>
      </c>
      <c r="CO237" s="11">
        <f t="shared" si="1154"/>
        <v>0</v>
      </c>
      <c r="CP237" s="11">
        <v>3</v>
      </c>
      <c r="CQ237" s="11">
        <f t="shared" si="1155"/>
        <v>223716.0138444</v>
      </c>
      <c r="CR237" s="11">
        <v>0</v>
      </c>
      <c r="CS237" s="11">
        <f t="shared" si="1156"/>
        <v>0</v>
      </c>
      <c r="CT237" s="11">
        <v>0</v>
      </c>
      <c r="CU237" s="11">
        <f t="shared" si="1157"/>
        <v>0</v>
      </c>
      <c r="CV237" s="11"/>
      <c r="CW237" s="11">
        <f t="shared" si="1158"/>
        <v>0</v>
      </c>
      <c r="CX237" s="11"/>
      <c r="CY237" s="11">
        <f t="shared" si="1159"/>
        <v>0</v>
      </c>
      <c r="CZ237" s="11"/>
      <c r="DA237" s="11">
        <f t="shared" si="1160"/>
        <v>0</v>
      </c>
      <c r="DB237" s="11">
        <v>0</v>
      </c>
      <c r="DC237" s="11">
        <f t="shared" si="1161"/>
        <v>0</v>
      </c>
      <c r="DD237" s="11">
        <v>3</v>
      </c>
      <c r="DE237" s="11">
        <f t="shared" si="1162"/>
        <v>248637.7459566</v>
      </c>
      <c r="DF237" s="11">
        <v>0</v>
      </c>
      <c r="DG237" s="11">
        <f t="shared" si="1163"/>
        <v>0</v>
      </c>
      <c r="DH237" s="11">
        <v>0</v>
      </c>
      <c r="DI237" s="11">
        <f t="shared" si="1164"/>
        <v>0</v>
      </c>
      <c r="DJ237" s="11">
        <v>16</v>
      </c>
      <c r="DK237" s="11">
        <f t="shared" si="1165"/>
        <v>1326067.9784352002</v>
      </c>
      <c r="DL237" s="11">
        <v>0</v>
      </c>
      <c r="DM237" s="11">
        <f t="shared" si="1166"/>
        <v>0</v>
      </c>
      <c r="DN237" s="11">
        <v>0</v>
      </c>
      <c r="DO237" s="11">
        <f t="shared" si="1167"/>
        <v>0</v>
      </c>
      <c r="DP237" s="11">
        <v>0</v>
      </c>
      <c r="DQ237" s="11">
        <f t="shared" si="1168"/>
        <v>0</v>
      </c>
      <c r="DR237" s="11">
        <v>0</v>
      </c>
      <c r="DS237" s="11">
        <f t="shared" si="1169"/>
        <v>0</v>
      </c>
      <c r="DT237" s="11">
        <v>0</v>
      </c>
      <c r="DU237" s="11">
        <f t="shared" si="1170"/>
        <v>0</v>
      </c>
      <c r="DV237" s="11">
        <v>0</v>
      </c>
      <c r="DW237" s="11">
        <f t="shared" si="1171"/>
        <v>0</v>
      </c>
      <c r="DX237" s="11">
        <v>0</v>
      </c>
      <c r="DY237" s="11">
        <f t="shared" si="1172"/>
        <v>0</v>
      </c>
      <c r="DZ237" s="11">
        <v>0</v>
      </c>
      <c r="EA237" s="11">
        <f t="shared" si="1173"/>
        <v>0</v>
      </c>
      <c r="EB237" s="64">
        <f t="shared" si="1174"/>
        <v>77</v>
      </c>
      <c r="EC237" s="64">
        <f t="shared" si="1175"/>
        <v>5668567.1038150005</v>
      </c>
    </row>
    <row r="238" spans="1:133" ht="30" x14ac:dyDescent="0.25">
      <c r="A238" s="47">
        <v>232</v>
      </c>
      <c r="B238" s="16" t="s">
        <v>305</v>
      </c>
      <c r="C238" s="17">
        <v>19007.45</v>
      </c>
      <c r="D238" s="17">
        <f>C238*(H238+I238+J238)</f>
        <v>15776.183500000003</v>
      </c>
      <c r="E238" s="9">
        <v>2.69</v>
      </c>
      <c r="F238" s="10">
        <v>1</v>
      </c>
      <c r="G238" s="18"/>
      <c r="H238" s="19">
        <v>0.45</v>
      </c>
      <c r="I238" s="19">
        <v>0.34</v>
      </c>
      <c r="J238" s="19">
        <v>0.04</v>
      </c>
      <c r="K238" s="19">
        <v>0.17</v>
      </c>
      <c r="L238" s="17">
        <v>1.4</v>
      </c>
      <c r="M238" s="17">
        <v>1.68</v>
      </c>
      <c r="N238" s="17">
        <v>2.23</v>
      </c>
      <c r="O238" s="17">
        <v>2.39</v>
      </c>
      <c r="P238" s="11"/>
      <c r="Q238" s="11">
        <f t="shared" si="1117"/>
        <v>0</v>
      </c>
      <c r="R238" s="11">
        <v>3</v>
      </c>
      <c r="S238" s="11">
        <f t="shared" si="1118"/>
        <v>279170.02113000001</v>
      </c>
      <c r="T238" s="11">
        <v>0</v>
      </c>
      <c r="U238" s="11">
        <f t="shared" si="1119"/>
        <v>0</v>
      </c>
      <c r="V238" s="11">
        <v>4</v>
      </c>
      <c r="W238" s="11">
        <f t="shared" si="1120"/>
        <v>314961.04948000005</v>
      </c>
      <c r="X238" s="11">
        <v>9</v>
      </c>
      <c r="Y238" s="11">
        <f t="shared" si="1121"/>
        <v>708662.36132999999</v>
      </c>
      <c r="Z238" s="11">
        <v>9</v>
      </c>
      <c r="AA238" s="11">
        <f t="shared" si="1122"/>
        <v>708662.36132999999</v>
      </c>
      <c r="AB238" s="11">
        <v>0</v>
      </c>
      <c r="AC238" s="11">
        <f t="shared" si="1123"/>
        <v>0</v>
      </c>
      <c r="AD238" s="11">
        <v>0</v>
      </c>
      <c r="AE238" s="11">
        <f t="shared" si="1124"/>
        <v>0</v>
      </c>
      <c r="AF238" s="11">
        <v>0</v>
      </c>
      <c r="AG238" s="11">
        <f t="shared" si="1125"/>
        <v>0</v>
      </c>
      <c r="AH238" s="11">
        <v>0</v>
      </c>
      <c r="AI238" s="11">
        <f t="shared" si="1126"/>
        <v>0</v>
      </c>
      <c r="AJ238" s="11">
        <v>2</v>
      </c>
      <c r="AK238" s="11">
        <f t="shared" si="1127"/>
        <v>146743.216235</v>
      </c>
      <c r="AL238" s="11">
        <v>0</v>
      </c>
      <c r="AM238" s="11">
        <f t="shared" si="1128"/>
        <v>0</v>
      </c>
      <c r="AN238" s="11"/>
      <c r="AO238" s="11">
        <f t="shared" si="1129"/>
        <v>0</v>
      </c>
      <c r="AP238" s="11"/>
      <c r="AQ238" s="11">
        <f t="shared" si="1130"/>
        <v>0</v>
      </c>
      <c r="AR238" s="11">
        <v>0</v>
      </c>
      <c r="AS238" s="11">
        <f t="shared" si="1131"/>
        <v>0</v>
      </c>
      <c r="AT238" s="11">
        <v>0</v>
      </c>
      <c r="AU238" s="11">
        <f t="shared" si="1132"/>
        <v>0</v>
      </c>
      <c r="AV238" s="11">
        <v>0</v>
      </c>
      <c r="AW238" s="11">
        <f t="shared" si="1133"/>
        <v>0</v>
      </c>
      <c r="AX238" s="12"/>
      <c r="AY238" s="11">
        <f t="shared" si="1134"/>
        <v>0</v>
      </c>
      <c r="AZ238" s="12"/>
      <c r="BA238" s="11">
        <f t="shared" si="1135"/>
        <v>0</v>
      </c>
      <c r="BB238" s="11">
        <v>0</v>
      </c>
      <c r="BC238" s="11">
        <f t="shared" si="1136"/>
        <v>0</v>
      </c>
      <c r="BD238" s="11">
        <v>0</v>
      </c>
      <c r="BE238" s="11">
        <f t="shared" si="1137"/>
        <v>0</v>
      </c>
      <c r="BF238" s="11">
        <v>7</v>
      </c>
      <c r="BG238" s="11">
        <f t="shared" si="1138"/>
        <v>537402.29067525</v>
      </c>
      <c r="BH238" s="11">
        <v>24</v>
      </c>
      <c r="BI238" s="11">
        <f t="shared" si="1139"/>
        <v>1842522.1394580002</v>
      </c>
      <c r="BJ238" s="11">
        <v>0</v>
      </c>
      <c r="BK238" s="11">
        <f t="shared" si="1140"/>
        <v>0</v>
      </c>
      <c r="BL238" s="11">
        <v>0</v>
      </c>
      <c r="BM238" s="11">
        <f t="shared" si="1141"/>
        <v>0</v>
      </c>
      <c r="BN238" s="11">
        <v>0</v>
      </c>
      <c r="BO238" s="11">
        <f t="shared" si="1142"/>
        <v>0</v>
      </c>
      <c r="BP238" s="11">
        <v>0</v>
      </c>
      <c r="BQ238" s="11">
        <f t="shared" si="1143"/>
        <v>0</v>
      </c>
      <c r="BR238" s="11">
        <v>0</v>
      </c>
      <c r="BS238" s="11">
        <f t="shared" si="1144"/>
        <v>0</v>
      </c>
      <c r="BT238" s="11">
        <v>10</v>
      </c>
      <c r="BU238" s="11">
        <f t="shared" si="1145"/>
        <v>787402.6237</v>
      </c>
      <c r="BV238" s="11">
        <v>0</v>
      </c>
      <c r="BW238" s="11">
        <f t="shared" si="1146"/>
        <v>0</v>
      </c>
      <c r="BX238" s="11">
        <v>0</v>
      </c>
      <c r="BY238" s="11">
        <f t="shared" si="1147"/>
        <v>0</v>
      </c>
      <c r="BZ238" s="11">
        <v>0</v>
      </c>
      <c r="CA238" s="11">
        <f t="shared" si="1148"/>
        <v>0</v>
      </c>
      <c r="CB238" s="11">
        <v>0</v>
      </c>
      <c r="CC238" s="11">
        <f t="shared" si="1149"/>
        <v>0</v>
      </c>
      <c r="CD238" s="11">
        <v>6</v>
      </c>
      <c r="CE238" s="11">
        <f t="shared" si="1150"/>
        <v>528275.578446</v>
      </c>
      <c r="CF238" s="11">
        <v>1</v>
      </c>
      <c r="CG238" s="11">
        <f t="shared" si="1151"/>
        <v>82892.021658600002</v>
      </c>
      <c r="CH238" s="11">
        <v>0</v>
      </c>
      <c r="CI238" s="11">
        <f t="shared" si="1152"/>
        <v>0</v>
      </c>
      <c r="CJ238" s="12"/>
      <c r="CK238" s="11">
        <f t="shared" si="975"/>
        <v>0</v>
      </c>
      <c r="CL238" s="11">
        <v>1</v>
      </c>
      <c r="CM238" s="11">
        <f t="shared" si="1153"/>
        <v>82892.021658600002</v>
      </c>
      <c r="CN238" s="11">
        <v>0</v>
      </c>
      <c r="CO238" s="11">
        <f t="shared" si="1154"/>
        <v>0</v>
      </c>
      <c r="CP238" s="11">
        <v>4</v>
      </c>
      <c r="CQ238" s="11">
        <f t="shared" si="1155"/>
        <v>331568.08663440001</v>
      </c>
      <c r="CR238" s="11">
        <v>0</v>
      </c>
      <c r="CS238" s="11">
        <f t="shared" si="1156"/>
        <v>0</v>
      </c>
      <c r="CT238" s="11">
        <v>0</v>
      </c>
      <c r="CU238" s="11">
        <f t="shared" si="1157"/>
        <v>0</v>
      </c>
      <c r="CV238" s="12"/>
      <c r="CW238" s="11">
        <f t="shared" si="1158"/>
        <v>0</v>
      </c>
      <c r="CX238" s="12"/>
      <c r="CY238" s="11">
        <f t="shared" si="1159"/>
        <v>0</v>
      </c>
      <c r="CZ238" s="11"/>
      <c r="DA238" s="11">
        <f t="shared" si="1160"/>
        <v>0</v>
      </c>
      <c r="DB238" s="11">
        <v>0</v>
      </c>
      <c r="DC238" s="11">
        <f t="shared" si="1161"/>
        <v>0</v>
      </c>
      <c r="DD238" s="11">
        <v>2</v>
      </c>
      <c r="DE238" s="11">
        <f t="shared" si="1162"/>
        <v>184252.21394580003</v>
      </c>
      <c r="DF238" s="11">
        <v>0</v>
      </c>
      <c r="DG238" s="11">
        <f t="shared" si="1163"/>
        <v>0</v>
      </c>
      <c r="DH238" s="11">
        <v>0</v>
      </c>
      <c r="DI238" s="11">
        <f t="shared" si="1164"/>
        <v>0</v>
      </c>
      <c r="DJ238" s="11"/>
      <c r="DK238" s="11">
        <f t="shared" si="1165"/>
        <v>0</v>
      </c>
      <c r="DL238" s="11">
        <v>0</v>
      </c>
      <c r="DM238" s="11">
        <f t="shared" si="1166"/>
        <v>0</v>
      </c>
      <c r="DN238" s="11">
        <v>61</v>
      </c>
      <c r="DO238" s="11">
        <f t="shared" si="1167"/>
        <v>5619692.5253468994</v>
      </c>
      <c r="DP238" s="11">
        <v>0</v>
      </c>
      <c r="DQ238" s="11">
        <f t="shared" si="1168"/>
        <v>0</v>
      </c>
      <c r="DR238" s="11">
        <v>0</v>
      </c>
      <c r="DS238" s="11">
        <f t="shared" si="1169"/>
        <v>0</v>
      </c>
      <c r="DT238" s="11"/>
      <c r="DU238" s="11">
        <f t="shared" si="1170"/>
        <v>0</v>
      </c>
      <c r="DV238" s="11">
        <v>0</v>
      </c>
      <c r="DW238" s="11">
        <f t="shared" si="1171"/>
        <v>0</v>
      </c>
      <c r="DX238" s="11">
        <v>0</v>
      </c>
      <c r="DY238" s="11">
        <f t="shared" si="1172"/>
        <v>0</v>
      </c>
      <c r="DZ238" s="11">
        <v>0</v>
      </c>
      <c r="EA238" s="11">
        <f t="shared" si="1173"/>
        <v>0</v>
      </c>
      <c r="EB238" s="64">
        <f t="shared" si="1174"/>
        <v>143</v>
      </c>
      <c r="EC238" s="64">
        <f t="shared" si="1175"/>
        <v>12155098.511028551</v>
      </c>
    </row>
    <row r="239" spans="1:133" ht="30" x14ac:dyDescent="0.25">
      <c r="A239" s="47">
        <v>122</v>
      </c>
      <c r="B239" s="16" t="s">
        <v>306</v>
      </c>
      <c r="C239" s="17">
        <v>19007.45</v>
      </c>
      <c r="D239" s="17"/>
      <c r="E239" s="9">
        <v>2.57</v>
      </c>
      <c r="F239" s="10">
        <v>1</v>
      </c>
      <c r="G239" s="18"/>
      <c r="H239" s="19">
        <v>0.64</v>
      </c>
      <c r="I239" s="19">
        <v>0.23</v>
      </c>
      <c r="J239" s="19">
        <v>0.02</v>
      </c>
      <c r="K239" s="19">
        <v>0.11</v>
      </c>
      <c r="L239" s="17">
        <v>1.4</v>
      </c>
      <c r="M239" s="17">
        <v>1.68</v>
      </c>
      <c r="N239" s="17">
        <v>2.23</v>
      </c>
      <c r="O239" s="17">
        <v>2.39</v>
      </c>
      <c r="P239" s="11"/>
      <c r="Q239" s="11">
        <f t="shared" si="1117"/>
        <v>0</v>
      </c>
      <c r="R239" s="11"/>
      <c r="S239" s="11">
        <f t="shared" si="1118"/>
        <v>0</v>
      </c>
      <c r="T239" s="11"/>
      <c r="U239" s="11">
        <f t="shared" si="1119"/>
        <v>0</v>
      </c>
      <c r="V239" s="11"/>
      <c r="W239" s="11">
        <f t="shared" si="1120"/>
        <v>0</v>
      </c>
      <c r="X239" s="11">
        <v>140</v>
      </c>
      <c r="Y239" s="11">
        <f t="shared" si="1121"/>
        <v>10531875.985400001</v>
      </c>
      <c r="Z239" s="11">
        <v>14</v>
      </c>
      <c r="AA239" s="11">
        <f t="shared" si="1122"/>
        <v>1053187.5985399999</v>
      </c>
      <c r="AB239" s="11"/>
      <c r="AC239" s="11">
        <f t="shared" si="1123"/>
        <v>0</v>
      </c>
      <c r="AD239" s="11"/>
      <c r="AE239" s="11">
        <f t="shared" si="1124"/>
        <v>0</v>
      </c>
      <c r="AF239" s="11"/>
      <c r="AG239" s="11">
        <f t="shared" si="1125"/>
        <v>0</v>
      </c>
      <c r="AH239" s="11"/>
      <c r="AI239" s="11">
        <f t="shared" si="1126"/>
        <v>0</v>
      </c>
      <c r="AJ239" s="11">
        <v>1</v>
      </c>
      <c r="AK239" s="11">
        <f t="shared" si="1127"/>
        <v>70098.525227499995</v>
      </c>
      <c r="AL239" s="11"/>
      <c r="AM239" s="11">
        <f t="shared" si="1128"/>
        <v>0</v>
      </c>
      <c r="AN239" s="11"/>
      <c r="AO239" s="11">
        <f t="shared" si="1129"/>
        <v>0</v>
      </c>
      <c r="AP239" s="11"/>
      <c r="AQ239" s="11">
        <f t="shared" si="1130"/>
        <v>0</v>
      </c>
      <c r="AR239" s="11"/>
      <c r="AS239" s="11">
        <f t="shared" si="1131"/>
        <v>0</v>
      </c>
      <c r="AT239" s="11"/>
      <c r="AU239" s="11">
        <f t="shared" si="1132"/>
        <v>0</v>
      </c>
      <c r="AV239" s="11"/>
      <c r="AW239" s="11">
        <f t="shared" si="1133"/>
        <v>0</v>
      </c>
      <c r="AX239" s="11"/>
      <c r="AY239" s="11">
        <f t="shared" si="1134"/>
        <v>0</v>
      </c>
      <c r="AZ239" s="11"/>
      <c r="BA239" s="11">
        <f t="shared" si="1135"/>
        <v>0</v>
      </c>
      <c r="BB239" s="11"/>
      <c r="BC239" s="11">
        <f t="shared" si="1136"/>
        <v>0</v>
      </c>
      <c r="BD239" s="11"/>
      <c r="BE239" s="11">
        <f t="shared" si="1137"/>
        <v>0</v>
      </c>
      <c r="BF239" s="11"/>
      <c r="BG239" s="11">
        <f t="shared" si="1138"/>
        <v>0</v>
      </c>
      <c r="BH239" s="11">
        <v>8</v>
      </c>
      <c r="BI239" s="11">
        <f t="shared" si="1139"/>
        <v>586775.94775799999</v>
      </c>
      <c r="BJ239" s="11"/>
      <c r="BK239" s="11">
        <f t="shared" si="1140"/>
        <v>0</v>
      </c>
      <c r="BL239" s="11"/>
      <c r="BM239" s="11">
        <f t="shared" si="1141"/>
        <v>0</v>
      </c>
      <c r="BN239" s="11"/>
      <c r="BO239" s="11">
        <f t="shared" si="1142"/>
        <v>0</v>
      </c>
      <c r="BP239" s="11"/>
      <c r="BQ239" s="11">
        <f t="shared" si="1143"/>
        <v>0</v>
      </c>
      <c r="BR239" s="11"/>
      <c r="BS239" s="11">
        <f t="shared" si="1144"/>
        <v>0</v>
      </c>
      <c r="BT239" s="11"/>
      <c r="BU239" s="11">
        <f t="shared" si="1145"/>
        <v>0</v>
      </c>
      <c r="BV239" s="11"/>
      <c r="BW239" s="11">
        <f t="shared" si="1146"/>
        <v>0</v>
      </c>
      <c r="BX239" s="11"/>
      <c r="BY239" s="11">
        <f t="shared" si="1147"/>
        <v>0</v>
      </c>
      <c r="BZ239" s="11"/>
      <c r="CA239" s="11">
        <f t="shared" si="1148"/>
        <v>0</v>
      </c>
      <c r="CB239" s="11"/>
      <c r="CC239" s="11">
        <f t="shared" si="1149"/>
        <v>0</v>
      </c>
      <c r="CD239" s="11"/>
      <c r="CE239" s="11">
        <f t="shared" si="1150"/>
        <v>0</v>
      </c>
      <c r="CF239" s="11"/>
      <c r="CG239" s="11">
        <f t="shared" si="1151"/>
        <v>0</v>
      </c>
      <c r="CH239" s="11">
        <v>0</v>
      </c>
      <c r="CI239" s="11">
        <f t="shared" si="1152"/>
        <v>0</v>
      </c>
      <c r="CJ239" s="11"/>
      <c r="CK239" s="11">
        <f t="shared" si="975"/>
        <v>0</v>
      </c>
      <c r="CL239" s="11"/>
      <c r="CM239" s="11">
        <f t="shared" si="1153"/>
        <v>0</v>
      </c>
      <c r="CN239" s="11"/>
      <c r="CO239" s="11">
        <f t="shared" si="1154"/>
        <v>0</v>
      </c>
      <c r="CP239" s="11">
        <v>1</v>
      </c>
      <c r="CQ239" s="11">
        <f t="shared" si="1155"/>
        <v>79194.236305800005</v>
      </c>
      <c r="CR239" s="11"/>
      <c r="CS239" s="11">
        <f t="shared" si="1156"/>
        <v>0</v>
      </c>
      <c r="CT239" s="11"/>
      <c r="CU239" s="11">
        <f t="shared" si="1157"/>
        <v>0</v>
      </c>
      <c r="CV239" s="11"/>
      <c r="CW239" s="11">
        <f t="shared" si="1158"/>
        <v>0</v>
      </c>
      <c r="CX239" s="11"/>
      <c r="CY239" s="11">
        <f t="shared" si="1159"/>
        <v>0</v>
      </c>
      <c r="CZ239" s="11"/>
      <c r="DA239" s="11">
        <f t="shared" si="1160"/>
        <v>0</v>
      </c>
      <c r="DB239" s="11"/>
      <c r="DC239" s="11">
        <f t="shared" si="1161"/>
        <v>0</v>
      </c>
      <c r="DD239" s="11"/>
      <c r="DE239" s="11">
        <f t="shared" si="1162"/>
        <v>0</v>
      </c>
      <c r="DF239" s="11"/>
      <c r="DG239" s="11">
        <f t="shared" si="1163"/>
        <v>0</v>
      </c>
      <c r="DH239" s="11"/>
      <c r="DI239" s="11">
        <f t="shared" si="1164"/>
        <v>0</v>
      </c>
      <c r="DJ239" s="11">
        <v>1</v>
      </c>
      <c r="DK239" s="11">
        <f t="shared" si="1165"/>
        <v>88016.392163700002</v>
      </c>
      <c r="DL239" s="11"/>
      <c r="DM239" s="11">
        <f t="shared" si="1166"/>
        <v>0</v>
      </c>
      <c r="DN239" s="11"/>
      <c r="DO239" s="11">
        <f t="shared" si="1167"/>
        <v>0</v>
      </c>
      <c r="DP239" s="11"/>
      <c r="DQ239" s="11">
        <f t="shared" si="1168"/>
        <v>0</v>
      </c>
      <c r="DR239" s="11"/>
      <c r="DS239" s="11">
        <f t="shared" si="1169"/>
        <v>0</v>
      </c>
      <c r="DT239" s="11"/>
      <c r="DU239" s="11">
        <f t="shared" si="1170"/>
        <v>0</v>
      </c>
      <c r="DV239" s="11"/>
      <c r="DW239" s="11">
        <f t="shared" si="1171"/>
        <v>0</v>
      </c>
      <c r="DX239" s="11"/>
      <c r="DY239" s="11">
        <f t="shared" si="1172"/>
        <v>0</v>
      </c>
      <c r="DZ239" s="11">
        <v>1</v>
      </c>
      <c r="EA239" s="11">
        <f t="shared" si="1173"/>
        <v>161989.87593731252</v>
      </c>
      <c r="EB239" s="64">
        <f t="shared" si="1174"/>
        <v>166</v>
      </c>
      <c r="EC239" s="64">
        <f t="shared" si="1175"/>
        <v>12571138.561332313</v>
      </c>
    </row>
    <row r="240" spans="1:133" ht="30" x14ac:dyDescent="0.25">
      <c r="A240" s="47">
        <v>233</v>
      </c>
      <c r="B240" s="16" t="s">
        <v>307</v>
      </c>
      <c r="C240" s="17">
        <v>19007.45</v>
      </c>
      <c r="D240" s="17">
        <f>C240*(H240+I240+J240)</f>
        <v>15586.109000000002</v>
      </c>
      <c r="E240" s="9">
        <v>1.1599999999999999</v>
      </c>
      <c r="F240" s="10">
        <v>1</v>
      </c>
      <c r="G240" s="18"/>
      <c r="H240" s="19">
        <v>0.62</v>
      </c>
      <c r="I240" s="19">
        <v>0.16</v>
      </c>
      <c r="J240" s="19">
        <v>0.04</v>
      </c>
      <c r="K240" s="19">
        <v>0.18</v>
      </c>
      <c r="L240" s="17">
        <v>1.4</v>
      </c>
      <c r="M240" s="17">
        <v>1.68</v>
      </c>
      <c r="N240" s="17">
        <v>2.23</v>
      </c>
      <c r="O240" s="17">
        <v>2.39</v>
      </c>
      <c r="P240" s="11"/>
      <c r="Q240" s="11">
        <f t="shared" si="1117"/>
        <v>0</v>
      </c>
      <c r="R240" s="11">
        <v>100</v>
      </c>
      <c r="S240" s="11">
        <f t="shared" si="1118"/>
        <v>4012852.8439999996</v>
      </c>
      <c r="T240" s="11">
        <v>0</v>
      </c>
      <c r="U240" s="11">
        <f t="shared" si="1119"/>
        <v>0</v>
      </c>
      <c r="V240" s="11">
        <v>10</v>
      </c>
      <c r="W240" s="11">
        <f t="shared" si="1120"/>
        <v>339549.08679999999</v>
      </c>
      <c r="X240" s="11"/>
      <c r="Y240" s="11">
        <f t="shared" si="1121"/>
        <v>0</v>
      </c>
      <c r="Z240" s="11">
        <v>8</v>
      </c>
      <c r="AA240" s="11">
        <f t="shared" si="1122"/>
        <v>271639.26944</v>
      </c>
      <c r="AB240" s="11">
        <v>0</v>
      </c>
      <c r="AC240" s="11">
        <f t="shared" si="1123"/>
        <v>0</v>
      </c>
      <c r="AD240" s="11">
        <v>0</v>
      </c>
      <c r="AE240" s="11">
        <f t="shared" si="1124"/>
        <v>0</v>
      </c>
      <c r="AF240" s="11">
        <v>0</v>
      </c>
      <c r="AG240" s="11">
        <f t="shared" si="1125"/>
        <v>0</v>
      </c>
      <c r="AH240" s="11">
        <v>0</v>
      </c>
      <c r="AI240" s="11">
        <f t="shared" si="1126"/>
        <v>0</v>
      </c>
      <c r="AJ240" s="11">
        <v>1</v>
      </c>
      <c r="AK240" s="11">
        <f t="shared" si="1127"/>
        <v>31639.80127</v>
      </c>
      <c r="AL240" s="11">
        <v>0</v>
      </c>
      <c r="AM240" s="11">
        <f t="shared" si="1128"/>
        <v>0</v>
      </c>
      <c r="AN240" s="11"/>
      <c r="AO240" s="11">
        <f t="shared" si="1129"/>
        <v>0</v>
      </c>
      <c r="AP240" s="11">
        <v>10</v>
      </c>
      <c r="AQ240" s="11">
        <f t="shared" si="1130"/>
        <v>297877.15341999993</v>
      </c>
      <c r="AR240" s="11">
        <v>0</v>
      </c>
      <c r="AS240" s="11">
        <f t="shared" si="1131"/>
        <v>0</v>
      </c>
      <c r="AT240" s="11">
        <v>0</v>
      </c>
      <c r="AU240" s="11">
        <f t="shared" si="1132"/>
        <v>0</v>
      </c>
      <c r="AV240" s="11">
        <v>0</v>
      </c>
      <c r="AW240" s="11">
        <f t="shared" si="1133"/>
        <v>0</v>
      </c>
      <c r="AX240" s="11"/>
      <c r="AY240" s="11">
        <f t="shared" si="1134"/>
        <v>0</v>
      </c>
      <c r="AZ240" s="11">
        <v>2</v>
      </c>
      <c r="BA240" s="11">
        <f t="shared" si="1135"/>
        <v>63279.60254</v>
      </c>
      <c r="BB240" s="11">
        <v>0</v>
      </c>
      <c r="BC240" s="11">
        <f t="shared" si="1136"/>
        <v>0</v>
      </c>
      <c r="BD240" s="11">
        <v>0</v>
      </c>
      <c r="BE240" s="11">
        <f t="shared" si="1137"/>
        <v>0</v>
      </c>
      <c r="BF240" s="11"/>
      <c r="BG240" s="11">
        <f t="shared" si="1138"/>
        <v>0</v>
      </c>
      <c r="BH240" s="11">
        <v>30</v>
      </c>
      <c r="BI240" s="11">
        <f t="shared" si="1139"/>
        <v>993181.07888999989</v>
      </c>
      <c r="BJ240" s="11">
        <v>0</v>
      </c>
      <c r="BK240" s="11">
        <f t="shared" si="1140"/>
        <v>0</v>
      </c>
      <c r="BL240" s="11">
        <v>0</v>
      </c>
      <c r="BM240" s="11">
        <f t="shared" si="1141"/>
        <v>0</v>
      </c>
      <c r="BN240" s="11">
        <v>0</v>
      </c>
      <c r="BO240" s="11">
        <f t="shared" si="1142"/>
        <v>0</v>
      </c>
      <c r="BP240" s="11">
        <v>0</v>
      </c>
      <c r="BQ240" s="11">
        <f t="shared" si="1143"/>
        <v>0</v>
      </c>
      <c r="BR240" s="11">
        <v>0</v>
      </c>
      <c r="BS240" s="11">
        <f t="shared" si="1144"/>
        <v>0</v>
      </c>
      <c r="BT240" s="11">
        <v>0</v>
      </c>
      <c r="BU240" s="11">
        <f t="shared" si="1145"/>
        <v>0</v>
      </c>
      <c r="BV240" s="11">
        <v>0</v>
      </c>
      <c r="BW240" s="11">
        <f t="shared" si="1146"/>
        <v>0</v>
      </c>
      <c r="BX240" s="11">
        <v>0</v>
      </c>
      <c r="BY240" s="11">
        <f t="shared" si="1147"/>
        <v>0</v>
      </c>
      <c r="BZ240" s="11">
        <v>0</v>
      </c>
      <c r="CA240" s="11">
        <f t="shared" si="1148"/>
        <v>0</v>
      </c>
      <c r="CB240" s="11">
        <v>0</v>
      </c>
      <c r="CC240" s="11">
        <f t="shared" si="1149"/>
        <v>0</v>
      </c>
      <c r="CD240" s="11">
        <v>10</v>
      </c>
      <c r="CE240" s="11">
        <f t="shared" si="1150"/>
        <v>379677.61524000001</v>
      </c>
      <c r="CF240" s="11">
        <v>12</v>
      </c>
      <c r="CG240" s="11">
        <f t="shared" si="1151"/>
        <v>428943.10092480003</v>
      </c>
      <c r="CH240" s="11">
        <v>0</v>
      </c>
      <c r="CI240" s="11">
        <f t="shared" si="1152"/>
        <v>0</v>
      </c>
      <c r="CJ240" s="11">
        <v>5</v>
      </c>
      <c r="CK240" s="11">
        <f t="shared" si="975"/>
        <v>250031.60027999998</v>
      </c>
      <c r="CL240" s="11">
        <v>6</v>
      </c>
      <c r="CM240" s="11">
        <f t="shared" si="1153"/>
        <v>214471.55046240002</v>
      </c>
      <c r="CN240" s="11">
        <v>0</v>
      </c>
      <c r="CO240" s="11">
        <f t="shared" si="1154"/>
        <v>0</v>
      </c>
      <c r="CP240" s="11">
        <v>9</v>
      </c>
      <c r="CQ240" s="11">
        <f t="shared" si="1155"/>
        <v>321707.3256936</v>
      </c>
      <c r="CR240" s="11">
        <v>0</v>
      </c>
      <c r="CS240" s="11">
        <f t="shared" si="1156"/>
        <v>0</v>
      </c>
      <c r="CT240" s="11">
        <v>3</v>
      </c>
      <c r="CU240" s="11">
        <f t="shared" si="1157"/>
        <v>113903.284572</v>
      </c>
      <c r="CV240" s="11"/>
      <c r="CW240" s="11">
        <f t="shared" si="1158"/>
        <v>0</v>
      </c>
      <c r="CX240" s="11">
        <v>8</v>
      </c>
      <c r="CY240" s="11">
        <f t="shared" si="1159"/>
        <v>279541.50273280003</v>
      </c>
      <c r="CZ240" s="11">
        <v>1</v>
      </c>
      <c r="DA240" s="11">
        <f t="shared" si="1160"/>
        <v>36300.884188800002</v>
      </c>
      <c r="DB240" s="11">
        <v>0</v>
      </c>
      <c r="DC240" s="11">
        <f t="shared" si="1161"/>
        <v>0</v>
      </c>
      <c r="DD240" s="11">
        <v>15</v>
      </c>
      <c r="DE240" s="11">
        <f t="shared" si="1162"/>
        <v>595908.64733399998</v>
      </c>
      <c r="DF240" s="11">
        <v>0</v>
      </c>
      <c r="DG240" s="11">
        <f t="shared" si="1163"/>
        <v>0</v>
      </c>
      <c r="DH240" s="11">
        <v>5</v>
      </c>
      <c r="DI240" s="11">
        <f t="shared" si="1164"/>
        <v>198636.21577799998</v>
      </c>
      <c r="DJ240" s="11">
        <v>21</v>
      </c>
      <c r="DK240" s="11">
        <f t="shared" si="1165"/>
        <v>834272.10626760009</v>
      </c>
      <c r="DL240" s="11">
        <v>0</v>
      </c>
      <c r="DM240" s="11">
        <f t="shared" si="1166"/>
        <v>0</v>
      </c>
      <c r="DN240" s="11"/>
      <c r="DO240" s="11">
        <f t="shared" si="1167"/>
        <v>0</v>
      </c>
      <c r="DP240" s="11">
        <v>0</v>
      </c>
      <c r="DQ240" s="11">
        <f t="shared" si="1168"/>
        <v>0</v>
      </c>
      <c r="DR240" s="11">
        <v>0</v>
      </c>
      <c r="DS240" s="11">
        <f t="shared" si="1169"/>
        <v>0</v>
      </c>
      <c r="DT240" s="11"/>
      <c r="DU240" s="11">
        <f t="shared" si="1170"/>
        <v>0</v>
      </c>
      <c r="DV240" s="11">
        <v>0</v>
      </c>
      <c r="DW240" s="11">
        <f t="shared" si="1171"/>
        <v>0</v>
      </c>
      <c r="DX240" s="11">
        <v>0</v>
      </c>
      <c r="DY240" s="11">
        <f t="shared" si="1172"/>
        <v>0</v>
      </c>
      <c r="DZ240" s="11">
        <v>3</v>
      </c>
      <c r="EA240" s="11">
        <f t="shared" si="1173"/>
        <v>219348.15885675003</v>
      </c>
      <c r="EB240" s="64">
        <f t="shared" si="1174"/>
        <v>259</v>
      </c>
      <c r="EC240" s="64">
        <f t="shared" si="1175"/>
        <v>9882760.8286907487</v>
      </c>
    </row>
    <row r="241" spans="1:133" ht="30" x14ac:dyDescent="0.25">
      <c r="A241" s="47">
        <v>234</v>
      </c>
      <c r="B241" s="16" t="s">
        <v>308</v>
      </c>
      <c r="C241" s="17">
        <v>19007.45</v>
      </c>
      <c r="D241" s="17">
        <f>C241*(H241+I241+J241)</f>
        <v>15966.258</v>
      </c>
      <c r="E241" s="9">
        <v>1.95</v>
      </c>
      <c r="F241" s="10">
        <v>1</v>
      </c>
      <c r="G241" s="18"/>
      <c r="H241" s="19">
        <v>0.56999999999999995</v>
      </c>
      <c r="I241" s="19">
        <v>0.23</v>
      </c>
      <c r="J241" s="19">
        <v>0.04</v>
      </c>
      <c r="K241" s="19">
        <v>0.16</v>
      </c>
      <c r="L241" s="17">
        <v>1.4</v>
      </c>
      <c r="M241" s="17">
        <v>1.68</v>
      </c>
      <c r="N241" s="17">
        <v>2.23</v>
      </c>
      <c r="O241" s="17">
        <v>2.39</v>
      </c>
      <c r="P241" s="11"/>
      <c r="Q241" s="11">
        <f t="shared" si="1117"/>
        <v>0</v>
      </c>
      <c r="R241" s="11">
        <v>15</v>
      </c>
      <c r="S241" s="11">
        <f t="shared" si="1118"/>
        <v>1011861.6007499999</v>
      </c>
      <c r="T241" s="11">
        <v>0</v>
      </c>
      <c r="U241" s="11">
        <f t="shared" si="1119"/>
        <v>0</v>
      </c>
      <c r="V241" s="11">
        <v>40</v>
      </c>
      <c r="W241" s="11">
        <f t="shared" si="1120"/>
        <v>2283174.8939999999</v>
      </c>
      <c r="X241" s="11"/>
      <c r="Y241" s="11">
        <f t="shared" si="1121"/>
        <v>0</v>
      </c>
      <c r="Z241" s="11">
        <v>60</v>
      </c>
      <c r="AA241" s="11">
        <f t="shared" si="1122"/>
        <v>3424762.341</v>
      </c>
      <c r="AB241" s="11">
        <v>0</v>
      </c>
      <c r="AC241" s="11">
        <f t="shared" si="1123"/>
        <v>0</v>
      </c>
      <c r="AD241" s="11">
        <v>0</v>
      </c>
      <c r="AE241" s="11">
        <f t="shared" si="1124"/>
        <v>0</v>
      </c>
      <c r="AF241" s="11">
        <v>0</v>
      </c>
      <c r="AG241" s="11">
        <f t="shared" si="1125"/>
        <v>0</v>
      </c>
      <c r="AH241" s="11"/>
      <c r="AI241" s="11">
        <f t="shared" si="1126"/>
        <v>0</v>
      </c>
      <c r="AJ241" s="11">
        <v>1</v>
      </c>
      <c r="AK241" s="11">
        <f t="shared" si="1127"/>
        <v>53187.5969625</v>
      </c>
      <c r="AL241" s="11">
        <v>0</v>
      </c>
      <c r="AM241" s="11">
        <f t="shared" si="1128"/>
        <v>0</v>
      </c>
      <c r="AN241" s="11"/>
      <c r="AO241" s="11">
        <f t="shared" si="1129"/>
        <v>0</v>
      </c>
      <c r="AP241" s="11">
        <v>6</v>
      </c>
      <c r="AQ241" s="11">
        <f t="shared" si="1130"/>
        <v>300445.05991499993</v>
      </c>
      <c r="AR241" s="11">
        <v>0</v>
      </c>
      <c r="AS241" s="11">
        <f t="shared" si="1131"/>
        <v>0</v>
      </c>
      <c r="AT241" s="11">
        <v>0</v>
      </c>
      <c r="AU241" s="11">
        <f t="shared" si="1132"/>
        <v>0</v>
      </c>
      <c r="AV241" s="11">
        <v>0</v>
      </c>
      <c r="AW241" s="11">
        <f t="shared" si="1133"/>
        <v>0</v>
      </c>
      <c r="AX241" s="11"/>
      <c r="AY241" s="11">
        <f t="shared" si="1134"/>
        <v>0</v>
      </c>
      <c r="AZ241" s="11">
        <v>2</v>
      </c>
      <c r="BA241" s="11">
        <f t="shared" si="1135"/>
        <v>106375.193925</v>
      </c>
      <c r="BB241" s="11"/>
      <c r="BC241" s="11">
        <f t="shared" si="1136"/>
        <v>0</v>
      </c>
      <c r="BD241" s="11">
        <v>0</v>
      </c>
      <c r="BE241" s="11">
        <f t="shared" si="1137"/>
        <v>0</v>
      </c>
      <c r="BF241" s="11">
        <v>14</v>
      </c>
      <c r="BG241" s="11">
        <f t="shared" si="1138"/>
        <v>779133.4325775</v>
      </c>
      <c r="BH241" s="11">
        <v>13</v>
      </c>
      <c r="BI241" s="11">
        <f t="shared" si="1139"/>
        <v>723481.04453624994</v>
      </c>
      <c r="BJ241" s="11">
        <v>0</v>
      </c>
      <c r="BK241" s="11">
        <f t="shared" si="1140"/>
        <v>0</v>
      </c>
      <c r="BL241" s="11">
        <v>0</v>
      </c>
      <c r="BM241" s="11">
        <f t="shared" si="1141"/>
        <v>0</v>
      </c>
      <c r="BN241" s="11">
        <v>0</v>
      </c>
      <c r="BO241" s="11">
        <f t="shared" si="1142"/>
        <v>0</v>
      </c>
      <c r="BP241" s="11">
        <v>0</v>
      </c>
      <c r="BQ241" s="11">
        <f t="shared" si="1143"/>
        <v>0</v>
      </c>
      <c r="BR241" s="11">
        <v>0</v>
      </c>
      <c r="BS241" s="11">
        <f t="shared" si="1144"/>
        <v>0</v>
      </c>
      <c r="BT241" s="11">
        <v>0</v>
      </c>
      <c r="BU241" s="11">
        <f t="shared" si="1145"/>
        <v>0</v>
      </c>
      <c r="BV241" s="11">
        <v>2</v>
      </c>
      <c r="BW241" s="11">
        <f t="shared" si="1146"/>
        <v>111304.7760825</v>
      </c>
      <c r="BX241" s="11">
        <v>0</v>
      </c>
      <c r="BY241" s="11">
        <f t="shared" si="1147"/>
        <v>0</v>
      </c>
      <c r="BZ241" s="11">
        <v>0</v>
      </c>
      <c r="CA241" s="11">
        <f t="shared" si="1148"/>
        <v>0</v>
      </c>
      <c r="CB241" s="11">
        <v>0</v>
      </c>
      <c r="CC241" s="11">
        <f t="shared" si="1149"/>
        <v>0</v>
      </c>
      <c r="CD241" s="11">
        <v>0</v>
      </c>
      <c r="CE241" s="11">
        <f t="shared" si="1150"/>
        <v>0</v>
      </c>
      <c r="CF241" s="11">
        <v>8</v>
      </c>
      <c r="CG241" s="11">
        <f t="shared" si="1151"/>
        <v>480712.09586399997</v>
      </c>
      <c r="CH241" s="11">
        <v>1</v>
      </c>
      <c r="CI241" s="11">
        <f t="shared" si="1152"/>
        <v>61023.038075999997</v>
      </c>
      <c r="CJ241" s="11">
        <v>5</v>
      </c>
      <c r="CK241" s="11">
        <f t="shared" si="975"/>
        <v>420311.74184999999</v>
      </c>
      <c r="CL241" s="11">
        <v>2</v>
      </c>
      <c r="CM241" s="11">
        <f t="shared" si="1153"/>
        <v>120178.02396599999</v>
      </c>
      <c r="CN241" s="11">
        <v>0</v>
      </c>
      <c r="CO241" s="11">
        <f t="shared" si="1154"/>
        <v>0</v>
      </c>
      <c r="CP241" s="11"/>
      <c r="CQ241" s="11">
        <f t="shared" si="1155"/>
        <v>0</v>
      </c>
      <c r="CR241" s="11">
        <v>0</v>
      </c>
      <c r="CS241" s="11">
        <f t="shared" si="1156"/>
        <v>0</v>
      </c>
      <c r="CT241" s="11">
        <v>2</v>
      </c>
      <c r="CU241" s="11">
        <f t="shared" si="1157"/>
        <v>127650.23271</v>
      </c>
      <c r="CV241" s="11"/>
      <c r="CW241" s="11">
        <f t="shared" si="1158"/>
        <v>0</v>
      </c>
      <c r="CX241" s="11"/>
      <c r="CY241" s="11">
        <f t="shared" si="1159"/>
        <v>0</v>
      </c>
      <c r="CZ241" s="11">
        <v>0</v>
      </c>
      <c r="DA241" s="11">
        <f t="shared" si="1160"/>
        <v>0</v>
      </c>
      <c r="DB241" s="11">
        <v>0</v>
      </c>
      <c r="DC241" s="11">
        <f t="shared" si="1161"/>
        <v>0</v>
      </c>
      <c r="DD241" s="11">
        <v>5</v>
      </c>
      <c r="DE241" s="11">
        <f t="shared" si="1162"/>
        <v>333914.3282475</v>
      </c>
      <c r="DF241" s="11">
        <v>0</v>
      </c>
      <c r="DG241" s="11">
        <f t="shared" si="1163"/>
        <v>0</v>
      </c>
      <c r="DH241" s="11">
        <v>11</v>
      </c>
      <c r="DI241" s="11">
        <f t="shared" si="1164"/>
        <v>734611.52214449993</v>
      </c>
      <c r="DJ241" s="11">
        <v>5</v>
      </c>
      <c r="DK241" s="11">
        <f t="shared" si="1165"/>
        <v>333914.3282475</v>
      </c>
      <c r="DL241" s="11">
        <v>0</v>
      </c>
      <c r="DM241" s="11">
        <f t="shared" si="1166"/>
        <v>0</v>
      </c>
      <c r="DN241" s="11">
        <v>0</v>
      </c>
      <c r="DO241" s="11">
        <f t="shared" si="1167"/>
        <v>0</v>
      </c>
      <c r="DP241" s="11">
        <v>0</v>
      </c>
      <c r="DQ241" s="11">
        <f t="shared" si="1168"/>
        <v>0</v>
      </c>
      <c r="DR241" s="11">
        <v>0</v>
      </c>
      <c r="DS241" s="11">
        <f t="shared" si="1169"/>
        <v>0</v>
      </c>
      <c r="DT241" s="11">
        <v>0</v>
      </c>
      <c r="DU241" s="11">
        <f t="shared" si="1170"/>
        <v>0</v>
      </c>
      <c r="DV241" s="11">
        <v>0</v>
      </c>
      <c r="DW241" s="11">
        <f t="shared" si="1171"/>
        <v>0</v>
      </c>
      <c r="DX241" s="11">
        <v>0</v>
      </c>
      <c r="DY241" s="11">
        <f t="shared" si="1172"/>
        <v>0</v>
      </c>
      <c r="DZ241" s="11">
        <v>0</v>
      </c>
      <c r="EA241" s="11">
        <f t="shared" si="1173"/>
        <v>0</v>
      </c>
      <c r="EB241" s="64">
        <f t="shared" si="1174"/>
        <v>192</v>
      </c>
      <c r="EC241" s="64">
        <f t="shared" si="1175"/>
        <v>11406041.250854252</v>
      </c>
    </row>
    <row r="242" spans="1:133" ht="30" x14ac:dyDescent="0.25">
      <c r="A242" s="47">
        <v>235</v>
      </c>
      <c r="B242" s="16" t="s">
        <v>309</v>
      </c>
      <c r="C242" s="17">
        <v>19007.45</v>
      </c>
      <c r="D242" s="17">
        <f>C242*(H242+I242+J242)</f>
        <v>16916.630499999999</v>
      </c>
      <c r="E242" s="9">
        <v>2.46</v>
      </c>
      <c r="F242" s="10">
        <v>1</v>
      </c>
      <c r="G242" s="18"/>
      <c r="H242" s="19">
        <v>0.64</v>
      </c>
      <c r="I242" s="19">
        <v>0.23</v>
      </c>
      <c r="J242" s="19">
        <v>0.02</v>
      </c>
      <c r="K242" s="19">
        <v>0.11</v>
      </c>
      <c r="L242" s="17">
        <v>1.4</v>
      </c>
      <c r="M242" s="17">
        <v>1.68</v>
      </c>
      <c r="N242" s="17">
        <v>2.23</v>
      </c>
      <c r="O242" s="17">
        <v>2.39</v>
      </c>
      <c r="P242" s="11"/>
      <c r="Q242" s="11">
        <f t="shared" si="1117"/>
        <v>0</v>
      </c>
      <c r="R242" s="11">
        <v>1</v>
      </c>
      <c r="S242" s="11">
        <f t="shared" si="1118"/>
        <v>85100.155139999988</v>
      </c>
      <c r="T242" s="11">
        <v>0</v>
      </c>
      <c r="U242" s="11">
        <f t="shared" si="1119"/>
        <v>0</v>
      </c>
      <c r="V242" s="11"/>
      <c r="W242" s="11">
        <f t="shared" si="1120"/>
        <v>0</v>
      </c>
      <c r="X242" s="11"/>
      <c r="Y242" s="11">
        <f t="shared" si="1121"/>
        <v>0</v>
      </c>
      <c r="Z242" s="11">
        <v>7</v>
      </c>
      <c r="AA242" s="11">
        <f t="shared" si="1122"/>
        <v>504054.76506000001</v>
      </c>
      <c r="AB242" s="11">
        <v>0</v>
      </c>
      <c r="AC242" s="11">
        <f t="shared" si="1123"/>
        <v>0</v>
      </c>
      <c r="AD242" s="11">
        <v>0</v>
      </c>
      <c r="AE242" s="11">
        <f t="shared" si="1124"/>
        <v>0</v>
      </c>
      <c r="AF242" s="11">
        <v>0</v>
      </c>
      <c r="AG242" s="11">
        <f t="shared" si="1125"/>
        <v>0</v>
      </c>
      <c r="AH242" s="11">
        <v>0</v>
      </c>
      <c r="AI242" s="11">
        <f t="shared" si="1126"/>
        <v>0</v>
      </c>
      <c r="AJ242" s="11"/>
      <c r="AK242" s="11">
        <f t="shared" si="1127"/>
        <v>0</v>
      </c>
      <c r="AL242" s="11">
        <v>0</v>
      </c>
      <c r="AM242" s="11">
        <f t="shared" si="1128"/>
        <v>0</v>
      </c>
      <c r="AN242" s="11"/>
      <c r="AO242" s="11">
        <f t="shared" si="1129"/>
        <v>0</v>
      </c>
      <c r="AP242" s="11">
        <v>2</v>
      </c>
      <c r="AQ242" s="11">
        <f t="shared" si="1130"/>
        <v>126340.99955399998</v>
      </c>
      <c r="AR242" s="11">
        <v>0</v>
      </c>
      <c r="AS242" s="11">
        <f t="shared" si="1131"/>
        <v>0</v>
      </c>
      <c r="AT242" s="11"/>
      <c r="AU242" s="11">
        <f t="shared" si="1132"/>
        <v>0</v>
      </c>
      <c r="AV242" s="11">
        <v>0</v>
      </c>
      <c r="AW242" s="11">
        <f t="shared" si="1133"/>
        <v>0</v>
      </c>
      <c r="AX242" s="11"/>
      <c r="AY242" s="11">
        <f t="shared" si="1134"/>
        <v>0</v>
      </c>
      <c r="AZ242" s="11"/>
      <c r="BA242" s="11">
        <f t="shared" si="1135"/>
        <v>0</v>
      </c>
      <c r="BB242" s="11">
        <v>6</v>
      </c>
      <c r="BC242" s="11">
        <f t="shared" si="1136"/>
        <v>364294.125657</v>
      </c>
      <c r="BD242" s="11">
        <v>0</v>
      </c>
      <c r="BE242" s="11">
        <f t="shared" si="1137"/>
        <v>0</v>
      </c>
      <c r="BF242" s="11">
        <v>12</v>
      </c>
      <c r="BG242" s="11">
        <f t="shared" si="1138"/>
        <v>842491.53588600014</v>
      </c>
      <c r="BH242" s="11">
        <v>3</v>
      </c>
      <c r="BI242" s="11">
        <f t="shared" si="1139"/>
        <v>210622.88397150004</v>
      </c>
      <c r="BJ242" s="11">
        <v>0</v>
      </c>
      <c r="BK242" s="11">
        <f t="shared" si="1140"/>
        <v>0</v>
      </c>
      <c r="BL242" s="11">
        <v>0</v>
      </c>
      <c r="BM242" s="11">
        <f t="shared" si="1141"/>
        <v>0</v>
      </c>
      <c r="BN242" s="11">
        <v>0</v>
      </c>
      <c r="BO242" s="11">
        <f t="shared" si="1142"/>
        <v>0</v>
      </c>
      <c r="BP242" s="11">
        <v>0</v>
      </c>
      <c r="BQ242" s="11">
        <f t="shared" si="1143"/>
        <v>0</v>
      </c>
      <c r="BR242" s="11">
        <v>0</v>
      </c>
      <c r="BS242" s="11">
        <f t="shared" si="1144"/>
        <v>0</v>
      </c>
      <c r="BT242" s="11">
        <v>0</v>
      </c>
      <c r="BU242" s="11">
        <f t="shared" si="1145"/>
        <v>0</v>
      </c>
      <c r="BV242" s="11"/>
      <c r="BW242" s="11">
        <f t="shared" si="1146"/>
        <v>0</v>
      </c>
      <c r="BX242" s="11">
        <v>0</v>
      </c>
      <c r="BY242" s="11">
        <f t="shared" si="1147"/>
        <v>0</v>
      </c>
      <c r="BZ242" s="11">
        <v>0</v>
      </c>
      <c r="CA242" s="11">
        <f t="shared" si="1148"/>
        <v>0</v>
      </c>
      <c r="CB242" s="11">
        <v>0</v>
      </c>
      <c r="CC242" s="11">
        <f t="shared" si="1149"/>
        <v>0</v>
      </c>
      <c r="CD242" s="11"/>
      <c r="CE242" s="11">
        <f t="shared" si="1150"/>
        <v>0</v>
      </c>
      <c r="CF242" s="11"/>
      <c r="CG242" s="11">
        <f t="shared" si="1151"/>
        <v>0</v>
      </c>
      <c r="CH242" s="11">
        <v>0</v>
      </c>
      <c r="CI242" s="11">
        <f t="shared" si="1152"/>
        <v>0</v>
      </c>
      <c r="CJ242" s="11"/>
      <c r="CK242" s="11">
        <f t="shared" si="975"/>
        <v>0</v>
      </c>
      <c r="CL242" s="11"/>
      <c r="CM242" s="11">
        <f t="shared" si="1153"/>
        <v>0</v>
      </c>
      <c r="CN242" s="11">
        <v>0</v>
      </c>
      <c r="CO242" s="11">
        <f t="shared" si="1154"/>
        <v>0</v>
      </c>
      <c r="CP242" s="11"/>
      <c r="CQ242" s="11">
        <f t="shared" si="1155"/>
        <v>0</v>
      </c>
      <c r="CR242" s="11">
        <v>0</v>
      </c>
      <c r="CS242" s="11">
        <f t="shared" si="1156"/>
        <v>0</v>
      </c>
      <c r="CT242" s="11">
        <v>0</v>
      </c>
      <c r="CU242" s="11">
        <f t="shared" si="1157"/>
        <v>0</v>
      </c>
      <c r="CV242" s="11"/>
      <c r="CW242" s="11">
        <f t="shared" si="1158"/>
        <v>0</v>
      </c>
      <c r="CX242" s="11"/>
      <c r="CY242" s="11">
        <f t="shared" si="1159"/>
        <v>0</v>
      </c>
      <c r="CZ242" s="11">
        <v>0</v>
      </c>
      <c r="DA242" s="11">
        <f t="shared" si="1160"/>
        <v>0</v>
      </c>
      <c r="DB242" s="11">
        <v>0</v>
      </c>
      <c r="DC242" s="11">
        <f t="shared" si="1161"/>
        <v>0</v>
      </c>
      <c r="DD242" s="11">
        <v>2</v>
      </c>
      <c r="DE242" s="11">
        <f t="shared" si="1162"/>
        <v>168498.30717719998</v>
      </c>
      <c r="DF242" s="11">
        <v>0</v>
      </c>
      <c r="DG242" s="11">
        <f t="shared" si="1163"/>
        <v>0</v>
      </c>
      <c r="DH242" s="11">
        <v>0</v>
      </c>
      <c r="DI242" s="11">
        <f t="shared" si="1164"/>
        <v>0</v>
      </c>
      <c r="DJ242" s="11">
        <v>2</v>
      </c>
      <c r="DK242" s="11">
        <f t="shared" si="1165"/>
        <v>168498.30717719998</v>
      </c>
      <c r="DL242" s="11">
        <v>0</v>
      </c>
      <c r="DM242" s="11">
        <f t="shared" si="1166"/>
        <v>0</v>
      </c>
      <c r="DN242" s="11">
        <v>50</v>
      </c>
      <c r="DO242" s="11">
        <f t="shared" si="1167"/>
        <v>4212457.6794300005</v>
      </c>
      <c r="DP242" s="11">
        <v>0</v>
      </c>
      <c r="DQ242" s="11">
        <f t="shared" si="1168"/>
        <v>0</v>
      </c>
      <c r="DR242" s="11">
        <v>0</v>
      </c>
      <c r="DS242" s="11">
        <f t="shared" si="1169"/>
        <v>0</v>
      </c>
      <c r="DT242" s="11"/>
      <c r="DU242" s="11">
        <f t="shared" si="1170"/>
        <v>0</v>
      </c>
      <c r="DV242" s="11">
        <v>0</v>
      </c>
      <c r="DW242" s="11">
        <f t="shared" si="1171"/>
        <v>0</v>
      </c>
      <c r="DX242" s="11">
        <v>0</v>
      </c>
      <c r="DY242" s="11">
        <f t="shared" si="1172"/>
        <v>0</v>
      </c>
      <c r="DZ242" s="11">
        <v>0</v>
      </c>
      <c r="EA242" s="11">
        <f t="shared" si="1173"/>
        <v>0</v>
      </c>
      <c r="EB242" s="64">
        <f t="shared" si="1174"/>
        <v>85</v>
      </c>
      <c r="EC242" s="64">
        <f t="shared" si="1175"/>
        <v>6682358.7590529006</v>
      </c>
    </row>
    <row r="243" spans="1:133" x14ac:dyDescent="0.25">
      <c r="A243" s="47">
        <v>236</v>
      </c>
      <c r="B243" s="16" t="s">
        <v>310</v>
      </c>
      <c r="C243" s="17">
        <v>19007.45</v>
      </c>
      <c r="D243" s="17">
        <f>C243*(H243+I243+J243)</f>
        <v>15205.960000000001</v>
      </c>
      <c r="E243" s="9">
        <v>0.82</v>
      </c>
      <c r="F243" s="10">
        <v>1</v>
      </c>
      <c r="G243" s="18"/>
      <c r="H243" s="19">
        <v>0.63</v>
      </c>
      <c r="I243" s="19">
        <v>0.13</v>
      </c>
      <c r="J243" s="19">
        <v>0.04</v>
      </c>
      <c r="K243" s="19">
        <v>0.2</v>
      </c>
      <c r="L243" s="17">
        <v>1.4</v>
      </c>
      <c r="M243" s="17">
        <v>1.68</v>
      </c>
      <c r="N243" s="17">
        <v>2.23</v>
      </c>
      <c r="O243" s="17">
        <v>2.39</v>
      </c>
      <c r="P243" s="11"/>
      <c r="Q243" s="11">
        <f t="shared" si="1117"/>
        <v>0</v>
      </c>
      <c r="R243" s="11"/>
      <c r="S243" s="11">
        <f t="shared" si="1118"/>
        <v>0</v>
      </c>
      <c r="T243" s="11"/>
      <c r="U243" s="11">
        <f t="shared" si="1119"/>
        <v>0</v>
      </c>
      <c r="V243" s="11">
        <v>120</v>
      </c>
      <c r="W243" s="11">
        <f t="shared" si="1120"/>
        <v>2880312.9431999996</v>
      </c>
      <c r="X243" s="11"/>
      <c r="Y243" s="11">
        <f t="shared" si="1121"/>
        <v>0</v>
      </c>
      <c r="Z243" s="11">
        <v>134</v>
      </c>
      <c r="AA243" s="11">
        <f t="shared" si="1122"/>
        <v>3216349.4532400006</v>
      </c>
      <c r="AB243" s="11">
        <v>0</v>
      </c>
      <c r="AC243" s="11">
        <f t="shared" si="1123"/>
        <v>0</v>
      </c>
      <c r="AD243" s="11">
        <v>0</v>
      </c>
      <c r="AE243" s="11">
        <f t="shared" si="1124"/>
        <v>0</v>
      </c>
      <c r="AF243" s="11">
        <v>0</v>
      </c>
      <c r="AG243" s="11">
        <f t="shared" si="1125"/>
        <v>0</v>
      </c>
      <c r="AH243" s="11">
        <v>2</v>
      </c>
      <c r="AI243" s="11">
        <f t="shared" si="1126"/>
        <v>42113.666517999998</v>
      </c>
      <c r="AJ243" s="11">
        <v>34</v>
      </c>
      <c r="AK243" s="11">
        <f t="shared" si="1127"/>
        <v>760446.25811000005</v>
      </c>
      <c r="AL243" s="11">
        <v>30</v>
      </c>
      <c r="AM243" s="11">
        <f t="shared" si="1128"/>
        <v>631704.9977699999</v>
      </c>
      <c r="AN243" s="11"/>
      <c r="AO243" s="11">
        <f t="shared" si="1129"/>
        <v>0</v>
      </c>
      <c r="AP243" s="11">
        <v>14</v>
      </c>
      <c r="AQ243" s="11">
        <f t="shared" si="1130"/>
        <v>294795.66562599991</v>
      </c>
      <c r="AR243" s="11">
        <v>0</v>
      </c>
      <c r="AS243" s="11">
        <f t="shared" si="1131"/>
        <v>0</v>
      </c>
      <c r="AT243" s="11"/>
      <c r="AU243" s="11">
        <f t="shared" si="1132"/>
        <v>0</v>
      </c>
      <c r="AV243" s="11">
        <v>0</v>
      </c>
      <c r="AW243" s="11">
        <f t="shared" si="1133"/>
        <v>0</v>
      </c>
      <c r="AX243" s="11"/>
      <c r="AY243" s="11">
        <f t="shared" si="1134"/>
        <v>0</v>
      </c>
      <c r="AZ243" s="11">
        <v>50</v>
      </c>
      <c r="BA243" s="11">
        <f t="shared" si="1135"/>
        <v>1118303.32075</v>
      </c>
      <c r="BB243" s="11">
        <v>0</v>
      </c>
      <c r="BC243" s="11">
        <f t="shared" si="1136"/>
        <v>0</v>
      </c>
      <c r="BD243" s="11">
        <v>0</v>
      </c>
      <c r="BE243" s="11">
        <f t="shared" si="1137"/>
        <v>0</v>
      </c>
      <c r="BF243" s="11">
        <f>98-4</f>
        <v>94</v>
      </c>
      <c r="BG243" s="11">
        <f t="shared" si="1138"/>
        <v>2199839.010369</v>
      </c>
      <c r="BH243" s="11">
        <v>180</v>
      </c>
      <c r="BI243" s="11">
        <f t="shared" si="1139"/>
        <v>4212457.6794299996</v>
      </c>
      <c r="BJ243" s="11">
        <v>0</v>
      </c>
      <c r="BK243" s="11">
        <f t="shared" si="1140"/>
        <v>0</v>
      </c>
      <c r="BL243" s="11">
        <v>0</v>
      </c>
      <c r="BM243" s="11">
        <f t="shared" si="1141"/>
        <v>0</v>
      </c>
      <c r="BN243" s="11">
        <v>0</v>
      </c>
      <c r="BO243" s="11">
        <f t="shared" si="1142"/>
        <v>0</v>
      </c>
      <c r="BP243" s="11">
        <v>0</v>
      </c>
      <c r="BQ243" s="11">
        <f t="shared" si="1143"/>
        <v>0</v>
      </c>
      <c r="BR243" s="11">
        <v>0</v>
      </c>
      <c r="BS243" s="11">
        <f t="shared" si="1144"/>
        <v>0</v>
      </c>
      <c r="BT243" s="11">
        <v>60</v>
      </c>
      <c r="BU243" s="11">
        <f t="shared" si="1145"/>
        <v>1440156.4715999998</v>
      </c>
      <c r="BV243" s="11">
        <v>12</v>
      </c>
      <c r="BW243" s="11">
        <f t="shared" si="1146"/>
        <v>280830.51196199999</v>
      </c>
      <c r="BX243" s="11">
        <v>0</v>
      </c>
      <c r="BY243" s="11">
        <f t="shared" si="1147"/>
        <v>0</v>
      </c>
      <c r="BZ243" s="11">
        <v>10</v>
      </c>
      <c r="CA243" s="11">
        <f t="shared" si="1148"/>
        <v>363312.20079000003</v>
      </c>
      <c r="CB243" s="11"/>
      <c r="CC243" s="11">
        <f t="shared" si="1149"/>
        <v>0</v>
      </c>
      <c r="CD243" s="11">
        <v>30</v>
      </c>
      <c r="CE243" s="11">
        <f t="shared" si="1150"/>
        <v>805178.39093999984</v>
      </c>
      <c r="CF243" s="11">
        <v>30</v>
      </c>
      <c r="CG243" s="11">
        <f t="shared" si="1151"/>
        <v>758045.99732399988</v>
      </c>
      <c r="CH243" s="11">
        <v>0</v>
      </c>
      <c r="CI243" s="11">
        <f t="shared" si="1152"/>
        <v>0</v>
      </c>
      <c r="CJ243" s="11">
        <v>10</v>
      </c>
      <c r="CK243" s="11">
        <f t="shared" ref="CK243:CK290" si="1176">SUM(CJ243*C243*E243*F243*M243*$CK$9)</f>
        <v>353492.95211999997</v>
      </c>
      <c r="CL243" s="11">
        <v>32</v>
      </c>
      <c r="CM243" s="11">
        <f t="shared" si="1153"/>
        <v>808582.39714560006</v>
      </c>
      <c r="CN243" s="11">
        <v>0</v>
      </c>
      <c r="CO243" s="11">
        <f t="shared" si="1154"/>
        <v>0</v>
      </c>
      <c r="CP243" s="11">
        <v>103</v>
      </c>
      <c r="CQ243" s="11">
        <f t="shared" si="1155"/>
        <v>2602624.5908124</v>
      </c>
      <c r="CR243" s="11">
        <v>0</v>
      </c>
      <c r="CS243" s="11">
        <f t="shared" si="1156"/>
        <v>0</v>
      </c>
      <c r="CT243" s="11">
        <v>50</v>
      </c>
      <c r="CU243" s="11">
        <f t="shared" si="1157"/>
        <v>1341963.9849</v>
      </c>
      <c r="CV243" s="11">
        <v>4</v>
      </c>
      <c r="CW243" s="11">
        <f t="shared" si="1158"/>
        <v>102643.87943039997</v>
      </c>
      <c r="CX243" s="11">
        <v>10</v>
      </c>
      <c r="CY243" s="11">
        <f t="shared" si="1159"/>
        <v>247008.655432</v>
      </c>
      <c r="CZ243" s="11">
        <v>1</v>
      </c>
      <c r="DA243" s="11">
        <f t="shared" si="1160"/>
        <v>25660.969857600001</v>
      </c>
      <c r="DB243" s="11">
        <v>0</v>
      </c>
      <c r="DC243" s="11">
        <f t="shared" si="1161"/>
        <v>0</v>
      </c>
      <c r="DD243" s="11">
        <v>87</v>
      </c>
      <c r="DE243" s="11">
        <f t="shared" si="1162"/>
        <v>2443225.4540694002</v>
      </c>
      <c r="DF243" s="11">
        <v>0</v>
      </c>
      <c r="DG243" s="11">
        <f t="shared" si="1163"/>
        <v>0</v>
      </c>
      <c r="DH243" s="11">
        <v>0</v>
      </c>
      <c r="DI243" s="11">
        <f t="shared" si="1164"/>
        <v>0</v>
      </c>
      <c r="DJ243" s="11">
        <v>250</v>
      </c>
      <c r="DK243" s="11">
        <f t="shared" si="1165"/>
        <v>7020762.7990499996</v>
      </c>
      <c r="DL243" s="11">
        <v>0</v>
      </c>
      <c r="DM243" s="11">
        <f t="shared" si="1166"/>
        <v>0</v>
      </c>
      <c r="DN243" s="11">
        <v>0</v>
      </c>
      <c r="DO243" s="11">
        <f t="shared" si="1167"/>
        <v>0</v>
      </c>
      <c r="DP243" s="11">
        <v>0</v>
      </c>
      <c r="DQ243" s="11">
        <f t="shared" si="1168"/>
        <v>0</v>
      </c>
      <c r="DR243" s="11">
        <v>0</v>
      </c>
      <c r="DS243" s="11">
        <f t="shared" si="1169"/>
        <v>0</v>
      </c>
      <c r="DT243" s="11">
        <v>3</v>
      </c>
      <c r="DU243" s="11">
        <f t="shared" si="1170"/>
        <v>72858.825131399994</v>
      </c>
      <c r="DV243" s="11"/>
      <c r="DW243" s="11">
        <f t="shared" si="1171"/>
        <v>0</v>
      </c>
      <c r="DX243" s="11"/>
      <c r="DY243" s="11">
        <f t="shared" si="1172"/>
        <v>0</v>
      </c>
      <c r="DZ243" s="11">
        <v>33</v>
      </c>
      <c r="EA243" s="11">
        <f t="shared" si="1173"/>
        <v>1705621.0283516252</v>
      </c>
      <c r="EB243" s="64">
        <f t="shared" si="1174"/>
        <v>1383</v>
      </c>
      <c r="EC243" s="64">
        <f t="shared" si="1175"/>
        <v>35728292.103929423</v>
      </c>
    </row>
    <row r="244" spans="1:133" x14ac:dyDescent="0.25">
      <c r="A244" s="47">
        <v>45</v>
      </c>
      <c r="B244" s="16" t="s">
        <v>311</v>
      </c>
      <c r="C244" s="17">
        <v>19007.45</v>
      </c>
      <c r="D244" s="17"/>
      <c r="E244" s="9">
        <v>0.87</v>
      </c>
      <c r="F244" s="10">
        <v>1</v>
      </c>
      <c r="G244" s="18"/>
      <c r="H244" s="19"/>
      <c r="I244" s="19"/>
      <c r="J244" s="19"/>
      <c r="K244" s="19"/>
      <c r="L244" s="17">
        <v>1.4</v>
      </c>
      <c r="M244" s="17">
        <v>1.68</v>
      </c>
      <c r="N244" s="17">
        <v>2.23</v>
      </c>
      <c r="O244" s="17">
        <v>2.39</v>
      </c>
      <c r="P244" s="12"/>
      <c r="Q244" s="11">
        <f t="shared" si="1117"/>
        <v>0</v>
      </c>
      <c r="R244" s="11">
        <v>370</v>
      </c>
      <c r="S244" s="11">
        <f t="shared" si="1118"/>
        <v>11135666.642099999</v>
      </c>
      <c r="T244" s="11"/>
      <c r="U244" s="11">
        <f t="shared" si="1119"/>
        <v>0</v>
      </c>
      <c r="V244" s="11"/>
      <c r="W244" s="11">
        <f t="shared" si="1120"/>
        <v>0</v>
      </c>
      <c r="X244" s="11"/>
      <c r="Y244" s="11">
        <f t="shared" si="1121"/>
        <v>0</v>
      </c>
      <c r="Z244" s="11"/>
      <c r="AA244" s="11">
        <f t="shared" si="1122"/>
        <v>0</v>
      </c>
      <c r="AB244" s="11"/>
      <c r="AC244" s="11">
        <f t="shared" si="1123"/>
        <v>0</v>
      </c>
      <c r="AD244" s="11"/>
      <c r="AE244" s="11">
        <f t="shared" si="1124"/>
        <v>0</v>
      </c>
      <c r="AF244" s="11"/>
      <c r="AG244" s="11">
        <f t="shared" si="1125"/>
        <v>0</v>
      </c>
      <c r="AH244" s="11"/>
      <c r="AI244" s="11">
        <f t="shared" si="1126"/>
        <v>0</v>
      </c>
      <c r="AJ244" s="11"/>
      <c r="AK244" s="11">
        <f t="shared" si="1127"/>
        <v>0</v>
      </c>
      <c r="AL244" s="11"/>
      <c r="AM244" s="11">
        <f t="shared" si="1128"/>
        <v>0</v>
      </c>
      <c r="AN244" s="11"/>
      <c r="AO244" s="11">
        <f t="shared" si="1129"/>
        <v>0</v>
      </c>
      <c r="AP244" s="11">
        <v>3</v>
      </c>
      <c r="AQ244" s="11">
        <f t="shared" si="1130"/>
        <v>67022.359519500009</v>
      </c>
      <c r="AR244" s="11"/>
      <c r="AS244" s="11">
        <f t="shared" si="1131"/>
        <v>0</v>
      </c>
      <c r="AT244" s="11"/>
      <c r="AU244" s="11">
        <f t="shared" si="1132"/>
        <v>0</v>
      </c>
      <c r="AV244" s="11"/>
      <c r="AW244" s="11">
        <f t="shared" si="1133"/>
        <v>0</v>
      </c>
      <c r="AX244" s="11"/>
      <c r="AY244" s="11">
        <f t="shared" si="1134"/>
        <v>0</v>
      </c>
      <c r="AZ244" s="11"/>
      <c r="BA244" s="11">
        <f t="shared" si="1135"/>
        <v>0</v>
      </c>
      <c r="BB244" s="11"/>
      <c r="BC244" s="11">
        <f t="shared" si="1136"/>
        <v>0</v>
      </c>
      <c r="BD244" s="11"/>
      <c r="BE244" s="11">
        <f t="shared" si="1137"/>
        <v>0</v>
      </c>
      <c r="BF244" s="11"/>
      <c r="BG244" s="11">
        <f t="shared" si="1138"/>
        <v>0</v>
      </c>
      <c r="BH244" s="11"/>
      <c r="BI244" s="11">
        <f t="shared" si="1139"/>
        <v>0</v>
      </c>
      <c r="BJ244" s="11"/>
      <c r="BK244" s="11">
        <f t="shared" si="1140"/>
        <v>0</v>
      </c>
      <c r="BL244" s="11"/>
      <c r="BM244" s="11">
        <f t="shared" si="1141"/>
        <v>0</v>
      </c>
      <c r="BN244" s="11"/>
      <c r="BO244" s="11">
        <f t="shared" si="1142"/>
        <v>0</v>
      </c>
      <c r="BP244" s="11"/>
      <c r="BQ244" s="11">
        <f t="shared" si="1143"/>
        <v>0</v>
      </c>
      <c r="BR244" s="11"/>
      <c r="BS244" s="11">
        <f t="shared" si="1144"/>
        <v>0</v>
      </c>
      <c r="BT244" s="11"/>
      <c r="BU244" s="11">
        <f t="shared" si="1145"/>
        <v>0</v>
      </c>
      <c r="BV244" s="11"/>
      <c r="BW244" s="11">
        <f t="shared" si="1146"/>
        <v>0</v>
      </c>
      <c r="BX244" s="11"/>
      <c r="BY244" s="11">
        <f t="shared" si="1147"/>
        <v>0</v>
      </c>
      <c r="BZ244" s="11"/>
      <c r="CA244" s="11">
        <f t="shared" si="1148"/>
        <v>0</v>
      </c>
      <c r="CB244" s="11"/>
      <c r="CC244" s="11">
        <f t="shared" si="1149"/>
        <v>0</v>
      </c>
      <c r="CD244" s="11"/>
      <c r="CE244" s="11">
        <f t="shared" si="1150"/>
        <v>0</v>
      </c>
      <c r="CF244" s="11"/>
      <c r="CG244" s="11">
        <f t="shared" si="1151"/>
        <v>0</v>
      </c>
      <c r="CH244" s="11">
        <v>0</v>
      </c>
      <c r="CI244" s="11">
        <f t="shared" si="1152"/>
        <v>0</v>
      </c>
      <c r="CJ244" s="11"/>
      <c r="CK244" s="11">
        <f t="shared" si="1176"/>
        <v>0</v>
      </c>
      <c r="CL244" s="11"/>
      <c r="CM244" s="11">
        <f t="shared" si="1153"/>
        <v>0</v>
      </c>
      <c r="CN244" s="11"/>
      <c r="CO244" s="11">
        <f t="shared" si="1154"/>
        <v>0</v>
      </c>
      <c r="CP244" s="11"/>
      <c r="CQ244" s="11">
        <f t="shared" si="1155"/>
        <v>0</v>
      </c>
      <c r="CR244" s="11"/>
      <c r="CS244" s="11">
        <f t="shared" si="1156"/>
        <v>0</v>
      </c>
      <c r="CT244" s="11"/>
      <c r="CU244" s="11">
        <f t="shared" si="1157"/>
        <v>0</v>
      </c>
      <c r="CV244" s="11">
        <v>3</v>
      </c>
      <c r="CW244" s="11">
        <f t="shared" si="1158"/>
        <v>81676.989424799991</v>
      </c>
      <c r="CX244" s="11">
        <v>9</v>
      </c>
      <c r="CY244" s="11">
        <f t="shared" si="1159"/>
        <v>235863.14293080004</v>
      </c>
      <c r="CZ244" s="11">
        <v>1</v>
      </c>
      <c r="DA244" s="11">
        <f t="shared" si="1160"/>
        <v>27225.663141600002</v>
      </c>
      <c r="DB244" s="11"/>
      <c r="DC244" s="11">
        <f t="shared" si="1161"/>
        <v>0</v>
      </c>
      <c r="DD244" s="11"/>
      <c r="DE244" s="11">
        <f t="shared" si="1162"/>
        <v>0</v>
      </c>
      <c r="DF244" s="11"/>
      <c r="DG244" s="11">
        <f t="shared" si="1163"/>
        <v>0</v>
      </c>
      <c r="DH244" s="11"/>
      <c r="DI244" s="11">
        <f t="shared" si="1164"/>
        <v>0</v>
      </c>
      <c r="DJ244" s="11"/>
      <c r="DK244" s="11">
        <f t="shared" si="1165"/>
        <v>0</v>
      </c>
      <c r="DL244" s="11"/>
      <c r="DM244" s="11">
        <f t="shared" si="1166"/>
        <v>0</v>
      </c>
      <c r="DN244" s="11"/>
      <c r="DO244" s="11">
        <f t="shared" si="1167"/>
        <v>0</v>
      </c>
      <c r="DP244" s="11"/>
      <c r="DQ244" s="11">
        <f t="shared" si="1168"/>
        <v>0</v>
      </c>
      <c r="DR244" s="11"/>
      <c r="DS244" s="11">
        <f t="shared" si="1169"/>
        <v>0</v>
      </c>
      <c r="DT244" s="11"/>
      <c r="DU244" s="11">
        <f t="shared" si="1170"/>
        <v>0</v>
      </c>
      <c r="DV244" s="11"/>
      <c r="DW244" s="11">
        <f t="shared" si="1171"/>
        <v>0</v>
      </c>
      <c r="DX244" s="11"/>
      <c r="DY244" s="11">
        <f t="shared" si="1172"/>
        <v>0</v>
      </c>
      <c r="DZ244" s="11"/>
      <c r="EA244" s="11">
        <f t="shared" si="1173"/>
        <v>0</v>
      </c>
      <c r="EB244" s="64">
        <f t="shared" si="1174"/>
        <v>386</v>
      </c>
      <c r="EC244" s="64">
        <f t="shared" si="1175"/>
        <v>11547454.797116701</v>
      </c>
    </row>
    <row r="245" spans="1:133" ht="30" customHeight="1" x14ac:dyDescent="0.25">
      <c r="A245" s="47">
        <v>237</v>
      </c>
      <c r="B245" s="16" t="s">
        <v>312</v>
      </c>
      <c r="C245" s="17">
        <v>19007.45</v>
      </c>
      <c r="D245" s="17">
        <f>C245*(H245+I245+J245)</f>
        <v>15776.183500000003</v>
      </c>
      <c r="E245" s="9">
        <v>0.86</v>
      </c>
      <c r="F245" s="10">
        <v>1</v>
      </c>
      <c r="G245" s="18"/>
      <c r="H245" s="19">
        <v>0.66</v>
      </c>
      <c r="I245" s="19">
        <v>0.13</v>
      </c>
      <c r="J245" s="19">
        <v>0.04</v>
      </c>
      <c r="K245" s="19">
        <v>0.17</v>
      </c>
      <c r="L245" s="17">
        <v>1.4</v>
      </c>
      <c r="M245" s="17">
        <v>1.68</v>
      </c>
      <c r="N245" s="17">
        <v>2.23</v>
      </c>
      <c r="O245" s="17">
        <v>2.39</v>
      </c>
      <c r="P245" s="11"/>
      <c r="Q245" s="11">
        <f t="shared" si="1117"/>
        <v>0</v>
      </c>
      <c r="R245" s="11"/>
      <c r="S245" s="11">
        <f t="shared" si="1118"/>
        <v>0</v>
      </c>
      <c r="T245" s="11"/>
      <c r="U245" s="11">
        <f t="shared" si="1119"/>
        <v>0</v>
      </c>
      <c r="V245" s="11">
        <v>200</v>
      </c>
      <c r="W245" s="11">
        <f t="shared" si="1120"/>
        <v>5034693.3560000006</v>
      </c>
      <c r="X245" s="11"/>
      <c r="Y245" s="11">
        <f t="shared" si="1121"/>
        <v>0</v>
      </c>
      <c r="Z245" s="11">
        <v>154</v>
      </c>
      <c r="AA245" s="11">
        <f t="shared" si="1122"/>
        <v>3876713.8841200005</v>
      </c>
      <c r="AB245" s="11">
        <v>0</v>
      </c>
      <c r="AC245" s="11">
        <f t="shared" si="1123"/>
        <v>0</v>
      </c>
      <c r="AD245" s="11">
        <v>0</v>
      </c>
      <c r="AE245" s="11">
        <f t="shared" si="1124"/>
        <v>0</v>
      </c>
      <c r="AF245" s="11">
        <v>0</v>
      </c>
      <c r="AG245" s="11">
        <f t="shared" si="1125"/>
        <v>0</v>
      </c>
      <c r="AH245" s="11">
        <v>36</v>
      </c>
      <c r="AI245" s="11">
        <f t="shared" si="1126"/>
        <v>795023.85085199983</v>
      </c>
      <c r="AJ245" s="11">
        <v>27</v>
      </c>
      <c r="AK245" s="11">
        <f t="shared" si="1127"/>
        <v>633341.539215</v>
      </c>
      <c r="AL245" s="11"/>
      <c r="AM245" s="11">
        <f t="shared" si="1128"/>
        <v>0</v>
      </c>
      <c r="AN245" s="11"/>
      <c r="AO245" s="11">
        <f t="shared" si="1129"/>
        <v>0</v>
      </c>
      <c r="AP245" s="11">
        <v>4</v>
      </c>
      <c r="AQ245" s="11">
        <f t="shared" si="1130"/>
        <v>88335.983427999992</v>
      </c>
      <c r="AR245" s="11">
        <v>0</v>
      </c>
      <c r="AS245" s="11">
        <f t="shared" si="1131"/>
        <v>0</v>
      </c>
      <c r="AT245" s="11"/>
      <c r="AU245" s="11">
        <f t="shared" si="1132"/>
        <v>0</v>
      </c>
      <c r="AV245" s="11">
        <v>0</v>
      </c>
      <c r="AW245" s="11">
        <f t="shared" si="1133"/>
        <v>0</v>
      </c>
      <c r="AX245" s="12"/>
      <c r="AY245" s="11">
        <f t="shared" si="1134"/>
        <v>0</v>
      </c>
      <c r="AZ245" s="11">
        <v>46</v>
      </c>
      <c r="BA245" s="11">
        <f t="shared" si="1135"/>
        <v>1079026.3260700002</v>
      </c>
      <c r="BB245" s="11">
        <v>20</v>
      </c>
      <c r="BC245" s="11">
        <f t="shared" si="1136"/>
        <v>424516.18979000003</v>
      </c>
      <c r="BD245" s="11">
        <v>0</v>
      </c>
      <c r="BE245" s="11">
        <f t="shared" si="1137"/>
        <v>0</v>
      </c>
      <c r="BF245" s="11">
        <f>89-3</f>
        <v>86</v>
      </c>
      <c r="BG245" s="11">
        <f t="shared" si="1138"/>
        <v>2110795.1895030001</v>
      </c>
      <c r="BH245" s="11">
        <v>95</v>
      </c>
      <c r="BI245" s="11">
        <f t="shared" si="1139"/>
        <v>2331692.3604975003</v>
      </c>
      <c r="BJ245" s="11">
        <v>0</v>
      </c>
      <c r="BK245" s="11">
        <f t="shared" si="1140"/>
        <v>0</v>
      </c>
      <c r="BL245" s="11">
        <v>0</v>
      </c>
      <c r="BM245" s="11">
        <f t="shared" si="1141"/>
        <v>0</v>
      </c>
      <c r="BN245" s="11">
        <v>0</v>
      </c>
      <c r="BO245" s="11">
        <f t="shared" si="1142"/>
        <v>0</v>
      </c>
      <c r="BP245" s="11">
        <v>0</v>
      </c>
      <c r="BQ245" s="11">
        <f t="shared" si="1143"/>
        <v>0</v>
      </c>
      <c r="BR245" s="11">
        <v>0</v>
      </c>
      <c r="BS245" s="11">
        <f t="shared" si="1144"/>
        <v>0</v>
      </c>
      <c r="BT245" s="11">
        <v>20</v>
      </c>
      <c r="BU245" s="11">
        <f t="shared" si="1145"/>
        <v>503469.33560000005</v>
      </c>
      <c r="BV245" s="11">
        <v>7</v>
      </c>
      <c r="BW245" s="11">
        <f t="shared" si="1146"/>
        <v>171808.91077349999</v>
      </c>
      <c r="BX245" s="11"/>
      <c r="BY245" s="11">
        <f t="shared" si="1147"/>
        <v>0</v>
      </c>
      <c r="BZ245" s="11">
        <v>10</v>
      </c>
      <c r="CA245" s="11">
        <f t="shared" si="1148"/>
        <v>381034.74717000005</v>
      </c>
      <c r="CB245" s="11"/>
      <c r="CC245" s="11">
        <f t="shared" si="1149"/>
        <v>0</v>
      </c>
      <c r="CD245" s="11">
        <v>26</v>
      </c>
      <c r="CE245" s="11">
        <f t="shared" si="1150"/>
        <v>731861.33420400007</v>
      </c>
      <c r="CF245" s="11">
        <v>63</v>
      </c>
      <c r="CG245" s="11">
        <f t="shared" si="1151"/>
        <v>1669550.0867892001</v>
      </c>
      <c r="CH245" s="11">
        <v>7</v>
      </c>
      <c r="CI245" s="11">
        <f t="shared" si="1152"/>
        <v>188389.07139359997</v>
      </c>
      <c r="CJ245" s="11">
        <v>10</v>
      </c>
      <c r="CK245" s="11">
        <f t="shared" si="1176"/>
        <v>370736.51076000003</v>
      </c>
      <c r="CL245" s="11">
        <v>38</v>
      </c>
      <c r="CM245" s="11">
        <f t="shared" si="1153"/>
        <v>1007030.2110792</v>
      </c>
      <c r="CN245" s="11">
        <v>0</v>
      </c>
      <c r="CO245" s="11">
        <f t="shared" si="1154"/>
        <v>0</v>
      </c>
      <c r="CP245" s="11">
        <v>115</v>
      </c>
      <c r="CQ245" s="11">
        <f t="shared" si="1155"/>
        <v>3047591.4282659995</v>
      </c>
      <c r="CR245" s="11">
        <v>0</v>
      </c>
      <c r="CS245" s="11">
        <f t="shared" si="1156"/>
        <v>0</v>
      </c>
      <c r="CT245" s="11">
        <v>60</v>
      </c>
      <c r="CU245" s="11">
        <f t="shared" si="1157"/>
        <v>1688910.7712399999</v>
      </c>
      <c r="CV245" s="11"/>
      <c r="CW245" s="11">
        <f t="shared" si="1158"/>
        <v>0</v>
      </c>
      <c r="CX245" s="11">
        <v>14</v>
      </c>
      <c r="CY245" s="11">
        <f t="shared" si="1159"/>
        <v>362681.00139040005</v>
      </c>
      <c r="CZ245" s="11">
        <v>0</v>
      </c>
      <c r="DA245" s="11">
        <f t="shared" si="1160"/>
        <v>0</v>
      </c>
      <c r="DB245" s="11">
        <v>0</v>
      </c>
      <c r="DC245" s="11">
        <f t="shared" si="1161"/>
        <v>0</v>
      </c>
      <c r="DD245" s="11">
        <v>68</v>
      </c>
      <c r="DE245" s="11">
        <f t="shared" si="1162"/>
        <v>2002801.0170168001</v>
      </c>
      <c r="DF245" s="11">
        <v>0</v>
      </c>
      <c r="DG245" s="11">
        <f t="shared" si="1163"/>
        <v>0</v>
      </c>
      <c r="DH245" s="11">
        <v>0</v>
      </c>
      <c r="DI245" s="11">
        <f t="shared" si="1164"/>
        <v>0</v>
      </c>
      <c r="DJ245" s="11">
        <v>320</v>
      </c>
      <c r="DK245" s="11">
        <f t="shared" si="1165"/>
        <v>9424945.9624320008</v>
      </c>
      <c r="DL245" s="11">
        <v>0</v>
      </c>
      <c r="DM245" s="11">
        <f t="shared" si="1166"/>
        <v>0</v>
      </c>
      <c r="DN245" s="11">
        <v>0</v>
      </c>
      <c r="DO245" s="11">
        <f t="shared" si="1167"/>
        <v>0</v>
      </c>
      <c r="DP245" s="11">
        <v>0</v>
      </c>
      <c r="DQ245" s="11">
        <f t="shared" si="1168"/>
        <v>0</v>
      </c>
      <c r="DR245" s="11">
        <v>0</v>
      </c>
      <c r="DS245" s="11">
        <f t="shared" si="1169"/>
        <v>0</v>
      </c>
      <c r="DT245" s="11">
        <v>2</v>
      </c>
      <c r="DU245" s="11">
        <f t="shared" si="1170"/>
        <v>50941.942774800002</v>
      </c>
      <c r="DV245" s="11"/>
      <c r="DW245" s="11">
        <f t="shared" si="1171"/>
        <v>0</v>
      </c>
      <c r="DX245" s="11">
        <v>2</v>
      </c>
      <c r="DY245" s="11">
        <f t="shared" si="1172"/>
        <v>114825.3359715</v>
      </c>
      <c r="DZ245" s="11">
        <v>10</v>
      </c>
      <c r="EA245" s="11">
        <f t="shared" si="1173"/>
        <v>542067.2891287501</v>
      </c>
      <c r="EB245" s="64">
        <f t="shared" si="1174"/>
        <v>1440</v>
      </c>
      <c r="EC245" s="64">
        <f t="shared" si="1175"/>
        <v>38632783.635465257</v>
      </c>
    </row>
    <row r="246" spans="1:133" ht="36" customHeight="1" x14ac:dyDescent="0.25">
      <c r="A246" s="47">
        <v>238</v>
      </c>
      <c r="B246" s="16" t="s">
        <v>313</v>
      </c>
      <c r="C246" s="17">
        <v>19007.45</v>
      </c>
      <c r="D246" s="17">
        <f>C246*(H246+I246+J246)</f>
        <v>15966.258000000002</v>
      </c>
      <c r="E246" s="9">
        <v>1.24</v>
      </c>
      <c r="F246" s="10">
        <v>1</v>
      </c>
      <c r="G246" s="18"/>
      <c r="H246" s="19">
        <v>0.62</v>
      </c>
      <c r="I246" s="19">
        <v>0.18</v>
      </c>
      <c r="J246" s="19">
        <v>0.04</v>
      </c>
      <c r="K246" s="19">
        <v>0.16</v>
      </c>
      <c r="L246" s="17">
        <v>1.4</v>
      </c>
      <c r="M246" s="17">
        <v>1.68</v>
      </c>
      <c r="N246" s="17">
        <v>2.23</v>
      </c>
      <c r="O246" s="17">
        <v>2.39</v>
      </c>
      <c r="P246" s="11"/>
      <c r="Q246" s="11">
        <f t="shared" si="1117"/>
        <v>0</v>
      </c>
      <c r="R246" s="11"/>
      <c r="S246" s="11">
        <f t="shared" si="1118"/>
        <v>0</v>
      </c>
      <c r="T246" s="11"/>
      <c r="U246" s="11">
        <f t="shared" si="1119"/>
        <v>0</v>
      </c>
      <c r="V246" s="11">
        <v>65</v>
      </c>
      <c r="W246" s="11">
        <f t="shared" si="1120"/>
        <v>2359280.7237999998</v>
      </c>
      <c r="X246" s="11"/>
      <c r="Y246" s="11">
        <f t="shared" si="1121"/>
        <v>0</v>
      </c>
      <c r="Z246" s="11">
        <v>64</v>
      </c>
      <c r="AA246" s="11">
        <f t="shared" si="1122"/>
        <v>2322984.0972800003</v>
      </c>
      <c r="AB246" s="11">
        <v>0</v>
      </c>
      <c r="AC246" s="11">
        <f t="shared" si="1123"/>
        <v>0</v>
      </c>
      <c r="AD246" s="11">
        <v>0</v>
      </c>
      <c r="AE246" s="11">
        <f t="shared" si="1124"/>
        <v>0</v>
      </c>
      <c r="AF246" s="11">
        <v>0</v>
      </c>
      <c r="AG246" s="11">
        <f t="shared" si="1125"/>
        <v>0</v>
      </c>
      <c r="AH246" s="11">
        <v>0</v>
      </c>
      <c r="AI246" s="11">
        <f t="shared" si="1126"/>
        <v>0</v>
      </c>
      <c r="AJ246" s="11">
        <v>0</v>
      </c>
      <c r="AK246" s="11">
        <f t="shared" si="1127"/>
        <v>0</v>
      </c>
      <c r="AL246" s="11">
        <v>0</v>
      </c>
      <c r="AM246" s="11">
        <f t="shared" si="1128"/>
        <v>0</v>
      </c>
      <c r="AN246" s="11"/>
      <c r="AO246" s="11">
        <f t="shared" si="1129"/>
        <v>0</v>
      </c>
      <c r="AP246" s="11">
        <v>6</v>
      </c>
      <c r="AQ246" s="11">
        <f t="shared" si="1130"/>
        <v>191052.24322800001</v>
      </c>
      <c r="AR246" s="11">
        <v>0</v>
      </c>
      <c r="AS246" s="11">
        <f t="shared" si="1131"/>
        <v>0</v>
      </c>
      <c r="AT246" s="11"/>
      <c r="AU246" s="11">
        <f t="shared" si="1132"/>
        <v>0</v>
      </c>
      <c r="AV246" s="11">
        <v>0</v>
      </c>
      <c r="AW246" s="11">
        <f t="shared" si="1133"/>
        <v>0</v>
      </c>
      <c r="AX246" s="11"/>
      <c r="AY246" s="11">
        <f t="shared" si="1134"/>
        <v>0</v>
      </c>
      <c r="AZ246" s="11"/>
      <c r="BA246" s="11">
        <f t="shared" si="1135"/>
        <v>0</v>
      </c>
      <c r="BB246" s="11"/>
      <c r="BC246" s="11">
        <f t="shared" si="1136"/>
        <v>0</v>
      </c>
      <c r="BD246" s="11">
        <v>0</v>
      </c>
      <c r="BE246" s="11">
        <f t="shared" si="1137"/>
        <v>0</v>
      </c>
      <c r="BF246" s="11">
        <f>43</f>
        <v>43</v>
      </c>
      <c r="BG246" s="11">
        <f t="shared" si="1138"/>
        <v>1521736.0668510003</v>
      </c>
      <c r="BH246" s="11">
        <v>199</v>
      </c>
      <c r="BI246" s="11">
        <f t="shared" si="1139"/>
        <v>7042452.9605430011</v>
      </c>
      <c r="BJ246" s="11">
        <v>0</v>
      </c>
      <c r="BK246" s="11">
        <f t="shared" si="1140"/>
        <v>0</v>
      </c>
      <c r="BL246" s="11">
        <v>0</v>
      </c>
      <c r="BM246" s="11">
        <f t="shared" si="1141"/>
        <v>0</v>
      </c>
      <c r="BN246" s="11">
        <v>0</v>
      </c>
      <c r="BO246" s="11">
        <f t="shared" si="1142"/>
        <v>0</v>
      </c>
      <c r="BP246" s="11">
        <v>0</v>
      </c>
      <c r="BQ246" s="11">
        <f t="shared" si="1143"/>
        <v>0</v>
      </c>
      <c r="BR246" s="11">
        <v>0</v>
      </c>
      <c r="BS246" s="11">
        <f t="shared" si="1144"/>
        <v>0</v>
      </c>
      <c r="BT246" s="11">
        <v>10</v>
      </c>
      <c r="BU246" s="11">
        <f t="shared" si="1145"/>
        <v>362966.26520000002</v>
      </c>
      <c r="BV246" s="11">
        <v>0</v>
      </c>
      <c r="BW246" s="11">
        <f t="shared" si="1146"/>
        <v>0</v>
      </c>
      <c r="BX246" s="11">
        <v>0</v>
      </c>
      <c r="BY246" s="11">
        <f t="shared" si="1147"/>
        <v>0</v>
      </c>
      <c r="BZ246" s="11">
        <v>0</v>
      </c>
      <c r="CA246" s="11">
        <f t="shared" si="1148"/>
        <v>0</v>
      </c>
      <c r="CB246" s="11">
        <v>0</v>
      </c>
      <c r="CC246" s="11">
        <f t="shared" si="1149"/>
        <v>0</v>
      </c>
      <c r="CD246" s="11">
        <v>3</v>
      </c>
      <c r="CE246" s="11">
        <f t="shared" si="1150"/>
        <v>121758.68350800002</v>
      </c>
      <c r="CF246" s="11">
        <v>7</v>
      </c>
      <c r="CG246" s="11">
        <f t="shared" si="1151"/>
        <v>267473.14051920001</v>
      </c>
      <c r="CH246" s="11">
        <v>1</v>
      </c>
      <c r="CI246" s="11">
        <f t="shared" si="1152"/>
        <v>38804.393443200002</v>
      </c>
      <c r="CJ246" s="11">
        <v>5</v>
      </c>
      <c r="CK246" s="11">
        <f t="shared" si="1176"/>
        <v>267275.15892000002</v>
      </c>
      <c r="CL246" s="11">
        <v>6</v>
      </c>
      <c r="CM246" s="11">
        <f t="shared" si="1153"/>
        <v>229262.69187360001</v>
      </c>
      <c r="CN246" s="11">
        <v>0</v>
      </c>
      <c r="CO246" s="11">
        <f t="shared" si="1154"/>
        <v>0</v>
      </c>
      <c r="CP246" s="11">
        <v>15</v>
      </c>
      <c r="CQ246" s="11">
        <f t="shared" si="1155"/>
        <v>573156.7296839999</v>
      </c>
      <c r="CR246" s="11">
        <v>0</v>
      </c>
      <c r="CS246" s="11">
        <f t="shared" si="1156"/>
        <v>0</v>
      </c>
      <c r="CT246" s="11"/>
      <c r="CU246" s="11">
        <f t="shared" si="1157"/>
        <v>0</v>
      </c>
      <c r="CV246" s="11"/>
      <c r="CW246" s="11">
        <f t="shared" si="1158"/>
        <v>0</v>
      </c>
      <c r="CX246" s="11">
        <v>2</v>
      </c>
      <c r="CY246" s="11">
        <f t="shared" si="1159"/>
        <v>74705.0567648</v>
      </c>
      <c r="CZ246" s="11"/>
      <c r="DA246" s="11">
        <f t="shared" si="1160"/>
        <v>0</v>
      </c>
      <c r="DB246" s="11">
        <v>0</v>
      </c>
      <c r="DC246" s="11">
        <f t="shared" si="1161"/>
        <v>0</v>
      </c>
      <c r="DD246" s="11">
        <v>11</v>
      </c>
      <c r="DE246" s="11">
        <f t="shared" si="1162"/>
        <v>467137.58331240003</v>
      </c>
      <c r="DF246" s="11">
        <v>0</v>
      </c>
      <c r="DG246" s="11">
        <f t="shared" si="1163"/>
        <v>0</v>
      </c>
      <c r="DH246" s="11">
        <v>0</v>
      </c>
      <c r="DI246" s="11">
        <f t="shared" si="1164"/>
        <v>0</v>
      </c>
      <c r="DJ246" s="11">
        <v>75</v>
      </c>
      <c r="DK246" s="11">
        <f t="shared" si="1165"/>
        <v>3185028.97713</v>
      </c>
      <c r="DL246" s="11">
        <v>0</v>
      </c>
      <c r="DM246" s="11">
        <f t="shared" si="1166"/>
        <v>0</v>
      </c>
      <c r="DN246" s="11">
        <v>0</v>
      </c>
      <c r="DO246" s="11">
        <f t="shared" si="1167"/>
        <v>0</v>
      </c>
      <c r="DP246" s="11">
        <v>0</v>
      </c>
      <c r="DQ246" s="11">
        <f t="shared" si="1168"/>
        <v>0</v>
      </c>
      <c r="DR246" s="11">
        <v>0</v>
      </c>
      <c r="DS246" s="11">
        <f t="shared" si="1169"/>
        <v>0</v>
      </c>
      <c r="DT246" s="11">
        <v>24</v>
      </c>
      <c r="DU246" s="11">
        <f t="shared" si="1170"/>
        <v>881414.07963840012</v>
      </c>
      <c r="DV246" s="11">
        <v>10</v>
      </c>
      <c r="DW246" s="11">
        <f t="shared" si="1171"/>
        <v>405862.27835999994</v>
      </c>
      <c r="DX246" s="11">
        <v>0</v>
      </c>
      <c r="DY246" s="11">
        <f t="shared" si="1172"/>
        <v>0</v>
      </c>
      <c r="DZ246" s="11"/>
      <c r="EA246" s="11">
        <f t="shared" si="1173"/>
        <v>0</v>
      </c>
      <c r="EB246" s="64">
        <f t="shared" si="1174"/>
        <v>546</v>
      </c>
      <c r="EC246" s="64">
        <f t="shared" si="1175"/>
        <v>20312351.130055603</v>
      </c>
    </row>
    <row r="247" spans="1:133" ht="36" customHeight="1" x14ac:dyDescent="0.25">
      <c r="A247" s="47">
        <v>46</v>
      </c>
      <c r="B247" s="16" t="s">
        <v>314</v>
      </c>
      <c r="C247" s="17">
        <v>19007.45</v>
      </c>
      <c r="D247" s="17"/>
      <c r="E247" s="9">
        <v>0.88</v>
      </c>
      <c r="F247" s="10">
        <v>1</v>
      </c>
      <c r="G247" s="18"/>
      <c r="H247" s="19">
        <v>0.66</v>
      </c>
      <c r="I247" s="19">
        <v>0.13</v>
      </c>
      <c r="J247" s="19">
        <v>0.04</v>
      </c>
      <c r="K247" s="19">
        <v>0.17</v>
      </c>
      <c r="L247" s="17">
        <v>1.4</v>
      </c>
      <c r="M247" s="17">
        <v>1.68</v>
      </c>
      <c r="N247" s="17">
        <v>2.23</v>
      </c>
      <c r="O247" s="17">
        <v>2.39</v>
      </c>
      <c r="P247" s="12"/>
      <c r="Q247" s="11">
        <f t="shared" si="1117"/>
        <v>0</v>
      </c>
      <c r="R247" s="11">
        <v>378</v>
      </c>
      <c r="S247" s="11">
        <f t="shared" si="1118"/>
        <v>11507201.46576</v>
      </c>
      <c r="T247" s="11"/>
      <c r="U247" s="11">
        <f t="shared" si="1119"/>
        <v>0</v>
      </c>
      <c r="V247" s="11"/>
      <c r="W247" s="11">
        <f t="shared" si="1120"/>
        <v>0</v>
      </c>
      <c r="X247" s="11"/>
      <c r="Y247" s="11">
        <f t="shared" si="1121"/>
        <v>0</v>
      </c>
      <c r="Z247" s="11"/>
      <c r="AA247" s="11">
        <f t="shared" si="1122"/>
        <v>0</v>
      </c>
      <c r="AB247" s="11"/>
      <c r="AC247" s="11">
        <f t="shared" si="1123"/>
        <v>0</v>
      </c>
      <c r="AD247" s="11"/>
      <c r="AE247" s="11">
        <f t="shared" si="1124"/>
        <v>0</v>
      </c>
      <c r="AF247" s="11"/>
      <c r="AG247" s="11">
        <f t="shared" si="1125"/>
        <v>0</v>
      </c>
      <c r="AH247" s="11"/>
      <c r="AI247" s="11">
        <f t="shared" si="1126"/>
        <v>0</v>
      </c>
      <c r="AJ247" s="11"/>
      <c r="AK247" s="11">
        <f t="shared" si="1127"/>
        <v>0</v>
      </c>
      <c r="AL247" s="11"/>
      <c r="AM247" s="11">
        <f t="shared" si="1128"/>
        <v>0</v>
      </c>
      <c r="AN247" s="11"/>
      <c r="AO247" s="11">
        <f t="shared" si="1129"/>
        <v>0</v>
      </c>
      <c r="AP247" s="11"/>
      <c r="AQ247" s="11">
        <f t="shared" si="1130"/>
        <v>0</v>
      </c>
      <c r="AR247" s="11"/>
      <c r="AS247" s="11">
        <f t="shared" si="1131"/>
        <v>0</v>
      </c>
      <c r="AT247" s="11"/>
      <c r="AU247" s="11">
        <f t="shared" si="1132"/>
        <v>0</v>
      </c>
      <c r="AV247" s="11"/>
      <c r="AW247" s="11">
        <f t="shared" si="1133"/>
        <v>0</v>
      </c>
      <c r="AX247" s="11"/>
      <c r="AY247" s="11">
        <f t="shared" si="1134"/>
        <v>0</v>
      </c>
      <c r="AZ247" s="11"/>
      <c r="BA247" s="11">
        <f t="shared" si="1135"/>
        <v>0</v>
      </c>
      <c r="BB247" s="11"/>
      <c r="BC247" s="11">
        <f t="shared" si="1136"/>
        <v>0</v>
      </c>
      <c r="BD247" s="11"/>
      <c r="BE247" s="11">
        <f t="shared" si="1137"/>
        <v>0</v>
      </c>
      <c r="BF247" s="11"/>
      <c r="BG247" s="11">
        <f t="shared" si="1138"/>
        <v>0</v>
      </c>
      <c r="BH247" s="11"/>
      <c r="BI247" s="11">
        <f t="shared" si="1139"/>
        <v>0</v>
      </c>
      <c r="BJ247" s="11"/>
      <c r="BK247" s="11">
        <f t="shared" si="1140"/>
        <v>0</v>
      </c>
      <c r="BL247" s="11"/>
      <c r="BM247" s="11">
        <f t="shared" si="1141"/>
        <v>0</v>
      </c>
      <c r="BN247" s="11"/>
      <c r="BO247" s="11">
        <f t="shared" si="1142"/>
        <v>0</v>
      </c>
      <c r="BP247" s="11"/>
      <c r="BQ247" s="11">
        <f t="shared" si="1143"/>
        <v>0</v>
      </c>
      <c r="BR247" s="11"/>
      <c r="BS247" s="11">
        <f t="shared" si="1144"/>
        <v>0</v>
      </c>
      <c r="BT247" s="11"/>
      <c r="BU247" s="11">
        <f t="shared" si="1145"/>
        <v>0</v>
      </c>
      <c r="BV247" s="11"/>
      <c r="BW247" s="11">
        <f t="shared" si="1146"/>
        <v>0</v>
      </c>
      <c r="BX247" s="11"/>
      <c r="BY247" s="11">
        <f t="shared" si="1147"/>
        <v>0</v>
      </c>
      <c r="BZ247" s="11"/>
      <c r="CA247" s="11">
        <f t="shared" si="1148"/>
        <v>0</v>
      </c>
      <c r="CB247" s="11"/>
      <c r="CC247" s="11">
        <f t="shared" si="1149"/>
        <v>0</v>
      </c>
      <c r="CD247" s="11"/>
      <c r="CE247" s="11">
        <f t="shared" si="1150"/>
        <v>0</v>
      </c>
      <c r="CF247" s="11"/>
      <c r="CG247" s="11">
        <f t="shared" si="1151"/>
        <v>0</v>
      </c>
      <c r="CH247" s="11">
        <v>1</v>
      </c>
      <c r="CI247" s="11">
        <f t="shared" si="1152"/>
        <v>27538.601798399999</v>
      </c>
      <c r="CJ247" s="11"/>
      <c r="CK247" s="11">
        <f t="shared" si="1176"/>
        <v>0</v>
      </c>
      <c r="CL247" s="11"/>
      <c r="CM247" s="11">
        <f t="shared" si="1153"/>
        <v>0</v>
      </c>
      <c r="CN247" s="11"/>
      <c r="CO247" s="11">
        <f t="shared" si="1154"/>
        <v>0</v>
      </c>
      <c r="CP247" s="11"/>
      <c r="CQ247" s="11">
        <f t="shared" si="1155"/>
        <v>0</v>
      </c>
      <c r="CR247" s="11"/>
      <c r="CS247" s="11">
        <f t="shared" si="1156"/>
        <v>0</v>
      </c>
      <c r="CT247" s="11"/>
      <c r="CU247" s="11">
        <f t="shared" si="1157"/>
        <v>0</v>
      </c>
      <c r="CV247" s="11"/>
      <c r="CW247" s="11">
        <f t="shared" si="1158"/>
        <v>0</v>
      </c>
      <c r="CX247" s="11">
        <v>8</v>
      </c>
      <c r="CY247" s="11">
        <f t="shared" si="1159"/>
        <v>212065.96759040002</v>
      </c>
      <c r="CZ247" s="11"/>
      <c r="DA247" s="11">
        <f t="shared" si="1160"/>
        <v>0</v>
      </c>
      <c r="DB247" s="11"/>
      <c r="DC247" s="11">
        <f t="shared" si="1161"/>
        <v>0</v>
      </c>
      <c r="DD247" s="11"/>
      <c r="DE247" s="11">
        <f t="shared" si="1162"/>
        <v>0</v>
      </c>
      <c r="DF247" s="11"/>
      <c r="DG247" s="11">
        <f t="shared" si="1163"/>
        <v>0</v>
      </c>
      <c r="DH247" s="11"/>
      <c r="DI247" s="11">
        <f t="shared" si="1164"/>
        <v>0</v>
      </c>
      <c r="DJ247" s="11"/>
      <c r="DK247" s="11">
        <f t="shared" si="1165"/>
        <v>0</v>
      </c>
      <c r="DL247" s="11"/>
      <c r="DM247" s="11">
        <f t="shared" si="1166"/>
        <v>0</v>
      </c>
      <c r="DN247" s="11"/>
      <c r="DO247" s="11">
        <f t="shared" si="1167"/>
        <v>0</v>
      </c>
      <c r="DP247" s="11"/>
      <c r="DQ247" s="11">
        <f t="shared" si="1168"/>
        <v>0</v>
      </c>
      <c r="DR247" s="11"/>
      <c r="DS247" s="11">
        <f t="shared" si="1169"/>
        <v>0</v>
      </c>
      <c r="DT247" s="11"/>
      <c r="DU247" s="11">
        <f t="shared" si="1170"/>
        <v>0</v>
      </c>
      <c r="DV247" s="11"/>
      <c r="DW247" s="11">
        <f t="shared" si="1171"/>
        <v>0</v>
      </c>
      <c r="DX247" s="11"/>
      <c r="DY247" s="11">
        <f t="shared" si="1172"/>
        <v>0</v>
      </c>
      <c r="DZ247" s="11"/>
      <c r="EA247" s="11">
        <f t="shared" si="1173"/>
        <v>0</v>
      </c>
      <c r="EB247" s="64">
        <f t="shared" si="1174"/>
        <v>387</v>
      </c>
      <c r="EC247" s="64">
        <f t="shared" si="1175"/>
        <v>11746806.035148799</v>
      </c>
    </row>
    <row r="248" spans="1:133" ht="36" customHeight="1" x14ac:dyDescent="0.25">
      <c r="A248" s="47">
        <v>47</v>
      </c>
      <c r="B248" s="16" t="s">
        <v>315</v>
      </c>
      <c r="C248" s="17">
        <v>19007.45</v>
      </c>
      <c r="D248" s="17"/>
      <c r="E248" s="9">
        <v>1.27</v>
      </c>
      <c r="F248" s="10">
        <v>1</v>
      </c>
      <c r="G248" s="18"/>
      <c r="H248" s="19">
        <v>0.62</v>
      </c>
      <c r="I248" s="19">
        <v>0.18</v>
      </c>
      <c r="J248" s="19">
        <v>0.04</v>
      </c>
      <c r="K248" s="19">
        <v>0.16</v>
      </c>
      <c r="L248" s="17">
        <v>1.4</v>
      </c>
      <c r="M248" s="17">
        <v>1.68</v>
      </c>
      <c r="N248" s="17">
        <v>2.23</v>
      </c>
      <c r="O248" s="17">
        <v>2.39</v>
      </c>
      <c r="P248" s="11"/>
      <c r="Q248" s="11">
        <f t="shared" si="1117"/>
        <v>0</v>
      </c>
      <c r="R248" s="11">
        <v>2</v>
      </c>
      <c r="S248" s="11">
        <f t="shared" si="1118"/>
        <v>87867.639859999996</v>
      </c>
      <c r="T248" s="11"/>
      <c r="U248" s="11">
        <f t="shared" si="1119"/>
        <v>0</v>
      </c>
      <c r="V248" s="11"/>
      <c r="W248" s="11">
        <f t="shared" si="1120"/>
        <v>0</v>
      </c>
      <c r="X248" s="11"/>
      <c r="Y248" s="11">
        <f t="shared" si="1121"/>
        <v>0</v>
      </c>
      <c r="Z248" s="11"/>
      <c r="AA248" s="11">
        <f t="shared" si="1122"/>
        <v>0</v>
      </c>
      <c r="AB248" s="11"/>
      <c r="AC248" s="11">
        <f t="shared" si="1123"/>
        <v>0</v>
      </c>
      <c r="AD248" s="11"/>
      <c r="AE248" s="11">
        <f t="shared" si="1124"/>
        <v>0</v>
      </c>
      <c r="AF248" s="11"/>
      <c r="AG248" s="11">
        <f t="shared" si="1125"/>
        <v>0</v>
      </c>
      <c r="AH248" s="11"/>
      <c r="AI248" s="11">
        <f t="shared" si="1126"/>
        <v>0</v>
      </c>
      <c r="AJ248" s="11"/>
      <c r="AK248" s="11">
        <f t="shared" si="1127"/>
        <v>0</v>
      </c>
      <c r="AL248" s="11"/>
      <c r="AM248" s="11">
        <f t="shared" si="1128"/>
        <v>0</v>
      </c>
      <c r="AN248" s="11"/>
      <c r="AO248" s="11">
        <f t="shared" si="1129"/>
        <v>0</v>
      </c>
      <c r="AP248" s="11"/>
      <c r="AQ248" s="11">
        <f t="shared" si="1130"/>
        <v>0</v>
      </c>
      <c r="AR248" s="11"/>
      <c r="AS248" s="11">
        <f t="shared" si="1131"/>
        <v>0</v>
      </c>
      <c r="AT248" s="11"/>
      <c r="AU248" s="11">
        <f t="shared" si="1132"/>
        <v>0</v>
      </c>
      <c r="AV248" s="11"/>
      <c r="AW248" s="11">
        <f t="shared" si="1133"/>
        <v>0</v>
      </c>
      <c r="AX248" s="11"/>
      <c r="AY248" s="11">
        <f t="shared" si="1134"/>
        <v>0</v>
      </c>
      <c r="AZ248" s="11"/>
      <c r="BA248" s="11">
        <f t="shared" si="1135"/>
        <v>0</v>
      </c>
      <c r="BB248" s="11"/>
      <c r="BC248" s="11">
        <f t="shared" si="1136"/>
        <v>0</v>
      </c>
      <c r="BD248" s="11"/>
      <c r="BE248" s="11">
        <f t="shared" si="1137"/>
        <v>0</v>
      </c>
      <c r="BF248" s="11"/>
      <c r="BG248" s="11">
        <f t="shared" si="1138"/>
        <v>0</v>
      </c>
      <c r="BH248" s="11"/>
      <c r="BI248" s="11">
        <f t="shared" si="1139"/>
        <v>0</v>
      </c>
      <c r="BJ248" s="11"/>
      <c r="BK248" s="11">
        <f t="shared" si="1140"/>
        <v>0</v>
      </c>
      <c r="BL248" s="11"/>
      <c r="BM248" s="11">
        <f t="shared" si="1141"/>
        <v>0</v>
      </c>
      <c r="BN248" s="11"/>
      <c r="BO248" s="11">
        <f t="shared" si="1142"/>
        <v>0</v>
      </c>
      <c r="BP248" s="11"/>
      <c r="BQ248" s="11">
        <f t="shared" si="1143"/>
        <v>0</v>
      </c>
      <c r="BR248" s="11"/>
      <c r="BS248" s="11">
        <f t="shared" si="1144"/>
        <v>0</v>
      </c>
      <c r="BT248" s="11"/>
      <c r="BU248" s="11">
        <f t="shared" si="1145"/>
        <v>0</v>
      </c>
      <c r="BV248" s="11"/>
      <c r="BW248" s="11">
        <f t="shared" si="1146"/>
        <v>0</v>
      </c>
      <c r="BX248" s="11"/>
      <c r="BY248" s="11">
        <f t="shared" si="1147"/>
        <v>0</v>
      </c>
      <c r="BZ248" s="11"/>
      <c r="CA248" s="11">
        <f t="shared" si="1148"/>
        <v>0</v>
      </c>
      <c r="CB248" s="11"/>
      <c r="CC248" s="11">
        <f t="shared" si="1149"/>
        <v>0</v>
      </c>
      <c r="CD248" s="11"/>
      <c r="CE248" s="11">
        <f t="shared" si="1150"/>
        <v>0</v>
      </c>
      <c r="CF248" s="11"/>
      <c r="CG248" s="11">
        <f t="shared" si="1151"/>
        <v>0</v>
      </c>
      <c r="CH248" s="11"/>
      <c r="CI248" s="11">
        <f t="shared" si="1152"/>
        <v>0</v>
      </c>
      <c r="CJ248" s="11"/>
      <c r="CK248" s="11">
        <f t="shared" si="1176"/>
        <v>0</v>
      </c>
      <c r="CL248" s="11"/>
      <c r="CM248" s="11">
        <f t="shared" si="1153"/>
        <v>0</v>
      </c>
      <c r="CN248" s="11"/>
      <c r="CO248" s="11">
        <f t="shared" si="1154"/>
        <v>0</v>
      </c>
      <c r="CP248" s="11"/>
      <c r="CQ248" s="11">
        <f t="shared" si="1155"/>
        <v>0</v>
      </c>
      <c r="CR248" s="11"/>
      <c r="CS248" s="11">
        <f t="shared" si="1156"/>
        <v>0</v>
      </c>
      <c r="CT248" s="11"/>
      <c r="CU248" s="11">
        <f t="shared" si="1157"/>
        <v>0</v>
      </c>
      <c r="CV248" s="11"/>
      <c r="CW248" s="11">
        <f t="shared" si="1158"/>
        <v>0</v>
      </c>
      <c r="CX248" s="11"/>
      <c r="CY248" s="11">
        <f t="shared" si="1159"/>
        <v>0</v>
      </c>
      <c r="CZ248" s="11"/>
      <c r="DA248" s="11">
        <f t="shared" si="1160"/>
        <v>0</v>
      </c>
      <c r="DB248" s="11"/>
      <c r="DC248" s="11">
        <f t="shared" si="1161"/>
        <v>0</v>
      </c>
      <c r="DD248" s="11"/>
      <c r="DE248" s="11">
        <f t="shared" si="1162"/>
        <v>0</v>
      </c>
      <c r="DF248" s="11"/>
      <c r="DG248" s="11">
        <f t="shared" si="1163"/>
        <v>0</v>
      </c>
      <c r="DH248" s="11"/>
      <c r="DI248" s="11">
        <f t="shared" si="1164"/>
        <v>0</v>
      </c>
      <c r="DJ248" s="11"/>
      <c r="DK248" s="11">
        <f t="shared" si="1165"/>
        <v>0</v>
      </c>
      <c r="DL248" s="11"/>
      <c r="DM248" s="11">
        <f t="shared" si="1166"/>
        <v>0</v>
      </c>
      <c r="DN248" s="11"/>
      <c r="DO248" s="11">
        <f t="shared" si="1167"/>
        <v>0</v>
      </c>
      <c r="DP248" s="11"/>
      <c r="DQ248" s="11">
        <f t="shared" si="1168"/>
        <v>0</v>
      </c>
      <c r="DR248" s="11"/>
      <c r="DS248" s="11">
        <f t="shared" si="1169"/>
        <v>0</v>
      </c>
      <c r="DT248" s="11"/>
      <c r="DU248" s="11">
        <f t="shared" si="1170"/>
        <v>0</v>
      </c>
      <c r="DV248" s="11"/>
      <c r="DW248" s="11">
        <f t="shared" si="1171"/>
        <v>0</v>
      </c>
      <c r="DX248" s="11"/>
      <c r="DY248" s="11">
        <f t="shared" si="1172"/>
        <v>0</v>
      </c>
      <c r="DZ248" s="11"/>
      <c r="EA248" s="11">
        <f t="shared" si="1173"/>
        <v>0</v>
      </c>
      <c r="EB248" s="64">
        <f t="shared" si="1174"/>
        <v>2</v>
      </c>
      <c r="EC248" s="64">
        <f t="shared" si="1175"/>
        <v>87867.639859999996</v>
      </c>
    </row>
    <row r="249" spans="1:133" ht="30" x14ac:dyDescent="0.25">
      <c r="A249" s="47">
        <v>239</v>
      </c>
      <c r="B249" s="16" t="s">
        <v>316</v>
      </c>
      <c r="C249" s="17">
        <v>19007.45</v>
      </c>
      <c r="D249" s="17">
        <f t="shared" ref="D249:D256" si="1177">C249*(H249+I249+J249)</f>
        <v>15586.109000000002</v>
      </c>
      <c r="E249" s="9">
        <v>1.1299999999999999</v>
      </c>
      <c r="F249" s="10">
        <v>1</v>
      </c>
      <c r="G249" s="18"/>
      <c r="H249" s="19">
        <v>0.6</v>
      </c>
      <c r="I249" s="19">
        <v>0.18</v>
      </c>
      <c r="J249" s="19">
        <v>0.04</v>
      </c>
      <c r="K249" s="19">
        <v>0.18</v>
      </c>
      <c r="L249" s="17">
        <v>1.4</v>
      </c>
      <c r="M249" s="17">
        <v>1.68</v>
      </c>
      <c r="N249" s="17">
        <v>2.23</v>
      </c>
      <c r="O249" s="17">
        <v>2.39</v>
      </c>
      <c r="P249" s="11"/>
      <c r="Q249" s="11">
        <f t="shared" si="1117"/>
        <v>0</v>
      </c>
      <c r="R249" s="11">
        <v>25</v>
      </c>
      <c r="S249" s="11">
        <f t="shared" si="1118"/>
        <v>977268.04174999986</v>
      </c>
      <c r="T249" s="11"/>
      <c r="U249" s="11">
        <f t="shared" si="1119"/>
        <v>0</v>
      </c>
      <c r="V249" s="11">
        <v>55</v>
      </c>
      <c r="W249" s="11">
        <f t="shared" si="1120"/>
        <v>1819222.0469499999</v>
      </c>
      <c r="X249" s="11"/>
      <c r="Y249" s="11">
        <f t="shared" si="1121"/>
        <v>0</v>
      </c>
      <c r="Z249" s="11">
        <v>46</v>
      </c>
      <c r="AA249" s="11">
        <f t="shared" si="1122"/>
        <v>1521531.1665399999</v>
      </c>
      <c r="AB249" s="11">
        <v>0</v>
      </c>
      <c r="AC249" s="11">
        <f t="shared" si="1123"/>
        <v>0</v>
      </c>
      <c r="AD249" s="11">
        <v>0</v>
      </c>
      <c r="AE249" s="11">
        <f t="shared" si="1124"/>
        <v>0</v>
      </c>
      <c r="AF249" s="11">
        <v>0</v>
      </c>
      <c r="AG249" s="11">
        <f t="shared" si="1125"/>
        <v>0</v>
      </c>
      <c r="AH249" s="11">
        <v>0</v>
      </c>
      <c r="AI249" s="11">
        <f t="shared" si="1126"/>
        <v>0</v>
      </c>
      <c r="AJ249" s="11">
        <v>0</v>
      </c>
      <c r="AK249" s="11">
        <f t="shared" si="1127"/>
        <v>0</v>
      </c>
      <c r="AL249" s="11">
        <v>0</v>
      </c>
      <c r="AM249" s="11">
        <f t="shared" si="1128"/>
        <v>0</v>
      </c>
      <c r="AN249" s="11"/>
      <c r="AO249" s="11">
        <f t="shared" si="1129"/>
        <v>0</v>
      </c>
      <c r="AP249" s="11">
        <v>0</v>
      </c>
      <c r="AQ249" s="11">
        <f t="shared" si="1130"/>
        <v>0</v>
      </c>
      <c r="AR249" s="11">
        <v>0</v>
      </c>
      <c r="AS249" s="11">
        <f t="shared" si="1131"/>
        <v>0</v>
      </c>
      <c r="AT249" s="11">
        <v>0</v>
      </c>
      <c r="AU249" s="11">
        <f t="shared" si="1132"/>
        <v>0</v>
      </c>
      <c r="AV249" s="11">
        <v>0</v>
      </c>
      <c r="AW249" s="11">
        <f t="shared" si="1133"/>
        <v>0</v>
      </c>
      <c r="AX249" s="11"/>
      <c r="AY249" s="11">
        <f t="shared" si="1134"/>
        <v>0</v>
      </c>
      <c r="AZ249" s="11">
        <v>2</v>
      </c>
      <c r="BA249" s="11">
        <f t="shared" si="1135"/>
        <v>61643.061094999997</v>
      </c>
      <c r="BB249" s="11">
        <v>0</v>
      </c>
      <c r="BC249" s="11">
        <f t="shared" si="1136"/>
        <v>0</v>
      </c>
      <c r="BD249" s="11">
        <v>0</v>
      </c>
      <c r="BE249" s="11">
        <f t="shared" si="1137"/>
        <v>0</v>
      </c>
      <c r="BF249" s="11">
        <f>10-5</f>
        <v>5</v>
      </c>
      <c r="BG249" s="11">
        <f t="shared" si="1138"/>
        <v>161249.22688874998</v>
      </c>
      <c r="BH249" s="11">
        <v>0</v>
      </c>
      <c r="BI249" s="11">
        <f t="shared" si="1139"/>
        <v>0</v>
      </c>
      <c r="BJ249" s="11">
        <v>0</v>
      </c>
      <c r="BK249" s="11">
        <f t="shared" si="1140"/>
        <v>0</v>
      </c>
      <c r="BL249" s="11">
        <v>0</v>
      </c>
      <c r="BM249" s="11">
        <f t="shared" si="1141"/>
        <v>0</v>
      </c>
      <c r="BN249" s="11">
        <v>0</v>
      </c>
      <c r="BO249" s="11">
        <f t="shared" si="1142"/>
        <v>0</v>
      </c>
      <c r="BP249" s="11">
        <v>0</v>
      </c>
      <c r="BQ249" s="11">
        <f t="shared" si="1143"/>
        <v>0</v>
      </c>
      <c r="BR249" s="11">
        <v>0</v>
      </c>
      <c r="BS249" s="11">
        <f t="shared" si="1144"/>
        <v>0</v>
      </c>
      <c r="BT249" s="11">
        <v>25</v>
      </c>
      <c r="BU249" s="11">
        <f t="shared" si="1145"/>
        <v>826919.11224999989</v>
      </c>
      <c r="BV249" s="11">
        <v>0</v>
      </c>
      <c r="BW249" s="11">
        <f t="shared" si="1146"/>
        <v>0</v>
      </c>
      <c r="BX249" s="11">
        <v>0</v>
      </c>
      <c r="BY249" s="11">
        <f t="shared" si="1147"/>
        <v>0</v>
      </c>
      <c r="BZ249" s="11"/>
      <c r="CA249" s="11">
        <f t="shared" si="1148"/>
        <v>0</v>
      </c>
      <c r="CB249" s="11">
        <v>0</v>
      </c>
      <c r="CC249" s="11">
        <f t="shared" si="1149"/>
        <v>0</v>
      </c>
      <c r="CD249" s="11">
        <v>2</v>
      </c>
      <c r="CE249" s="11">
        <f t="shared" si="1150"/>
        <v>73971.673314</v>
      </c>
      <c r="CF249" s="11">
        <v>8</v>
      </c>
      <c r="CG249" s="11">
        <f t="shared" si="1151"/>
        <v>278566.49657759996</v>
      </c>
      <c r="CH249" s="11"/>
      <c r="CI249" s="11">
        <f t="shared" si="1152"/>
        <v>0</v>
      </c>
      <c r="CJ249" s="11">
        <v>2</v>
      </c>
      <c r="CK249" s="11">
        <f t="shared" si="1176"/>
        <v>97426.106316000005</v>
      </c>
      <c r="CL249" s="11">
        <v>17</v>
      </c>
      <c r="CM249" s="11">
        <f t="shared" si="1153"/>
        <v>591953.80522739992</v>
      </c>
      <c r="CN249" s="11">
        <v>0</v>
      </c>
      <c r="CO249" s="11">
        <f t="shared" si="1154"/>
        <v>0</v>
      </c>
      <c r="CP249" s="11">
        <v>4</v>
      </c>
      <c r="CQ249" s="11">
        <f t="shared" si="1155"/>
        <v>139283.24828879998</v>
      </c>
      <c r="CR249" s="11">
        <v>0</v>
      </c>
      <c r="CS249" s="11">
        <f t="shared" si="1156"/>
        <v>0</v>
      </c>
      <c r="CT249" s="11"/>
      <c r="CU249" s="11">
        <f t="shared" si="1157"/>
        <v>0</v>
      </c>
      <c r="CV249" s="11"/>
      <c r="CW249" s="11">
        <f t="shared" si="1158"/>
        <v>0</v>
      </c>
      <c r="CX249" s="11">
        <v>8</v>
      </c>
      <c r="CY249" s="11">
        <f t="shared" si="1159"/>
        <v>272311.9811104</v>
      </c>
      <c r="CZ249" s="11">
        <v>0</v>
      </c>
      <c r="DA249" s="11">
        <f t="shared" si="1160"/>
        <v>0</v>
      </c>
      <c r="DB249" s="11">
        <v>0</v>
      </c>
      <c r="DC249" s="11">
        <f t="shared" si="1161"/>
        <v>0</v>
      </c>
      <c r="DD249" s="11">
        <v>14</v>
      </c>
      <c r="DE249" s="11">
        <f t="shared" si="1162"/>
        <v>541797.40234619984</v>
      </c>
      <c r="DF249" s="11">
        <v>0</v>
      </c>
      <c r="DG249" s="11">
        <f t="shared" si="1163"/>
        <v>0</v>
      </c>
      <c r="DH249" s="11">
        <v>0</v>
      </c>
      <c r="DI249" s="11">
        <f t="shared" si="1164"/>
        <v>0</v>
      </c>
      <c r="DJ249" s="11">
        <v>34</v>
      </c>
      <c r="DK249" s="11">
        <f t="shared" si="1165"/>
        <v>1315793.6914122</v>
      </c>
      <c r="DL249" s="11">
        <v>0</v>
      </c>
      <c r="DM249" s="11">
        <f t="shared" si="1166"/>
        <v>0</v>
      </c>
      <c r="DN249" s="11"/>
      <c r="DO249" s="11">
        <f t="shared" si="1167"/>
        <v>0</v>
      </c>
      <c r="DP249" s="11">
        <v>0</v>
      </c>
      <c r="DQ249" s="11">
        <f t="shared" si="1168"/>
        <v>0</v>
      </c>
      <c r="DR249" s="11">
        <v>0</v>
      </c>
      <c r="DS249" s="11">
        <f t="shared" si="1169"/>
        <v>0</v>
      </c>
      <c r="DT249" s="11"/>
      <c r="DU249" s="11">
        <f t="shared" si="1170"/>
        <v>0</v>
      </c>
      <c r="DV249" s="11">
        <v>8</v>
      </c>
      <c r="DW249" s="11">
        <f t="shared" si="1171"/>
        <v>295886.693256</v>
      </c>
      <c r="DX249" s="11">
        <v>0</v>
      </c>
      <c r="DY249" s="11">
        <f t="shared" si="1172"/>
        <v>0</v>
      </c>
      <c r="DZ249" s="11"/>
      <c r="EA249" s="11">
        <f t="shared" si="1173"/>
        <v>0</v>
      </c>
      <c r="EB249" s="64">
        <f t="shared" si="1174"/>
        <v>255</v>
      </c>
      <c r="EC249" s="64">
        <f t="shared" si="1175"/>
        <v>8974823.753322348</v>
      </c>
    </row>
    <row r="250" spans="1:133" ht="30" x14ac:dyDescent="0.25">
      <c r="A250" s="47">
        <v>240</v>
      </c>
      <c r="B250" s="16" t="s">
        <v>317</v>
      </c>
      <c r="C250" s="17">
        <v>19007.45</v>
      </c>
      <c r="D250" s="17">
        <f t="shared" si="1177"/>
        <v>15396.034500000002</v>
      </c>
      <c r="E250" s="9">
        <v>1.19</v>
      </c>
      <c r="F250" s="10">
        <v>1</v>
      </c>
      <c r="G250" s="18"/>
      <c r="H250" s="19">
        <v>0.59</v>
      </c>
      <c r="I250" s="19">
        <v>0.18</v>
      </c>
      <c r="J250" s="19">
        <v>0.04</v>
      </c>
      <c r="K250" s="19">
        <v>0.19</v>
      </c>
      <c r="L250" s="17">
        <v>1.4</v>
      </c>
      <c r="M250" s="17">
        <v>1.68</v>
      </c>
      <c r="N250" s="17">
        <v>2.23</v>
      </c>
      <c r="O250" s="17">
        <v>2.39</v>
      </c>
      <c r="P250" s="11"/>
      <c r="Q250" s="11">
        <f t="shared" si="1117"/>
        <v>0</v>
      </c>
      <c r="R250" s="11">
        <v>15</v>
      </c>
      <c r="S250" s="11">
        <f t="shared" si="1118"/>
        <v>617495.02814999991</v>
      </c>
      <c r="T250" s="11"/>
      <c r="U250" s="11">
        <f t="shared" si="1119"/>
        <v>0</v>
      </c>
      <c r="V250" s="11">
        <v>10</v>
      </c>
      <c r="W250" s="11">
        <f t="shared" si="1120"/>
        <v>348330.52869999997</v>
      </c>
      <c r="X250" s="11">
        <v>10</v>
      </c>
      <c r="Y250" s="11">
        <f t="shared" si="1121"/>
        <v>348330.52869999997</v>
      </c>
      <c r="Z250" s="11">
        <v>10</v>
      </c>
      <c r="AA250" s="11">
        <f t="shared" si="1122"/>
        <v>348330.52869999997</v>
      </c>
      <c r="AB250" s="11">
        <v>0</v>
      </c>
      <c r="AC250" s="11">
        <f t="shared" si="1123"/>
        <v>0</v>
      </c>
      <c r="AD250" s="11">
        <v>0</v>
      </c>
      <c r="AE250" s="11">
        <f t="shared" si="1124"/>
        <v>0</v>
      </c>
      <c r="AF250" s="11">
        <v>0</v>
      </c>
      <c r="AG250" s="11">
        <f t="shared" si="1125"/>
        <v>0</v>
      </c>
      <c r="AH250" s="11">
        <v>0</v>
      </c>
      <c r="AI250" s="11">
        <f t="shared" si="1126"/>
        <v>0</v>
      </c>
      <c r="AJ250" s="11">
        <v>0</v>
      </c>
      <c r="AK250" s="11">
        <f t="shared" si="1127"/>
        <v>0</v>
      </c>
      <c r="AL250" s="11">
        <v>0</v>
      </c>
      <c r="AM250" s="11">
        <f t="shared" si="1128"/>
        <v>0</v>
      </c>
      <c r="AN250" s="11"/>
      <c r="AO250" s="11">
        <f t="shared" si="1129"/>
        <v>0</v>
      </c>
      <c r="AP250" s="11">
        <v>1</v>
      </c>
      <c r="AQ250" s="11">
        <f t="shared" si="1130"/>
        <v>30558.087290499996</v>
      </c>
      <c r="AR250" s="11">
        <v>0</v>
      </c>
      <c r="AS250" s="11">
        <f t="shared" si="1131"/>
        <v>0</v>
      </c>
      <c r="AT250" s="11">
        <v>0</v>
      </c>
      <c r="AU250" s="11">
        <f t="shared" si="1132"/>
        <v>0</v>
      </c>
      <c r="AV250" s="11">
        <v>0</v>
      </c>
      <c r="AW250" s="11">
        <f t="shared" si="1133"/>
        <v>0</v>
      </c>
      <c r="AX250" s="11"/>
      <c r="AY250" s="11">
        <f t="shared" si="1134"/>
        <v>0</v>
      </c>
      <c r="AZ250" s="11">
        <v>3</v>
      </c>
      <c r="BA250" s="11">
        <f t="shared" si="1135"/>
        <v>97374.215977499989</v>
      </c>
      <c r="BB250" s="11">
        <v>0</v>
      </c>
      <c r="BC250" s="11">
        <f t="shared" si="1136"/>
        <v>0</v>
      </c>
      <c r="BD250" s="11">
        <v>0</v>
      </c>
      <c r="BE250" s="11">
        <f t="shared" si="1137"/>
        <v>0</v>
      </c>
      <c r="BF250" s="11">
        <f>31-4</f>
        <v>27</v>
      </c>
      <c r="BG250" s="11">
        <f t="shared" si="1138"/>
        <v>916980.11680274992</v>
      </c>
      <c r="BH250" s="11">
        <v>140</v>
      </c>
      <c r="BI250" s="11">
        <f t="shared" si="1139"/>
        <v>4754711.7167549999</v>
      </c>
      <c r="BJ250" s="11">
        <v>0</v>
      </c>
      <c r="BK250" s="11">
        <f t="shared" si="1140"/>
        <v>0</v>
      </c>
      <c r="BL250" s="11">
        <v>0</v>
      </c>
      <c r="BM250" s="11">
        <f t="shared" si="1141"/>
        <v>0</v>
      </c>
      <c r="BN250" s="11">
        <v>0</v>
      </c>
      <c r="BO250" s="11">
        <f t="shared" si="1142"/>
        <v>0</v>
      </c>
      <c r="BP250" s="11">
        <v>0</v>
      </c>
      <c r="BQ250" s="11">
        <f t="shared" si="1143"/>
        <v>0</v>
      </c>
      <c r="BR250" s="11">
        <v>0</v>
      </c>
      <c r="BS250" s="11">
        <f t="shared" si="1144"/>
        <v>0</v>
      </c>
      <c r="BT250" s="11"/>
      <c r="BU250" s="11">
        <f t="shared" si="1145"/>
        <v>0</v>
      </c>
      <c r="BV250" s="11">
        <v>0</v>
      </c>
      <c r="BW250" s="11">
        <f t="shared" si="1146"/>
        <v>0</v>
      </c>
      <c r="BX250" s="11">
        <v>0</v>
      </c>
      <c r="BY250" s="11">
        <f t="shared" si="1147"/>
        <v>0</v>
      </c>
      <c r="BZ250" s="11">
        <v>0</v>
      </c>
      <c r="CA250" s="11">
        <f t="shared" si="1148"/>
        <v>0</v>
      </c>
      <c r="CB250" s="11">
        <v>0</v>
      </c>
      <c r="CC250" s="11">
        <f t="shared" si="1149"/>
        <v>0</v>
      </c>
      <c r="CD250" s="11">
        <v>2</v>
      </c>
      <c r="CE250" s="11">
        <f t="shared" si="1150"/>
        <v>77899.372781999991</v>
      </c>
      <c r="CF250" s="11">
        <v>3</v>
      </c>
      <c r="CG250" s="11">
        <f t="shared" si="1151"/>
        <v>110009.1142458</v>
      </c>
      <c r="CH250" s="11"/>
      <c r="CI250" s="11">
        <f t="shared" si="1152"/>
        <v>0</v>
      </c>
      <c r="CJ250" s="11">
        <v>2</v>
      </c>
      <c r="CK250" s="11">
        <f t="shared" si="1176"/>
        <v>102599.173908</v>
      </c>
      <c r="CL250" s="11">
        <v>8</v>
      </c>
      <c r="CM250" s="11">
        <f t="shared" si="1153"/>
        <v>293357.63798879995</v>
      </c>
      <c r="CN250" s="11">
        <v>0</v>
      </c>
      <c r="CO250" s="11">
        <f t="shared" si="1154"/>
        <v>0</v>
      </c>
      <c r="CP250" s="11">
        <v>4</v>
      </c>
      <c r="CQ250" s="11">
        <f t="shared" si="1155"/>
        <v>146678.81899439998</v>
      </c>
      <c r="CR250" s="11">
        <v>0</v>
      </c>
      <c r="CS250" s="11">
        <f t="shared" si="1156"/>
        <v>0</v>
      </c>
      <c r="CT250" s="11">
        <v>2</v>
      </c>
      <c r="CU250" s="11">
        <f t="shared" si="1157"/>
        <v>77899.372781999991</v>
      </c>
      <c r="CV250" s="11"/>
      <c r="CW250" s="11">
        <f t="shared" si="1158"/>
        <v>0</v>
      </c>
      <c r="CX250" s="11">
        <v>2</v>
      </c>
      <c r="CY250" s="11">
        <f t="shared" si="1159"/>
        <v>71692.756088800001</v>
      </c>
      <c r="CZ250" s="11">
        <v>0</v>
      </c>
      <c r="DA250" s="11">
        <f t="shared" si="1160"/>
        <v>0</v>
      </c>
      <c r="DB250" s="11">
        <v>0</v>
      </c>
      <c r="DC250" s="11">
        <f t="shared" si="1161"/>
        <v>0</v>
      </c>
      <c r="DD250" s="11">
        <v>2</v>
      </c>
      <c r="DE250" s="11">
        <f t="shared" si="1162"/>
        <v>81509.343715800002</v>
      </c>
      <c r="DF250" s="11">
        <v>0</v>
      </c>
      <c r="DG250" s="11">
        <f t="shared" si="1163"/>
        <v>0</v>
      </c>
      <c r="DH250" s="11">
        <v>0</v>
      </c>
      <c r="DI250" s="11">
        <f t="shared" si="1164"/>
        <v>0</v>
      </c>
      <c r="DJ250" s="11">
        <v>26</v>
      </c>
      <c r="DK250" s="11">
        <f t="shared" si="1165"/>
        <v>1059621.4683054001</v>
      </c>
      <c r="DL250" s="11">
        <v>10</v>
      </c>
      <c r="DM250" s="11">
        <f t="shared" si="1166"/>
        <v>352447.16222099995</v>
      </c>
      <c r="DN250" s="11">
        <v>10</v>
      </c>
      <c r="DO250" s="11">
        <f t="shared" si="1167"/>
        <v>407546.71857899998</v>
      </c>
      <c r="DP250" s="11">
        <v>0</v>
      </c>
      <c r="DQ250" s="11">
        <f t="shared" si="1168"/>
        <v>0</v>
      </c>
      <c r="DR250" s="11">
        <v>0</v>
      </c>
      <c r="DS250" s="11">
        <f t="shared" si="1169"/>
        <v>0</v>
      </c>
      <c r="DT250" s="11">
        <v>20</v>
      </c>
      <c r="DU250" s="11">
        <f t="shared" si="1170"/>
        <v>704894.3244419999</v>
      </c>
      <c r="DV250" s="11">
        <v>4</v>
      </c>
      <c r="DW250" s="11">
        <f t="shared" si="1171"/>
        <v>155798.74556399998</v>
      </c>
      <c r="DX250" s="11">
        <v>0</v>
      </c>
      <c r="DY250" s="11">
        <f t="shared" si="1172"/>
        <v>0</v>
      </c>
      <c r="DZ250" s="11">
        <v>0</v>
      </c>
      <c r="EA250" s="11">
        <f t="shared" si="1173"/>
        <v>0</v>
      </c>
      <c r="EB250" s="64">
        <f t="shared" si="1174"/>
        <v>311</v>
      </c>
      <c r="EC250" s="64">
        <f t="shared" si="1175"/>
        <v>11104064.760692749</v>
      </c>
    </row>
    <row r="251" spans="1:133" ht="30" x14ac:dyDescent="0.25">
      <c r="A251" s="47">
        <v>241</v>
      </c>
      <c r="B251" s="16" t="s">
        <v>318</v>
      </c>
      <c r="C251" s="17">
        <v>19007.45</v>
      </c>
      <c r="D251" s="17">
        <f t="shared" si="1177"/>
        <v>15776.183500000003</v>
      </c>
      <c r="E251" s="9">
        <v>2.13</v>
      </c>
      <c r="F251" s="10">
        <v>1</v>
      </c>
      <c r="G251" s="18"/>
      <c r="H251" s="19">
        <v>0.49</v>
      </c>
      <c r="I251" s="19">
        <v>0.3</v>
      </c>
      <c r="J251" s="19">
        <v>0.04</v>
      </c>
      <c r="K251" s="19">
        <v>0.17</v>
      </c>
      <c r="L251" s="17">
        <v>1.4</v>
      </c>
      <c r="M251" s="17">
        <v>1.68</v>
      </c>
      <c r="N251" s="17">
        <v>2.23</v>
      </c>
      <c r="O251" s="17">
        <v>2.39</v>
      </c>
      <c r="P251" s="11"/>
      <c r="Q251" s="11">
        <f t="shared" si="1117"/>
        <v>0</v>
      </c>
      <c r="R251" s="11">
        <v>5</v>
      </c>
      <c r="S251" s="11">
        <f t="shared" si="1118"/>
        <v>368421.40334999998</v>
      </c>
      <c r="T251" s="11"/>
      <c r="U251" s="11">
        <f t="shared" si="1119"/>
        <v>0</v>
      </c>
      <c r="V251" s="11"/>
      <c r="W251" s="11">
        <f t="shared" si="1120"/>
        <v>0</v>
      </c>
      <c r="X251" s="11">
        <v>16</v>
      </c>
      <c r="Y251" s="11">
        <f t="shared" si="1121"/>
        <v>997571.79983999999</v>
      </c>
      <c r="Z251" s="11"/>
      <c r="AA251" s="11">
        <f t="shared" si="1122"/>
        <v>0</v>
      </c>
      <c r="AB251" s="11">
        <v>0</v>
      </c>
      <c r="AC251" s="11">
        <f t="shared" si="1123"/>
        <v>0</v>
      </c>
      <c r="AD251" s="11">
        <v>0</v>
      </c>
      <c r="AE251" s="11">
        <f t="shared" si="1124"/>
        <v>0</v>
      </c>
      <c r="AF251" s="11">
        <v>0</v>
      </c>
      <c r="AG251" s="11">
        <f t="shared" si="1125"/>
        <v>0</v>
      </c>
      <c r="AH251" s="11">
        <v>0</v>
      </c>
      <c r="AI251" s="11">
        <f t="shared" si="1126"/>
        <v>0</v>
      </c>
      <c r="AJ251" s="11">
        <v>0</v>
      </c>
      <c r="AK251" s="11">
        <f t="shared" si="1127"/>
        <v>0</v>
      </c>
      <c r="AL251" s="11">
        <v>0</v>
      </c>
      <c r="AM251" s="11">
        <f t="shared" si="1128"/>
        <v>0</v>
      </c>
      <c r="AN251" s="11"/>
      <c r="AO251" s="11">
        <f t="shared" si="1129"/>
        <v>0</v>
      </c>
      <c r="AP251" s="11">
        <v>0</v>
      </c>
      <c r="AQ251" s="11">
        <f t="shared" si="1130"/>
        <v>0</v>
      </c>
      <c r="AR251" s="11">
        <v>0</v>
      </c>
      <c r="AS251" s="11">
        <f t="shared" si="1131"/>
        <v>0</v>
      </c>
      <c r="AT251" s="11">
        <v>0</v>
      </c>
      <c r="AU251" s="11">
        <f t="shared" si="1132"/>
        <v>0</v>
      </c>
      <c r="AV251" s="11">
        <v>0</v>
      </c>
      <c r="AW251" s="11">
        <f t="shared" si="1133"/>
        <v>0</v>
      </c>
      <c r="AX251" s="11"/>
      <c r="AY251" s="11">
        <f t="shared" si="1134"/>
        <v>0</v>
      </c>
      <c r="AZ251" s="11"/>
      <c r="BA251" s="11">
        <f t="shared" si="1135"/>
        <v>0</v>
      </c>
      <c r="BB251" s="11">
        <v>0</v>
      </c>
      <c r="BC251" s="11">
        <f t="shared" si="1136"/>
        <v>0</v>
      </c>
      <c r="BD251" s="11">
        <v>0</v>
      </c>
      <c r="BE251" s="11">
        <f t="shared" si="1137"/>
        <v>0</v>
      </c>
      <c r="BF251" s="11">
        <v>28</v>
      </c>
      <c r="BG251" s="11">
        <f t="shared" si="1138"/>
        <v>1702106.8834770001</v>
      </c>
      <c r="BH251" s="11">
        <v>65</v>
      </c>
      <c r="BI251" s="11">
        <f t="shared" si="1139"/>
        <v>3951319.5509287496</v>
      </c>
      <c r="BJ251" s="11">
        <v>0</v>
      </c>
      <c r="BK251" s="11">
        <f t="shared" si="1140"/>
        <v>0</v>
      </c>
      <c r="BL251" s="11">
        <v>0</v>
      </c>
      <c r="BM251" s="11">
        <f t="shared" si="1141"/>
        <v>0</v>
      </c>
      <c r="BN251" s="11">
        <v>0</v>
      </c>
      <c r="BO251" s="11">
        <f t="shared" si="1142"/>
        <v>0</v>
      </c>
      <c r="BP251" s="11">
        <v>0</v>
      </c>
      <c r="BQ251" s="11">
        <f t="shared" si="1143"/>
        <v>0</v>
      </c>
      <c r="BR251" s="11">
        <v>0</v>
      </c>
      <c r="BS251" s="11">
        <f t="shared" si="1144"/>
        <v>0</v>
      </c>
      <c r="BT251" s="11">
        <v>5</v>
      </c>
      <c r="BU251" s="11">
        <f t="shared" si="1145"/>
        <v>311741.18745000003</v>
      </c>
      <c r="BV251" s="11">
        <v>0</v>
      </c>
      <c r="BW251" s="11">
        <f t="shared" si="1146"/>
        <v>0</v>
      </c>
      <c r="BX251" s="11">
        <v>0</v>
      </c>
      <c r="BY251" s="11">
        <f t="shared" si="1147"/>
        <v>0</v>
      </c>
      <c r="BZ251" s="11">
        <v>0</v>
      </c>
      <c r="CA251" s="11">
        <f t="shared" si="1148"/>
        <v>0</v>
      </c>
      <c r="CB251" s="11">
        <v>0</v>
      </c>
      <c r="CC251" s="11">
        <f t="shared" si="1149"/>
        <v>0</v>
      </c>
      <c r="CD251" s="11">
        <v>0</v>
      </c>
      <c r="CE251" s="11">
        <f t="shared" si="1150"/>
        <v>0</v>
      </c>
      <c r="CF251" s="11">
        <v>0</v>
      </c>
      <c r="CG251" s="11">
        <f t="shared" si="1151"/>
        <v>0</v>
      </c>
      <c r="CH251" s="11"/>
      <c r="CI251" s="11">
        <f t="shared" si="1152"/>
        <v>0</v>
      </c>
      <c r="CJ251" s="11"/>
      <c r="CK251" s="11">
        <f t="shared" si="1176"/>
        <v>0</v>
      </c>
      <c r="CL251" s="11">
        <v>0</v>
      </c>
      <c r="CM251" s="11">
        <f t="shared" si="1153"/>
        <v>0</v>
      </c>
      <c r="CN251" s="11">
        <v>0</v>
      </c>
      <c r="CO251" s="11">
        <f t="shared" si="1154"/>
        <v>0</v>
      </c>
      <c r="CP251" s="11">
        <v>11</v>
      </c>
      <c r="CQ251" s="11">
        <f t="shared" si="1155"/>
        <v>721992.59013419994</v>
      </c>
      <c r="CR251" s="11">
        <v>0</v>
      </c>
      <c r="CS251" s="11">
        <f t="shared" si="1156"/>
        <v>0</v>
      </c>
      <c r="CT251" s="11">
        <v>0</v>
      </c>
      <c r="CU251" s="11">
        <f t="shared" si="1157"/>
        <v>0</v>
      </c>
      <c r="CV251" s="11"/>
      <c r="CW251" s="11">
        <f t="shared" si="1158"/>
        <v>0</v>
      </c>
      <c r="CX251" s="11"/>
      <c r="CY251" s="11">
        <f t="shared" si="1159"/>
        <v>0</v>
      </c>
      <c r="CZ251" s="11">
        <v>0</v>
      </c>
      <c r="DA251" s="11">
        <f t="shared" si="1160"/>
        <v>0</v>
      </c>
      <c r="DB251" s="11">
        <v>0</v>
      </c>
      <c r="DC251" s="11">
        <f t="shared" si="1161"/>
        <v>0</v>
      </c>
      <c r="DD251" s="11">
        <v>0</v>
      </c>
      <c r="DE251" s="11">
        <f t="shared" si="1162"/>
        <v>0</v>
      </c>
      <c r="DF251" s="11">
        <v>0</v>
      </c>
      <c r="DG251" s="11">
        <f t="shared" si="1163"/>
        <v>0</v>
      </c>
      <c r="DH251" s="11">
        <v>0</v>
      </c>
      <c r="DI251" s="11">
        <f t="shared" si="1164"/>
        <v>0</v>
      </c>
      <c r="DJ251" s="11">
        <v>0</v>
      </c>
      <c r="DK251" s="11">
        <f t="shared" si="1165"/>
        <v>0</v>
      </c>
      <c r="DL251" s="11">
        <v>0</v>
      </c>
      <c r="DM251" s="11">
        <f t="shared" si="1166"/>
        <v>0</v>
      </c>
      <c r="DN251" s="11">
        <v>80</v>
      </c>
      <c r="DO251" s="11">
        <f t="shared" si="1167"/>
        <v>5835795.0290639997</v>
      </c>
      <c r="DP251" s="11">
        <v>0</v>
      </c>
      <c r="DQ251" s="11">
        <f t="shared" si="1168"/>
        <v>0</v>
      </c>
      <c r="DR251" s="11">
        <v>0</v>
      </c>
      <c r="DS251" s="11">
        <f t="shared" si="1169"/>
        <v>0</v>
      </c>
      <c r="DT251" s="11">
        <v>14</v>
      </c>
      <c r="DU251" s="11">
        <f t="shared" si="1170"/>
        <v>883191.12415380008</v>
      </c>
      <c r="DV251" s="11">
        <v>0</v>
      </c>
      <c r="DW251" s="11">
        <f t="shared" si="1171"/>
        <v>0</v>
      </c>
      <c r="DX251" s="11">
        <v>0</v>
      </c>
      <c r="DY251" s="11">
        <f t="shared" si="1172"/>
        <v>0</v>
      </c>
      <c r="DZ251" s="11">
        <v>0</v>
      </c>
      <c r="EA251" s="11">
        <f t="shared" si="1173"/>
        <v>0</v>
      </c>
      <c r="EB251" s="64">
        <f t="shared" si="1174"/>
        <v>224</v>
      </c>
      <c r="EC251" s="64">
        <f t="shared" si="1175"/>
        <v>14772139.568397749</v>
      </c>
    </row>
    <row r="252" spans="1:133" s="66" customFormat="1" x14ac:dyDescent="0.2">
      <c r="A252" s="48">
        <v>33</v>
      </c>
      <c r="B252" s="31" t="s">
        <v>319</v>
      </c>
      <c r="C252" s="17">
        <v>19007.45</v>
      </c>
      <c r="D252" s="21">
        <f t="shared" si="1177"/>
        <v>0</v>
      </c>
      <c r="E252" s="21">
        <v>1.9</v>
      </c>
      <c r="F252" s="14"/>
      <c r="G252" s="22"/>
      <c r="H252" s="23"/>
      <c r="I252" s="23"/>
      <c r="J252" s="23"/>
      <c r="K252" s="23"/>
      <c r="L252" s="17">
        <v>1.4</v>
      </c>
      <c r="M252" s="17">
        <v>1.68</v>
      </c>
      <c r="N252" s="17">
        <v>2.23</v>
      </c>
      <c r="O252" s="17">
        <v>2.39</v>
      </c>
      <c r="P252" s="12">
        <f t="shared" ref="P252:AJ252" si="1178">SUM(P253:P254)</f>
        <v>0</v>
      </c>
      <c r="Q252" s="12">
        <f t="shared" si="1178"/>
        <v>0</v>
      </c>
      <c r="R252" s="12">
        <f t="shared" si="1178"/>
        <v>5</v>
      </c>
      <c r="S252" s="12">
        <f t="shared" si="1178"/>
        <v>328638.81049999996</v>
      </c>
      <c r="T252" s="12">
        <f t="shared" si="1178"/>
        <v>0</v>
      </c>
      <c r="U252" s="12">
        <f t="shared" si="1178"/>
        <v>0</v>
      </c>
      <c r="V252" s="12">
        <f t="shared" si="1178"/>
        <v>621</v>
      </c>
      <c r="W252" s="12">
        <f t="shared" si="1178"/>
        <v>26417504.3825</v>
      </c>
      <c r="X252" s="12">
        <f t="shared" si="1178"/>
        <v>0</v>
      </c>
      <c r="Y252" s="12">
        <f t="shared" si="1178"/>
        <v>0</v>
      </c>
      <c r="Z252" s="12">
        <f t="shared" si="1178"/>
        <v>10</v>
      </c>
      <c r="AA252" s="12">
        <f t="shared" si="1178"/>
        <v>513421.63642</v>
      </c>
      <c r="AB252" s="12">
        <f t="shared" si="1178"/>
        <v>0</v>
      </c>
      <c r="AC252" s="12">
        <f t="shared" si="1178"/>
        <v>0</v>
      </c>
      <c r="AD252" s="12">
        <f t="shared" si="1178"/>
        <v>0</v>
      </c>
      <c r="AE252" s="12">
        <f t="shared" si="1178"/>
        <v>0</v>
      </c>
      <c r="AF252" s="12">
        <f t="shared" si="1178"/>
        <v>0</v>
      </c>
      <c r="AG252" s="12">
        <f t="shared" si="1178"/>
        <v>0</v>
      </c>
      <c r="AH252" s="12">
        <f t="shared" si="1178"/>
        <v>27</v>
      </c>
      <c r="AI252" s="12">
        <f t="shared" si="1178"/>
        <v>848693.0965974998</v>
      </c>
      <c r="AJ252" s="12">
        <f t="shared" si="1178"/>
        <v>30</v>
      </c>
      <c r="AK252" s="12">
        <f t="shared" ref="AK252:BE252" si="1179">SUM(AK253:AK254)</f>
        <v>1514891.8642549999</v>
      </c>
      <c r="AL252" s="12">
        <f t="shared" si="1179"/>
        <v>48</v>
      </c>
      <c r="AM252" s="12">
        <f t="shared" si="1179"/>
        <v>2098236.3970645</v>
      </c>
      <c r="AN252" s="12">
        <f t="shared" si="1179"/>
        <v>0</v>
      </c>
      <c r="AO252" s="12">
        <f t="shared" si="1179"/>
        <v>0</v>
      </c>
      <c r="AP252" s="12">
        <f t="shared" si="1179"/>
        <v>60</v>
      </c>
      <c r="AQ252" s="12">
        <f t="shared" si="1179"/>
        <v>2477516.1863759998</v>
      </c>
      <c r="AR252" s="12">
        <f t="shared" si="1179"/>
        <v>0</v>
      </c>
      <c r="AS252" s="12">
        <f t="shared" si="1179"/>
        <v>0</v>
      </c>
      <c r="AT252" s="12">
        <f t="shared" si="1179"/>
        <v>0</v>
      </c>
      <c r="AU252" s="12">
        <f t="shared" si="1179"/>
        <v>0</v>
      </c>
      <c r="AV252" s="12">
        <f t="shared" si="1179"/>
        <v>0</v>
      </c>
      <c r="AW252" s="12">
        <f t="shared" si="1179"/>
        <v>0</v>
      </c>
      <c r="AX252" s="12">
        <f t="shared" si="1179"/>
        <v>0</v>
      </c>
      <c r="AY252" s="12">
        <f t="shared" si="1179"/>
        <v>0</v>
      </c>
      <c r="AZ252" s="12">
        <f t="shared" si="1179"/>
        <v>28</v>
      </c>
      <c r="BA252" s="12">
        <f t="shared" si="1179"/>
        <v>1271865.4596724999</v>
      </c>
      <c r="BB252" s="12">
        <f t="shared" si="1179"/>
        <v>0</v>
      </c>
      <c r="BC252" s="12">
        <f t="shared" si="1179"/>
        <v>0</v>
      </c>
      <c r="BD252" s="12">
        <f t="shared" si="1179"/>
        <v>0</v>
      </c>
      <c r="BE252" s="12">
        <f t="shared" si="1179"/>
        <v>0</v>
      </c>
      <c r="BF252" s="12">
        <f t="shared" ref="BF252:CA252" si="1180">SUM(BF253:BF254)</f>
        <v>20</v>
      </c>
      <c r="BG252" s="12">
        <f t="shared" si="1180"/>
        <v>980338.22011124995</v>
      </c>
      <c r="BH252" s="12">
        <f t="shared" si="1180"/>
        <v>32</v>
      </c>
      <c r="BI252" s="12">
        <f t="shared" si="1180"/>
        <v>1735212.9194400001</v>
      </c>
      <c r="BJ252" s="12">
        <f t="shared" si="1180"/>
        <v>0</v>
      </c>
      <c r="BK252" s="12">
        <f t="shared" si="1180"/>
        <v>0</v>
      </c>
      <c r="BL252" s="12">
        <f t="shared" si="1180"/>
        <v>0</v>
      </c>
      <c r="BM252" s="12">
        <f t="shared" si="1180"/>
        <v>0</v>
      </c>
      <c r="BN252" s="12">
        <f t="shared" si="1180"/>
        <v>0</v>
      </c>
      <c r="BO252" s="12">
        <f t="shared" si="1180"/>
        <v>0</v>
      </c>
      <c r="BP252" s="12">
        <f t="shared" si="1180"/>
        <v>0</v>
      </c>
      <c r="BQ252" s="12">
        <f t="shared" si="1180"/>
        <v>0</v>
      </c>
      <c r="BR252" s="12">
        <f t="shared" si="1180"/>
        <v>0</v>
      </c>
      <c r="BS252" s="12">
        <f t="shared" si="1180"/>
        <v>0</v>
      </c>
      <c r="BT252" s="12">
        <f t="shared" si="1180"/>
        <v>5</v>
      </c>
      <c r="BU252" s="12">
        <f t="shared" si="1180"/>
        <v>256710.81821</v>
      </c>
      <c r="BV252" s="12">
        <f t="shared" si="1180"/>
        <v>0</v>
      </c>
      <c r="BW252" s="12">
        <f t="shared" si="1180"/>
        <v>0</v>
      </c>
      <c r="BX252" s="12">
        <f t="shared" si="1180"/>
        <v>0</v>
      </c>
      <c r="BY252" s="12">
        <f t="shared" si="1180"/>
        <v>0</v>
      </c>
      <c r="BZ252" s="12">
        <f t="shared" si="1180"/>
        <v>13</v>
      </c>
      <c r="CA252" s="12">
        <f t="shared" si="1180"/>
        <v>997336.2975344999</v>
      </c>
      <c r="CB252" s="12">
        <f t="shared" ref="CB252:CI252" si="1181">SUM(CB253:CB254)</f>
        <v>13</v>
      </c>
      <c r="CC252" s="12">
        <f t="shared" si="1181"/>
        <v>1058682.6523350002</v>
      </c>
      <c r="CD252" s="12">
        <f t="shared" si="1181"/>
        <v>13</v>
      </c>
      <c r="CE252" s="12">
        <f t="shared" si="1181"/>
        <v>688983.94834500004</v>
      </c>
      <c r="CF252" s="12">
        <f t="shared" si="1181"/>
        <v>19</v>
      </c>
      <c r="CG252" s="12">
        <f t="shared" si="1181"/>
        <v>977447.92825680005</v>
      </c>
      <c r="CH252" s="12">
        <f t="shared" si="1181"/>
        <v>1</v>
      </c>
      <c r="CI252" s="12">
        <f t="shared" si="1181"/>
        <v>36613.822845599992</v>
      </c>
      <c r="CJ252" s="12">
        <f>SUM(CJ253:CJ254)</f>
        <v>23</v>
      </c>
      <c r="CK252" s="12">
        <f t="shared" ref="CK252:DE252" si="1182">SUM(CK253:CK254)</f>
        <v>1569163.8362400001</v>
      </c>
      <c r="CL252" s="12">
        <f t="shared" si="1182"/>
        <v>33</v>
      </c>
      <c r="CM252" s="12">
        <f t="shared" si="1182"/>
        <v>1864608.2641493997</v>
      </c>
      <c r="CN252" s="12">
        <f t="shared" si="1182"/>
        <v>0</v>
      </c>
      <c r="CO252" s="12">
        <f t="shared" si="1182"/>
        <v>0</v>
      </c>
      <c r="CP252" s="12">
        <f t="shared" si="1182"/>
        <v>53</v>
      </c>
      <c r="CQ252" s="12">
        <f t="shared" si="1182"/>
        <v>2765635.2951150001</v>
      </c>
      <c r="CR252" s="12">
        <f t="shared" si="1182"/>
        <v>1</v>
      </c>
      <c r="CS252" s="12">
        <f t="shared" si="1182"/>
        <v>36613.822845599992</v>
      </c>
      <c r="CT252" s="12">
        <f t="shared" si="1182"/>
        <v>26</v>
      </c>
      <c r="CU252" s="12">
        <f t="shared" si="1182"/>
        <v>1162926.350817</v>
      </c>
      <c r="CV252" s="12">
        <f t="shared" si="1182"/>
        <v>4</v>
      </c>
      <c r="CW252" s="12">
        <f t="shared" si="1182"/>
        <v>214988.85722159999</v>
      </c>
      <c r="CX252" s="12">
        <f t="shared" si="1182"/>
        <v>15</v>
      </c>
      <c r="CY252" s="12">
        <f t="shared" si="1182"/>
        <v>748556.717986</v>
      </c>
      <c r="CZ252" s="12">
        <f t="shared" si="1182"/>
        <v>2</v>
      </c>
      <c r="DA252" s="12">
        <f t="shared" si="1182"/>
        <v>118916.68958399999</v>
      </c>
      <c r="DB252" s="12">
        <f t="shared" si="1182"/>
        <v>0</v>
      </c>
      <c r="DC252" s="12">
        <f t="shared" si="1182"/>
        <v>0</v>
      </c>
      <c r="DD252" s="12">
        <f t="shared" si="1182"/>
        <v>117</v>
      </c>
      <c r="DE252" s="12">
        <f t="shared" si="1182"/>
        <v>7438241.3284179009</v>
      </c>
      <c r="DF252" s="12">
        <f t="shared" ref="DF252:EA252" si="1183">SUM(DF253:DF254)</f>
        <v>0</v>
      </c>
      <c r="DG252" s="12">
        <f t="shared" si="1183"/>
        <v>0</v>
      </c>
      <c r="DH252" s="12">
        <f t="shared" si="1183"/>
        <v>0</v>
      </c>
      <c r="DI252" s="12">
        <f t="shared" si="1183"/>
        <v>0</v>
      </c>
      <c r="DJ252" s="12">
        <f t="shared" si="1183"/>
        <v>75</v>
      </c>
      <c r="DK252" s="12">
        <f t="shared" si="1183"/>
        <v>4505274.8595855003</v>
      </c>
      <c r="DL252" s="12">
        <f t="shared" si="1183"/>
        <v>0</v>
      </c>
      <c r="DM252" s="12">
        <f t="shared" si="1183"/>
        <v>0</v>
      </c>
      <c r="DN252" s="12">
        <f t="shared" si="1183"/>
        <v>0</v>
      </c>
      <c r="DO252" s="12">
        <f t="shared" si="1183"/>
        <v>0</v>
      </c>
      <c r="DP252" s="12">
        <f t="shared" si="1183"/>
        <v>0</v>
      </c>
      <c r="DQ252" s="12">
        <f t="shared" si="1183"/>
        <v>0</v>
      </c>
      <c r="DR252" s="12">
        <f t="shared" si="1183"/>
        <v>0</v>
      </c>
      <c r="DS252" s="12">
        <f t="shared" si="1183"/>
        <v>0</v>
      </c>
      <c r="DT252" s="12">
        <f t="shared" si="1183"/>
        <v>0</v>
      </c>
      <c r="DU252" s="12">
        <f t="shared" si="1183"/>
        <v>0</v>
      </c>
      <c r="DV252" s="12">
        <f t="shared" si="1183"/>
        <v>0</v>
      </c>
      <c r="DW252" s="12">
        <f t="shared" si="1183"/>
        <v>0</v>
      </c>
      <c r="DX252" s="12">
        <f t="shared" si="1183"/>
        <v>3</v>
      </c>
      <c r="DY252" s="12">
        <f t="shared" si="1183"/>
        <v>380525.82269625005</v>
      </c>
      <c r="DZ252" s="12">
        <f t="shared" si="1183"/>
        <v>18</v>
      </c>
      <c r="EA252" s="12">
        <f t="shared" si="1183"/>
        <v>1787561.4325222499</v>
      </c>
      <c r="EB252" s="12">
        <f t="shared" ref="EB252:EC252" si="1184">SUM(EB253:EB254)</f>
        <v>1315</v>
      </c>
      <c r="EC252" s="12">
        <f t="shared" si="1184"/>
        <v>64795107.717644155</v>
      </c>
    </row>
    <row r="253" spans="1:133" x14ac:dyDescent="0.25">
      <c r="A253" s="47">
        <v>242</v>
      </c>
      <c r="B253" s="16" t="s">
        <v>320</v>
      </c>
      <c r="C253" s="17">
        <v>19007.45</v>
      </c>
      <c r="D253" s="17">
        <f t="shared" si="1177"/>
        <v>15205.960000000001</v>
      </c>
      <c r="E253" s="9">
        <v>1.17</v>
      </c>
      <c r="F253" s="10">
        <v>1</v>
      </c>
      <c r="G253" s="18"/>
      <c r="H253" s="19">
        <v>0.53</v>
      </c>
      <c r="I253" s="19">
        <v>0.23</v>
      </c>
      <c r="J253" s="19">
        <v>0.04</v>
      </c>
      <c r="K253" s="19">
        <v>0.2</v>
      </c>
      <c r="L253" s="17">
        <v>1.4</v>
      </c>
      <c r="M253" s="17">
        <v>1.68</v>
      </c>
      <c r="N253" s="17">
        <v>2.23</v>
      </c>
      <c r="O253" s="17">
        <v>2.39</v>
      </c>
      <c r="P253" s="11"/>
      <c r="Q253" s="11">
        <f>P253/12*9*C253*E253*F253*L253*$Q$9+P253/12*3*C253*E253*F253*L253*$Q$8</f>
        <v>0</v>
      </c>
      <c r="R253" s="11">
        <v>0</v>
      </c>
      <c r="S253" s="11">
        <f>R253*C253*E253*F253*L253*$S$9</f>
        <v>0</v>
      </c>
      <c r="T253" s="11">
        <v>0</v>
      </c>
      <c r="U253" s="11">
        <f>T253*C253*E253*F253*L253*$U$9</f>
        <v>0</v>
      </c>
      <c r="V253" s="11">
        <v>380</v>
      </c>
      <c r="W253" s="11">
        <f>V253*C253*E253*F253*L253*$W$9</f>
        <v>13014096.8958</v>
      </c>
      <c r="X253" s="11"/>
      <c r="Y253" s="11">
        <f>X253*C253*E253*F253*L253*$Y$9</f>
        <v>0</v>
      </c>
      <c r="Z253" s="11">
        <v>2</v>
      </c>
      <c r="AA253" s="11">
        <f>Z253*C253*E253*F253*L253*$AA$9</f>
        <v>68495.24682</v>
      </c>
      <c r="AB253" s="11">
        <v>0</v>
      </c>
      <c r="AC253" s="11">
        <f>AB253*C253*E253*F253*L253*$AC$9</f>
        <v>0</v>
      </c>
      <c r="AD253" s="11">
        <v>0</v>
      </c>
      <c r="AE253" s="11">
        <f>AD253*C253*E253*F253*L253*$AE$9</f>
        <v>0</v>
      </c>
      <c r="AF253" s="11">
        <v>0</v>
      </c>
      <c r="AG253" s="11">
        <f>AF253*C253*E253*F253*L253*$AG$9</f>
        <v>0</v>
      </c>
      <c r="AH253" s="11">
        <v>25</v>
      </c>
      <c r="AI253" s="11">
        <f>AH253/12*9*C253*E253*F253*L253*$AI$9+AH253/12*3*C253*E253*F253*L253*$AI$8</f>
        <v>751112.6497874998</v>
      </c>
      <c r="AJ253" s="11">
        <v>2</v>
      </c>
      <c r="AK253" s="11">
        <f>AJ253/12*9*C253*E253*F253*L253*$AK$9+AJ253/12*3*C253*E253*F253*L253*$AK$8</f>
        <v>63825.116354999998</v>
      </c>
      <c r="AL253" s="11">
        <v>13</v>
      </c>
      <c r="AM253" s="11">
        <f>AL253/12*9*C253*E253*F253*L253*$AM$9+AL253/12*3*C253*E253*F253*L253*$AM$8</f>
        <v>390578.57788950001</v>
      </c>
      <c r="AN253" s="11"/>
      <c r="AO253" s="11">
        <f>SUM($AO$9*AN253*C253*E253*F253*L253)</f>
        <v>0</v>
      </c>
      <c r="AP253" s="11">
        <v>24</v>
      </c>
      <c r="AQ253" s="11">
        <f>AP253/12*3*C253*E253*F253*L253*$AQ$8+AP253/12*9*C253*E253*F253*L253*$AQ$9</f>
        <v>721068.14379599993</v>
      </c>
      <c r="AR253" s="11">
        <v>0</v>
      </c>
      <c r="AS253" s="11">
        <f>AR253/12*9*C253*E253*F253*L253*$AS$9+AR253/12*3*C253*E253*F253*L253*$AS$8</f>
        <v>0</v>
      </c>
      <c r="AT253" s="11">
        <v>0</v>
      </c>
      <c r="AU253" s="11">
        <f>AT253*C253*E253*F253*L253*$AU$9</f>
        <v>0</v>
      </c>
      <c r="AV253" s="11">
        <v>0</v>
      </c>
      <c r="AW253" s="11">
        <f>AV253*C253*E253*F253*L253*$AW$9</f>
        <v>0</v>
      </c>
      <c r="AX253" s="12"/>
      <c r="AY253" s="11">
        <f>SUM(AX253*$AY$9*C253*E253*F253*L253)</f>
        <v>0</v>
      </c>
      <c r="AZ253" s="11">
        <v>9</v>
      </c>
      <c r="BA253" s="11">
        <f>(AZ253/12*3*C253*E253*F253*L253*$BA$8)+(AZ253/12*9*C253*E253*F253*L253*$BA$9)</f>
        <v>287213.02359749994</v>
      </c>
      <c r="BB253" s="11">
        <v>0</v>
      </c>
      <c r="BC253" s="11">
        <f>BB253/12*9*C253*E253*F253*L253*$BC$9+BB253/12*3*C253*E253*F253*L253*$BC$8</f>
        <v>0</v>
      </c>
      <c r="BD253" s="11">
        <v>0</v>
      </c>
      <c r="BE253" s="11">
        <f>BD253/12*9*C253*E253*F253*L253*$BE$9+BD253/12*3*C253*E253*F253*L253*$BE$8</f>
        <v>0</v>
      </c>
      <c r="BF253" s="11">
        <v>5</v>
      </c>
      <c r="BG253" s="11">
        <f>BF253/12*9*C253*E253*F253*L253*$BG$9+BF253/12*3*C253*E253*F253*L253*$BG$8</f>
        <v>166957.16412375</v>
      </c>
      <c r="BH253" s="11"/>
      <c r="BI253" s="11">
        <f>BH253/12*9*C253*E253*F253*L253*$BI$9+BH253/12*3*C253*E253*F253*L253*$BI$8</f>
        <v>0</v>
      </c>
      <c r="BJ253" s="11">
        <v>0</v>
      </c>
      <c r="BK253" s="11">
        <f>BJ253/12*9*C253*E253*F253*L253*$BK$9+BJ253/12*3*C253*E253*F253*L253*$BK$8</f>
        <v>0</v>
      </c>
      <c r="BL253" s="11">
        <v>0</v>
      </c>
      <c r="BM253" s="11">
        <f>BL253/12*9*C253*E253*F253*L253*$BM$9+BL253/12*3*C253*E253*F253*L253*$BM$8</f>
        <v>0</v>
      </c>
      <c r="BN253" s="11">
        <v>0</v>
      </c>
      <c r="BO253" s="11">
        <f>BN253/12*9*C253*E253*F253*L253*$BO$9+BN253/12*3*C253*E253*F253*L253*$BO$8</f>
        <v>0</v>
      </c>
      <c r="BP253" s="11">
        <v>0</v>
      </c>
      <c r="BQ253" s="11">
        <f>BP253/12*9*C253*E253*F253*L253*$BQ$9+BP253/12*3*C253*E253*F253*L253*$BQ$8</f>
        <v>0</v>
      </c>
      <c r="BR253" s="11">
        <v>0</v>
      </c>
      <c r="BS253" s="11">
        <f>BR253/12*9*C253*E253*F253*L253*$BS$9+BR253/12*3*C253*E253*F253*L253*$BS$8</f>
        <v>0</v>
      </c>
      <c r="BT253" s="11">
        <v>1</v>
      </c>
      <c r="BU253" s="11">
        <f>BT253*C253*E253*F253*L253*$BU$9</f>
        <v>34247.62341</v>
      </c>
      <c r="BV253" s="11">
        <v>0</v>
      </c>
      <c r="BW253" s="11">
        <f>BV253/12*9*C253*E253*F253*L253*$BW$9+BV253/12*3*C253*E253*F253*L253*$BW$8</f>
        <v>0</v>
      </c>
      <c r="BX253" s="11">
        <v>0</v>
      </c>
      <c r="BY253" s="11">
        <f>BX253/12*9*C253*E253*F253*L253*$BY$9+BX253/12*3*C253*E253*F253*L253*$BY$8</f>
        <v>0</v>
      </c>
      <c r="BZ253" s="11">
        <v>3</v>
      </c>
      <c r="CA253" s="11">
        <f>BZ253/12*9*C253*E253*F253*M253*$CA$9+BZ253/12*3*C253*E253*F253*M253*$CA$8</f>
        <v>155515.3444845</v>
      </c>
      <c r="CB253" s="11">
        <v>5</v>
      </c>
      <c r="CC253" s="11">
        <f>CB253/12*9*C253*E253*F253*M253*$CC$9+CB253/12*3*C253*E253*F253*M253*$CC$8</f>
        <v>294218.21929499996</v>
      </c>
      <c r="CD253" s="11">
        <v>5</v>
      </c>
      <c r="CE253" s="11">
        <f>CD253/12*9*C253*E253*F253*M253*$CE$9+CD253/12*3*C253*E253*F253*M253*$CE$8</f>
        <v>191475.34906499999</v>
      </c>
      <c r="CF253" s="11">
        <v>6</v>
      </c>
      <c r="CG253" s="11">
        <f>CF253/12*9*C253*E253*F253*M253*$CG$9+CF253/12*3*C253*E253*F253*M253*$CG$8</f>
        <v>216320.44313879998</v>
      </c>
      <c r="CH253" s="11">
        <v>1</v>
      </c>
      <c r="CI253" s="11">
        <f>SUM(CH253*$CI$9*C253*E253*F253*M253)</f>
        <v>36613.822845599992</v>
      </c>
      <c r="CJ253" s="11">
        <v>10</v>
      </c>
      <c r="CK253" s="11">
        <f t="shared" si="1176"/>
        <v>504374.09021999995</v>
      </c>
      <c r="CL253" s="11">
        <v>3</v>
      </c>
      <c r="CM253" s="11">
        <f>CL253/12*9*C253*E253*F253*M253*$CM$9+CL253/12*3*C253*E253*F253*M253*$CM$8</f>
        <v>108160.22156939999</v>
      </c>
      <c r="CN253" s="11">
        <v>0</v>
      </c>
      <c r="CO253" s="11">
        <f>CN253/12*9*C253*E253*F253*M253*$CO$9+CN253/12*3*C253*E253*F253*M253*$CO$8</f>
        <v>0</v>
      </c>
      <c r="CP253" s="11">
        <v>15</v>
      </c>
      <c r="CQ253" s="11">
        <f>CP253/12*9*C253*E253*F253*M253*$CQ$9+CP253/12*3*C253*E253*F253*M253*$CQ$8</f>
        <v>540801.10784699989</v>
      </c>
      <c r="CR253" s="11">
        <v>1</v>
      </c>
      <c r="CS253" s="11">
        <f>CR253*C253*E253*F253*M253*$CS$9</f>
        <v>36613.822845599992</v>
      </c>
      <c r="CT253" s="11">
        <v>19</v>
      </c>
      <c r="CU253" s="11">
        <f>CT253/12*9*C253*E253*F253*M253*$CU$9+CT253/12*3*C253*E253*F253*M253*$CU$8</f>
        <v>727606.32644700003</v>
      </c>
      <c r="CV253" s="11">
        <v>1</v>
      </c>
      <c r="CW253" s="11">
        <f>SUM(CV253*$CW$9*C253*E253*F253*M253)</f>
        <v>36613.822845599992</v>
      </c>
      <c r="CX253" s="11">
        <v>5</v>
      </c>
      <c r="CY253" s="11">
        <f>(CX253/12*2*C253*E253*F253*M253*$CY$8)+(CX253/12*9*C253*E253*F253*M253*$CY$9)</f>
        <v>176219.589546</v>
      </c>
      <c r="CZ253" s="11"/>
      <c r="DA253" s="11">
        <f>CZ253*C253*E253*F253*M253*$DA$9</f>
        <v>0</v>
      </c>
      <c r="DB253" s="11">
        <v>0</v>
      </c>
      <c r="DC253" s="11">
        <f>DB253/12*9*C253*E253*F253*M253*$DC$9+DB253/12*3*C253*E253*F253*M253*$DC$8</f>
        <v>0</v>
      </c>
      <c r="DD253" s="11">
        <v>7</v>
      </c>
      <c r="DE253" s="11">
        <f>DD253/12*9*C253*E253*F253*M253*$DE$9+DD253/12*3*C253*E253*F253*M253*$DE$8</f>
        <v>280488.03572789999</v>
      </c>
      <c r="DF253" s="11">
        <v>0</v>
      </c>
      <c r="DG253" s="11">
        <f>DF253/12*9*C253*E253*F253*M253*$DG$9+DF253/12*3*C253*E253*F253*M253*$DG$8</f>
        <v>0</v>
      </c>
      <c r="DH253" s="11">
        <v>0</v>
      </c>
      <c r="DI253" s="11">
        <f>DH253/12*9*C253*E253*F253*M253*$DI$9+DH253/12*3*C253*E253*F253*M253*$DI$8</f>
        <v>0</v>
      </c>
      <c r="DJ253" s="11">
        <v>15</v>
      </c>
      <c r="DK253" s="11">
        <f>DJ253/12*9*C253*E253*F253*M253*$DK$9+DJ253/12*3*C253*E253*F253*M253*$DK$8</f>
        <v>601045.79084549996</v>
      </c>
      <c r="DL253" s="11">
        <v>0</v>
      </c>
      <c r="DM253" s="11">
        <f>DL253/12*3*C253*E253*F253*M253*$DM$8+DL253/12*9*C253*E253*F253*M253*$DM$9</f>
        <v>0</v>
      </c>
      <c r="DN253" s="11">
        <v>0</v>
      </c>
      <c r="DO253" s="11">
        <f>DN253/12*9*C253*E253*F253*M253*$DO$9+DN253/12*3*C253*E253*F253*M253*$DO$8</f>
        <v>0</v>
      </c>
      <c r="DP253" s="11">
        <v>0</v>
      </c>
      <c r="DQ253" s="11">
        <f>DP253/12*9*C253*E253*F253*M253*$DQ$9+DP253/12*3*C253*E253*F253*M253*$DQ$8</f>
        <v>0</v>
      </c>
      <c r="DR253" s="11">
        <v>0</v>
      </c>
      <c r="DS253" s="11">
        <f>DR253/12*9*C253*E253*F253*M253*$DS$9+DR253/12*3*C253*E253*F253*M253*$DS$8</f>
        <v>0</v>
      </c>
      <c r="DT253" s="11"/>
      <c r="DU253" s="11">
        <f>DT253/12*9*C253*E253*F253*M253*$DU$9+DT253/12*3*C253*E253*F253*M253*$DU$8</f>
        <v>0</v>
      </c>
      <c r="DV253" s="11"/>
      <c r="DW253" s="11">
        <f>DV253/12*9*C253*E253*F253*M253*$DW$9+DV253/12*3*C253*E253*F253*M253*$DW$8</f>
        <v>0</v>
      </c>
      <c r="DX253" s="11">
        <v>0</v>
      </c>
      <c r="DY253" s="11">
        <f>DX253/12*9*C253*E253*F253*N253*$DY$9+DX253/12*3*C253*E253*F253*N253*$DY$8</f>
        <v>0</v>
      </c>
      <c r="DZ253" s="11">
        <v>8</v>
      </c>
      <c r="EA253" s="11">
        <f>DZ253/12*9*C253*E253*F253*O253*$EA$9+DZ253/12*3*C253*E253*F253*O253*$EA$8</f>
        <v>589970.91002850002</v>
      </c>
      <c r="EB253" s="64">
        <f>SUM(P253,R253,T253,V253,X253,Z253,AB253,AD253,AF253,AH253,AJ253,AL253,AP253,AR253,AT253,AV253,AX253,AZ253,BB253,BD253,BF253,BH253,BJ253,BL253,BN253,BP253,BR253,BT253,BV253,BX253,BZ253,CB253,CD253,CF253,CH253,CJ253,CL253,CN253,CP253,CR253,CT253,CV253,CX253,CZ253,DB253,DD253,DF253,DH253,DJ253,DL253,DN253,DP253,DR253,DT253,DV253,DX253,DZ253,AN253)</f>
        <v>565</v>
      </c>
      <c r="EC253" s="64">
        <f>SUM(Q253,S253,U253,W253,Y253,AA253,AC253,AE253,AG253,AI253,AK253,AM253,AQ253,AS253,AU253,AW253,AY253,BA253,BC253,BE253,BG253,BI253,BK253,BM253,BO253,BQ253,BS253,BU253,BW253,BY253,CA253,CC253,CE253,CG253,CI253,CK253,CM253,CO253,CQ253,CS253,CU253,CW253,CY253,DA253,DC253,DE253,DG253,DI253,DK253,DM253,DO253,DQ253,DS253,DU253,DW253,DY253,EA253,AO253)</f>
        <v>19993631.338330649</v>
      </c>
    </row>
    <row r="254" spans="1:133" x14ac:dyDescent="0.25">
      <c r="A254" s="47">
        <v>243</v>
      </c>
      <c r="B254" s="16" t="s">
        <v>321</v>
      </c>
      <c r="C254" s="17">
        <v>19007.45</v>
      </c>
      <c r="D254" s="17">
        <f t="shared" si="1177"/>
        <v>15205.960000000001</v>
      </c>
      <c r="E254" s="9">
        <v>1.9</v>
      </c>
      <c r="F254" s="10">
        <v>1</v>
      </c>
      <c r="G254" s="18"/>
      <c r="H254" s="19">
        <v>0.53</v>
      </c>
      <c r="I254" s="19">
        <v>0.23</v>
      </c>
      <c r="J254" s="19">
        <v>0.04</v>
      </c>
      <c r="K254" s="19">
        <v>0.2</v>
      </c>
      <c r="L254" s="17">
        <v>1.4</v>
      </c>
      <c r="M254" s="17">
        <v>1.68</v>
      </c>
      <c r="N254" s="17">
        <v>2.23</v>
      </c>
      <c r="O254" s="17">
        <v>2.39</v>
      </c>
      <c r="P254" s="11"/>
      <c r="Q254" s="11">
        <f>P254/12*9*C254*E254*F254*L254*$Q$9+P254/12*3*C254*E254*F254*L254*$Q$8</f>
        <v>0</v>
      </c>
      <c r="R254" s="11">
        <v>5</v>
      </c>
      <c r="S254" s="11">
        <f>R254*C254*E254*F254*L254*$S$9</f>
        <v>328638.81049999996</v>
      </c>
      <c r="T254" s="11">
        <v>0</v>
      </c>
      <c r="U254" s="11">
        <f>T254*C254*E254*F254*L254*$U$9</f>
        <v>0</v>
      </c>
      <c r="V254" s="11">
        <v>241</v>
      </c>
      <c r="W254" s="11">
        <f>V254*C254*E254*F254*L254*$W$9</f>
        <v>13403407.4867</v>
      </c>
      <c r="X254" s="11"/>
      <c r="Y254" s="11">
        <f>X254*C254*E254*F254*L254*$Y$9</f>
        <v>0</v>
      </c>
      <c r="Z254" s="11">
        <v>8</v>
      </c>
      <c r="AA254" s="11">
        <f>Z254*C254*E254*F254*L254*$AA$9</f>
        <v>444926.38959999999</v>
      </c>
      <c r="AB254" s="11">
        <v>0</v>
      </c>
      <c r="AC254" s="11">
        <f>AB254*C254*E254*F254*L254*$AC$9</f>
        <v>0</v>
      </c>
      <c r="AD254" s="11">
        <v>0</v>
      </c>
      <c r="AE254" s="11">
        <f>AD254*C254*E254*F254*L254*$AE$9</f>
        <v>0</v>
      </c>
      <c r="AF254" s="11">
        <v>0</v>
      </c>
      <c r="AG254" s="11">
        <f>AF254*C254*E254*F254*L254*$AG$9</f>
        <v>0</v>
      </c>
      <c r="AH254" s="11">
        <v>2</v>
      </c>
      <c r="AI254" s="11">
        <f>AH254/12*9*C254*E254*F254*L254*$AI$9+AH254/12*3*C254*E254*F254*L254*$AI$8</f>
        <v>97580.446809999994</v>
      </c>
      <c r="AJ254" s="11">
        <v>28</v>
      </c>
      <c r="AK254" s="11">
        <f>AJ254/12*9*C254*E254*F254*L254*$AK$9+AJ254/12*3*C254*E254*F254*L254*$AK$8</f>
        <v>1451066.7478999998</v>
      </c>
      <c r="AL254" s="11">
        <v>35</v>
      </c>
      <c r="AM254" s="11">
        <f>AL254/12*9*C254*E254*F254*L254*$AM$9+AL254/12*3*C254*E254*F254*L254*$AM$8</f>
        <v>1707657.8191749998</v>
      </c>
      <c r="AN254" s="11"/>
      <c r="AO254" s="11">
        <f>SUM($AO$9*AN254*C254*E254*F254*L254)</f>
        <v>0</v>
      </c>
      <c r="AP254" s="11">
        <v>36</v>
      </c>
      <c r="AQ254" s="11">
        <f>AP254/12*3*C254*E254*F254*L254*$AQ$8+AP254/12*9*C254*E254*F254*L254*$AQ$9</f>
        <v>1756448.0425799997</v>
      </c>
      <c r="AR254" s="11">
        <v>0</v>
      </c>
      <c r="AS254" s="11">
        <f>AR254/12*9*C254*E254*F254*L254*$AS$9+AR254/12*3*C254*E254*F254*L254*$AS$8</f>
        <v>0</v>
      </c>
      <c r="AT254" s="11">
        <v>0</v>
      </c>
      <c r="AU254" s="11">
        <f>AT254*C254*E254*F254*L254*$AU$9</f>
        <v>0</v>
      </c>
      <c r="AV254" s="11">
        <v>0</v>
      </c>
      <c r="AW254" s="11">
        <f>AV254*C254*E254*F254*L254*$AW$9</f>
        <v>0</v>
      </c>
      <c r="AX254" s="11"/>
      <c r="AY254" s="11">
        <f>SUM(AX254*$AY$9*C254*E254*F254*L254)</f>
        <v>0</v>
      </c>
      <c r="AZ254" s="11">
        <v>19</v>
      </c>
      <c r="BA254" s="11">
        <f>(AZ254/12*3*C254*E254*F254*L254*$BA$8)+(AZ254/12*9*C254*E254*F254*L254*$BA$9)</f>
        <v>984652.43607499998</v>
      </c>
      <c r="BB254" s="11">
        <v>0</v>
      </c>
      <c r="BC254" s="11">
        <f>BB254/12*9*C254*E254*F254*L254*$BC$9+BB254/12*3*C254*E254*F254*L254*$BC$8</f>
        <v>0</v>
      </c>
      <c r="BD254" s="11">
        <v>0</v>
      </c>
      <c r="BE254" s="11">
        <f>BD254/12*9*C254*E254*F254*L254*$BE$9+BD254/12*3*C254*E254*F254*L254*$BE$8</f>
        <v>0</v>
      </c>
      <c r="BF254" s="11">
        <v>15</v>
      </c>
      <c r="BG254" s="11">
        <f>BF254/12*9*C254*E254*F254*L254*$BG$9+BF254/12*3*C254*E254*F254*L254*$BG$8</f>
        <v>813381.05598749989</v>
      </c>
      <c r="BH254" s="11">
        <v>32</v>
      </c>
      <c r="BI254" s="11">
        <f>BH254/12*9*C254*E254*F254*L254*$BI$9+BH254/12*3*C254*E254*F254*L254*$BI$8</f>
        <v>1735212.9194400001</v>
      </c>
      <c r="BJ254" s="11">
        <v>0</v>
      </c>
      <c r="BK254" s="11">
        <f>BJ254/12*9*C254*E254*F254*L254*$BK$9+BJ254/12*3*C254*E254*F254*L254*$BK$8</f>
        <v>0</v>
      </c>
      <c r="BL254" s="11">
        <v>0</v>
      </c>
      <c r="BM254" s="11">
        <f>BL254/12*9*C254*E254*F254*L254*$BM$9+BL254/12*3*C254*E254*F254*L254*$BM$8</f>
        <v>0</v>
      </c>
      <c r="BN254" s="11">
        <v>0</v>
      </c>
      <c r="BO254" s="11">
        <f>BN254/12*9*C254*E254*F254*L254*$BO$9+BN254/12*3*C254*E254*F254*L254*$BO$8</f>
        <v>0</v>
      </c>
      <c r="BP254" s="11">
        <v>0</v>
      </c>
      <c r="BQ254" s="11">
        <f>BP254/12*9*C254*E254*F254*L254*$BQ$9+BP254/12*3*C254*E254*F254*L254*$BQ$8</f>
        <v>0</v>
      </c>
      <c r="BR254" s="11">
        <v>0</v>
      </c>
      <c r="BS254" s="11">
        <f>BR254/12*9*C254*E254*F254*L254*$BS$9+BR254/12*3*C254*E254*F254*L254*$BS$8</f>
        <v>0</v>
      </c>
      <c r="BT254" s="11">
        <v>4</v>
      </c>
      <c r="BU254" s="11">
        <f>BT254*C254*E254*F254*L254*$BU$9</f>
        <v>222463.1948</v>
      </c>
      <c r="BV254" s="11">
        <v>0</v>
      </c>
      <c r="BW254" s="11">
        <f>BV254/12*9*C254*E254*F254*L254*$BW$9+BV254/12*3*C254*E254*F254*L254*$BW$8</f>
        <v>0</v>
      </c>
      <c r="BX254" s="11">
        <v>0</v>
      </c>
      <c r="BY254" s="11">
        <f>BX254/12*9*C254*E254*F254*L254*$BY$9+BX254/12*3*C254*E254*F254*L254*$BY$8</f>
        <v>0</v>
      </c>
      <c r="BZ254" s="11">
        <v>10</v>
      </c>
      <c r="CA254" s="11">
        <f>BZ254/12*9*C254*E254*F254*M254*$CA$9+BZ254/12*3*C254*E254*F254*M254*$CA$8</f>
        <v>841820.95304999989</v>
      </c>
      <c r="CB254" s="11">
        <v>8</v>
      </c>
      <c r="CC254" s="11">
        <f>CB254/12*9*C254*E254*F254*M254*$CC$9+CB254/12*3*C254*E254*F254*M254*$CC$8</f>
        <v>764464.43304000015</v>
      </c>
      <c r="CD254" s="11">
        <v>8</v>
      </c>
      <c r="CE254" s="11">
        <f>CD254/12*9*C254*E254*F254*M254*$CE$9+CD254/12*3*C254*E254*F254*M254*$CE$8</f>
        <v>497508.59928000002</v>
      </c>
      <c r="CF254" s="11">
        <v>13</v>
      </c>
      <c r="CG254" s="11">
        <f>CF254/12*9*C254*E254*F254*M254*$CG$9+CF254/12*3*C254*E254*F254*M254*$CG$8</f>
        <v>761127.48511800007</v>
      </c>
      <c r="CH254" s="11"/>
      <c r="CI254" s="11">
        <f>SUM(CH254*$CI$9*C254*E254*F254*M254)</f>
        <v>0</v>
      </c>
      <c r="CJ254" s="11">
        <v>13</v>
      </c>
      <c r="CK254" s="11">
        <f t="shared" si="1176"/>
        <v>1064789.7460200002</v>
      </c>
      <c r="CL254" s="11">
        <v>30</v>
      </c>
      <c r="CM254" s="11">
        <f>CL254/12*9*C254*E254*F254*M254*$CM$9+CL254/12*3*C254*E254*F254*M254*$CM$8</f>
        <v>1756448.0425799997</v>
      </c>
      <c r="CN254" s="11">
        <v>0</v>
      </c>
      <c r="CO254" s="11">
        <f>CN254/12*9*C254*E254*F254*M254*$CO$9+CN254/12*3*C254*E254*F254*M254*$CO$8</f>
        <v>0</v>
      </c>
      <c r="CP254" s="11">
        <v>38</v>
      </c>
      <c r="CQ254" s="11">
        <f>CP254/12*9*C254*E254*F254*M254*$CQ$9+CP254/12*3*C254*E254*F254*M254*$CQ$8</f>
        <v>2224834.1872680001</v>
      </c>
      <c r="CR254" s="11"/>
      <c r="CS254" s="11">
        <f>CR254*C254*E254*F254*M254*$CS$9</f>
        <v>0</v>
      </c>
      <c r="CT254" s="11">
        <v>7</v>
      </c>
      <c r="CU254" s="11">
        <f>CT254/12*9*C254*E254*F254*M254*$CU$9+CT254/12*3*C254*E254*F254*M254*$CU$8</f>
        <v>435320.02437</v>
      </c>
      <c r="CV254" s="11">
        <v>3</v>
      </c>
      <c r="CW254" s="11">
        <f>SUM(CV254*$CW$9*C254*E254*F254*M254)</f>
        <v>178375.034376</v>
      </c>
      <c r="CX254" s="11">
        <v>10</v>
      </c>
      <c r="CY254" s="11">
        <f>(CX254/12*2*C254*E254*F254*M254*$CY$8)+(CX254/12*9*C254*E254*F254*M254*$CY$9)</f>
        <v>572337.12844</v>
      </c>
      <c r="CZ254" s="11">
        <v>2</v>
      </c>
      <c r="DA254" s="11">
        <f>CZ254*C254*E254*F254*M254*$DA$9</f>
        <v>118916.68958399999</v>
      </c>
      <c r="DB254" s="11">
        <v>0</v>
      </c>
      <c r="DC254" s="11">
        <f>DB254/12*9*C254*E254*F254*M254*$DC$9+DB254/12*3*C254*E254*F254*M254*$DC$8</f>
        <v>0</v>
      </c>
      <c r="DD254" s="11">
        <v>110</v>
      </c>
      <c r="DE254" s="11">
        <f>DD254/12*9*C254*E254*F254*M254*$DE$9+DD254/12*3*C254*E254*F254*M254*$DE$8</f>
        <v>7157753.2926900014</v>
      </c>
      <c r="DF254" s="11">
        <v>0</v>
      </c>
      <c r="DG254" s="11">
        <f>DF254/12*9*C254*E254*F254*M254*$DG$9+DF254/12*3*C254*E254*F254*M254*$DG$8</f>
        <v>0</v>
      </c>
      <c r="DH254" s="11">
        <v>0</v>
      </c>
      <c r="DI254" s="11">
        <f>DH254/12*9*C254*E254*F254*M254*$DI$9+DH254/12*3*C254*E254*F254*M254*$DI$8</f>
        <v>0</v>
      </c>
      <c r="DJ254" s="11">
        <v>60</v>
      </c>
      <c r="DK254" s="11">
        <f>DJ254/12*9*C254*E254*F254*M254*$DK$9+DJ254/12*3*C254*E254*F254*M254*$DK$8</f>
        <v>3904229.06874</v>
      </c>
      <c r="DL254" s="11">
        <v>0</v>
      </c>
      <c r="DM254" s="11">
        <f>DL254/12*3*C254*E254*F254*M254*$DM$8+DL254/12*9*C254*E254*F254*M254*$DM$9</f>
        <v>0</v>
      </c>
      <c r="DN254" s="11">
        <v>0</v>
      </c>
      <c r="DO254" s="11">
        <f>DN254/12*9*C254*E254*F254*M254*$DO$9+DN254/12*3*C254*E254*F254*M254*$DO$8</f>
        <v>0</v>
      </c>
      <c r="DP254" s="11">
        <v>0</v>
      </c>
      <c r="DQ254" s="11">
        <f>DP254/12*9*C254*E254*F254*M254*$DQ$9+DP254/12*3*C254*E254*F254*M254*$DQ$8</f>
        <v>0</v>
      </c>
      <c r="DR254" s="11">
        <v>0</v>
      </c>
      <c r="DS254" s="11">
        <f>DR254/12*9*C254*E254*F254*M254*$DS$9+DR254/12*3*C254*E254*F254*M254*$DS$8</f>
        <v>0</v>
      </c>
      <c r="DT254" s="11"/>
      <c r="DU254" s="11">
        <f>DT254/12*9*C254*E254*F254*M254*$DU$9+DT254/12*3*C254*E254*F254*M254*$DU$8</f>
        <v>0</v>
      </c>
      <c r="DV254" s="11"/>
      <c r="DW254" s="11">
        <f>DV254/12*9*C254*E254*F254*M254*$DW$9+DV254/12*3*C254*E254*F254*M254*$DW$8</f>
        <v>0</v>
      </c>
      <c r="DX254" s="11">
        <v>3</v>
      </c>
      <c r="DY254" s="11">
        <f>DX254/12*9*C254*E254*F254*N254*$DY$9+DX254/12*3*C254*E254*F254*N254*$DY$8</f>
        <v>380525.82269625005</v>
      </c>
      <c r="DZ254" s="11">
        <v>10</v>
      </c>
      <c r="EA254" s="11">
        <f>DZ254/12*9*C254*E254*F254*O254*$EA$9+DZ254/12*3*C254*E254*F254*O254*$EA$8</f>
        <v>1197590.5224937499</v>
      </c>
      <c r="EB254" s="64">
        <f>SUM(P254,R254,T254,V254,X254,Z254,AB254,AD254,AF254,AH254,AJ254,AL254,AP254,AR254,AT254,AV254,AX254,AZ254,BB254,BD254,BF254,BH254,BJ254,BL254,BN254,BP254,BR254,BT254,BV254,BX254,BZ254,CB254,CD254,CF254,CH254,CJ254,CL254,CN254,CP254,CR254,CT254,CV254,CX254,CZ254,DB254,DD254,DF254,DH254,DJ254,DL254,DN254,DP254,DR254,DT254,DV254,DX254,DZ254,AN254)</f>
        <v>750</v>
      </c>
      <c r="EC254" s="64">
        <f>SUM(Q254,S254,U254,W254,Y254,AA254,AC254,AE254,AG254,AI254,AK254,AM254,AQ254,AS254,AU254,AW254,AY254,BA254,BC254,BE254,BG254,BI254,BK254,BM254,BO254,BQ254,BS254,BU254,BW254,BY254,CA254,CC254,CE254,CG254,CI254,CK254,CM254,CO254,CQ254,CS254,CU254,CW254,CY254,DA254,DC254,DE254,DG254,DI254,DK254,DM254,DO254,DQ254,DS254,DU254,DW254,DY254,EA254,AO254)</f>
        <v>44801476.379313506</v>
      </c>
    </row>
    <row r="255" spans="1:133" s="66" customFormat="1" ht="18" customHeight="1" x14ac:dyDescent="0.2">
      <c r="A255" s="48">
        <v>34</v>
      </c>
      <c r="B255" s="31" t="s">
        <v>322</v>
      </c>
      <c r="C255" s="17">
        <v>19007.45</v>
      </c>
      <c r="D255" s="21">
        <f t="shared" si="1177"/>
        <v>0</v>
      </c>
      <c r="E255" s="21">
        <v>1.18</v>
      </c>
      <c r="F255" s="14"/>
      <c r="G255" s="22"/>
      <c r="H255" s="23"/>
      <c r="I255" s="23"/>
      <c r="J255" s="23"/>
      <c r="K255" s="23"/>
      <c r="L255" s="17">
        <v>1.4</v>
      </c>
      <c r="M255" s="17">
        <v>1.68</v>
      </c>
      <c r="N255" s="17">
        <v>2.23</v>
      </c>
      <c r="O255" s="17">
        <v>2.39</v>
      </c>
      <c r="P255" s="12">
        <f t="shared" ref="P255:AJ255" si="1185">SUM(P256:P261)</f>
        <v>0</v>
      </c>
      <c r="Q255" s="12">
        <f t="shared" si="1185"/>
        <v>0</v>
      </c>
      <c r="R255" s="12">
        <f t="shared" si="1185"/>
        <v>5</v>
      </c>
      <c r="S255" s="12">
        <f t="shared" si="1185"/>
        <v>136990.49364</v>
      </c>
      <c r="T255" s="12">
        <f t="shared" si="1185"/>
        <v>0</v>
      </c>
      <c r="U255" s="12">
        <f t="shared" si="1185"/>
        <v>0</v>
      </c>
      <c r="V255" s="12">
        <f t="shared" si="1185"/>
        <v>0</v>
      </c>
      <c r="W255" s="12">
        <f t="shared" si="1185"/>
        <v>0</v>
      </c>
      <c r="X255" s="12">
        <f t="shared" si="1185"/>
        <v>0</v>
      </c>
      <c r="Y255" s="12">
        <f t="shared" si="1185"/>
        <v>0</v>
      </c>
      <c r="Z255" s="12">
        <f t="shared" si="1185"/>
        <v>284</v>
      </c>
      <c r="AA255" s="12">
        <f t="shared" si="1185"/>
        <v>6550018.9702640008</v>
      </c>
      <c r="AB255" s="12">
        <f t="shared" si="1185"/>
        <v>0</v>
      </c>
      <c r="AC255" s="12">
        <f t="shared" si="1185"/>
        <v>0</v>
      </c>
      <c r="AD255" s="12">
        <f t="shared" si="1185"/>
        <v>0</v>
      </c>
      <c r="AE255" s="12">
        <f t="shared" si="1185"/>
        <v>0</v>
      </c>
      <c r="AF255" s="12">
        <f t="shared" si="1185"/>
        <v>0</v>
      </c>
      <c r="AG255" s="12">
        <f t="shared" si="1185"/>
        <v>0</v>
      </c>
      <c r="AH255" s="12">
        <f t="shared" si="1185"/>
        <v>0</v>
      </c>
      <c r="AI255" s="12">
        <f t="shared" si="1185"/>
        <v>0</v>
      </c>
      <c r="AJ255" s="12">
        <f t="shared" si="1185"/>
        <v>2</v>
      </c>
      <c r="AK255" s="12">
        <f t="shared" ref="AK255:BE255" si="1186">SUM(AK256:AK261)</f>
        <v>38840.583628000008</v>
      </c>
      <c r="AL255" s="12">
        <f t="shared" si="1186"/>
        <v>1</v>
      </c>
      <c r="AM255" s="12">
        <f t="shared" si="1186"/>
        <v>18283.494244400001</v>
      </c>
      <c r="AN255" s="12">
        <f t="shared" si="1186"/>
        <v>0</v>
      </c>
      <c r="AO255" s="12">
        <f t="shared" si="1186"/>
        <v>0</v>
      </c>
      <c r="AP255" s="12">
        <f t="shared" si="1186"/>
        <v>0</v>
      </c>
      <c r="AQ255" s="12">
        <f t="shared" si="1186"/>
        <v>0</v>
      </c>
      <c r="AR255" s="12">
        <f t="shared" si="1186"/>
        <v>0</v>
      </c>
      <c r="AS255" s="12">
        <f t="shared" si="1186"/>
        <v>0</v>
      </c>
      <c r="AT255" s="12">
        <f t="shared" si="1186"/>
        <v>0</v>
      </c>
      <c r="AU255" s="12">
        <f t="shared" si="1186"/>
        <v>0</v>
      </c>
      <c r="AV255" s="12">
        <f t="shared" si="1186"/>
        <v>0</v>
      </c>
      <c r="AW255" s="12">
        <f t="shared" si="1186"/>
        <v>0</v>
      </c>
      <c r="AX255" s="12">
        <f t="shared" si="1186"/>
        <v>0</v>
      </c>
      <c r="AY255" s="12">
        <f t="shared" si="1186"/>
        <v>0</v>
      </c>
      <c r="AZ255" s="12">
        <f t="shared" si="1186"/>
        <v>0</v>
      </c>
      <c r="BA255" s="12">
        <f t="shared" si="1186"/>
        <v>0</v>
      </c>
      <c r="BB255" s="12">
        <f t="shared" si="1186"/>
        <v>0</v>
      </c>
      <c r="BC255" s="12">
        <f t="shared" si="1186"/>
        <v>0</v>
      </c>
      <c r="BD255" s="12">
        <f t="shared" si="1186"/>
        <v>380</v>
      </c>
      <c r="BE255" s="12">
        <f t="shared" si="1186"/>
        <v>10645302.943274999</v>
      </c>
      <c r="BF255" s="12">
        <f t="shared" ref="BF255:CA255" si="1187">SUM(BF256:BF261)</f>
        <v>0</v>
      </c>
      <c r="BG255" s="12">
        <f t="shared" si="1187"/>
        <v>0</v>
      </c>
      <c r="BH255" s="12">
        <f t="shared" si="1187"/>
        <v>0</v>
      </c>
      <c r="BI255" s="12">
        <f t="shared" si="1187"/>
        <v>0</v>
      </c>
      <c r="BJ255" s="12">
        <f t="shared" si="1187"/>
        <v>0</v>
      </c>
      <c r="BK255" s="12">
        <f t="shared" si="1187"/>
        <v>0</v>
      </c>
      <c r="BL255" s="12">
        <f t="shared" si="1187"/>
        <v>0</v>
      </c>
      <c r="BM255" s="12">
        <f t="shared" si="1187"/>
        <v>0</v>
      </c>
      <c r="BN255" s="12">
        <f t="shared" si="1187"/>
        <v>0</v>
      </c>
      <c r="BO255" s="12">
        <f t="shared" si="1187"/>
        <v>0</v>
      </c>
      <c r="BP255" s="12">
        <f t="shared" si="1187"/>
        <v>0</v>
      </c>
      <c r="BQ255" s="12">
        <f t="shared" si="1187"/>
        <v>0</v>
      </c>
      <c r="BR255" s="12">
        <f t="shared" si="1187"/>
        <v>0</v>
      </c>
      <c r="BS255" s="12">
        <f t="shared" si="1187"/>
        <v>0</v>
      </c>
      <c r="BT255" s="12">
        <f t="shared" si="1187"/>
        <v>0</v>
      </c>
      <c r="BU255" s="12">
        <f t="shared" si="1187"/>
        <v>0</v>
      </c>
      <c r="BV255" s="12">
        <f t="shared" si="1187"/>
        <v>2</v>
      </c>
      <c r="BW255" s="12">
        <f t="shared" si="1187"/>
        <v>49316.577710400015</v>
      </c>
      <c r="BX255" s="12">
        <f t="shared" si="1187"/>
        <v>0</v>
      </c>
      <c r="BY255" s="12">
        <f t="shared" si="1187"/>
        <v>0</v>
      </c>
      <c r="BZ255" s="12">
        <f t="shared" si="1187"/>
        <v>5</v>
      </c>
      <c r="CA255" s="12">
        <f t="shared" si="1187"/>
        <v>157730.662782</v>
      </c>
      <c r="CB255" s="12">
        <f t="shared" ref="CB255:CI255" si="1188">SUM(CB256:CB261)</f>
        <v>5</v>
      </c>
      <c r="CC255" s="12">
        <f t="shared" si="1188"/>
        <v>179045.61721199998</v>
      </c>
      <c r="CD255" s="12">
        <f t="shared" si="1188"/>
        <v>1</v>
      </c>
      <c r="CE255" s="12">
        <f t="shared" si="1188"/>
        <v>23304.350176800002</v>
      </c>
      <c r="CF255" s="12">
        <f t="shared" si="1188"/>
        <v>7</v>
      </c>
      <c r="CG255" s="12">
        <f t="shared" si="1188"/>
        <v>153581.35165296</v>
      </c>
      <c r="CH255" s="12">
        <f t="shared" si="1188"/>
        <v>0</v>
      </c>
      <c r="CI255" s="12">
        <f t="shared" si="1188"/>
        <v>0</v>
      </c>
      <c r="CJ255" s="12">
        <f>SUM(CJ256:CJ261)</f>
        <v>0</v>
      </c>
      <c r="CK255" s="11">
        <f t="shared" si="1176"/>
        <v>0</v>
      </c>
      <c r="CL255" s="12">
        <f t="shared" ref="CL255:DE255" si="1189">SUM(CL256:CL261)</f>
        <v>15</v>
      </c>
      <c r="CM255" s="12">
        <f t="shared" si="1189"/>
        <v>329102.89639920002</v>
      </c>
      <c r="CN255" s="12">
        <f t="shared" si="1189"/>
        <v>0</v>
      </c>
      <c r="CO255" s="12">
        <f t="shared" si="1189"/>
        <v>0</v>
      </c>
      <c r="CP255" s="12">
        <f t="shared" si="1189"/>
        <v>0</v>
      </c>
      <c r="CQ255" s="12">
        <f t="shared" si="1189"/>
        <v>0</v>
      </c>
      <c r="CR255" s="12">
        <f t="shared" si="1189"/>
        <v>0</v>
      </c>
      <c r="CS255" s="12">
        <f t="shared" si="1189"/>
        <v>0</v>
      </c>
      <c r="CT255" s="12">
        <f t="shared" si="1189"/>
        <v>0</v>
      </c>
      <c r="CU255" s="12">
        <f t="shared" si="1189"/>
        <v>0</v>
      </c>
      <c r="CV255" s="12">
        <f t="shared" si="1189"/>
        <v>0</v>
      </c>
      <c r="CW255" s="12">
        <f t="shared" si="1189"/>
        <v>0</v>
      </c>
      <c r="CX255" s="12">
        <f t="shared" si="1189"/>
        <v>0</v>
      </c>
      <c r="CY255" s="12">
        <f t="shared" si="1189"/>
        <v>0</v>
      </c>
      <c r="CZ255" s="12">
        <f t="shared" si="1189"/>
        <v>0</v>
      </c>
      <c r="DA255" s="12">
        <f t="shared" si="1189"/>
        <v>0</v>
      </c>
      <c r="DB255" s="12">
        <f t="shared" si="1189"/>
        <v>0</v>
      </c>
      <c r="DC255" s="12">
        <f t="shared" si="1189"/>
        <v>0</v>
      </c>
      <c r="DD255" s="12">
        <f t="shared" si="1189"/>
        <v>0</v>
      </c>
      <c r="DE255" s="12">
        <f t="shared" si="1189"/>
        <v>0</v>
      </c>
      <c r="DF255" s="12">
        <f t="shared" ref="DF255:EA255" si="1190">SUM(DF256:DF261)</f>
        <v>0</v>
      </c>
      <c r="DG255" s="12">
        <f t="shared" si="1190"/>
        <v>0</v>
      </c>
      <c r="DH255" s="12">
        <f t="shared" si="1190"/>
        <v>4</v>
      </c>
      <c r="DI255" s="12">
        <f t="shared" si="1190"/>
        <v>219458.77081128</v>
      </c>
      <c r="DJ255" s="12">
        <f t="shared" si="1190"/>
        <v>233</v>
      </c>
      <c r="DK255" s="12">
        <f t="shared" si="1190"/>
        <v>6864593.6363004018</v>
      </c>
      <c r="DL255" s="12">
        <f t="shared" si="1190"/>
        <v>0</v>
      </c>
      <c r="DM255" s="12">
        <f t="shared" si="1190"/>
        <v>0</v>
      </c>
      <c r="DN255" s="12">
        <f t="shared" si="1190"/>
        <v>0</v>
      </c>
      <c r="DO255" s="12">
        <f t="shared" si="1190"/>
        <v>0</v>
      </c>
      <c r="DP255" s="12">
        <f t="shared" si="1190"/>
        <v>0</v>
      </c>
      <c r="DQ255" s="12">
        <f t="shared" si="1190"/>
        <v>0</v>
      </c>
      <c r="DR255" s="12">
        <f t="shared" si="1190"/>
        <v>0</v>
      </c>
      <c r="DS255" s="12">
        <f t="shared" si="1190"/>
        <v>0</v>
      </c>
      <c r="DT255" s="12">
        <f t="shared" si="1190"/>
        <v>0</v>
      </c>
      <c r="DU255" s="12">
        <f t="shared" si="1190"/>
        <v>0</v>
      </c>
      <c r="DV255" s="12">
        <f t="shared" si="1190"/>
        <v>2</v>
      </c>
      <c r="DW255" s="12">
        <f t="shared" si="1190"/>
        <v>46608.700353600005</v>
      </c>
      <c r="DX255" s="12">
        <f t="shared" si="1190"/>
        <v>1</v>
      </c>
      <c r="DY255" s="12">
        <f t="shared" si="1190"/>
        <v>47532.348378900017</v>
      </c>
      <c r="DZ255" s="12">
        <f t="shared" si="1190"/>
        <v>10</v>
      </c>
      <c r="EA255" s="12">
        <f t="shared" si="1190"/>
        <v>448781.29053450003</v>
      </c>
      <c r="EB255" s="12">
        <f t="shared" ref="EB255:EC255" si="1191">SUM(EB256:EB261)</f>
        <v>957</v>
      </c>
      <c r="EC255" s="12">
        <f t="shared" si="1191"/>
        <v>25908492.687363442</v>
      </c>
    </row>
    <row r="256" spans="1:133" ht="30" x14ac:dyDescent="0.25">
      <c r="A256" s="47">
        <v>244</v>
      </c>
      <c r="B256" s="24" t="s">
        <v>323</v>
      </c>
      <c r="C256" s="17">
        <v>19007.45</v>
      </c>
      <c r="D256" s="17">
        <f t="shared" si="1177"/>
        <v>16156.3325</v>
      </c>
      <c r="E256" s="9">
        <v>0.89</v>
      </c>
      <c r="F256" s="10">
        <v>0.8</v>
      </c>
      <c r="G256" s="18"/>
      <c r="H256" s="19">
        <v>0.69</v>
      </c>
      <c r="I256" s="19">
        <v>0.13</v>
      </c>
      <c r="J256" s="19">
        <v>0.03</v>
      </c>
      <c r="K256" s="19">
        <v>0.15</v>
      </c>
      <c r="L256" s="17">
        <v>1.4</v>
      </c>
      <c r="M256" s="17">
        <v>1.68</v>
      </c>
      <c r="N256" s="17">
        <v>2.23</v>
      </c>
      <c r="O256" s="17">
        <v>2.39</v>
      </c>
      <c r="P256" s="11"/>
      <c r="Q256" s="11">
        <f t="shared" ref="Q256:Q261" si="1192">P256/12*9*C256*E256*F256*L256*$Q$9+P256/12*3*C256*E256*F256*L256*$Q$8</f>
        <v>0</v>
      </c>
      <c r="R256" s="11"/>
      <c r="S256" s="11">
        <f t="shared" ref="S256:S261" si="1193">R256*C256*E256*F256*L256*$S$9</f>
        <v>0</v>
      </c>
      <c r="T256" s="11">
        <v>0</v>
      </c>
      <c r="U256" s="11">
        <f t="shared" ref="U256:U261" si="1194">T256*C256*E256*F256*L256*$U$9</f>
        <v>0</v>
      </c>
      <c r="V256" s="11">
        <v>0</v>
      </c>
      <c r="W256" s="11">
        <f t="shared" ref="W256:W261" si="1195">V256*C256*E256*F256*L256*$W$9</f>
        <v>0</v>
      </c>
      <c r="X256" s="11">
        <v>0</v>
      </c>
      <c r="Y256" s="11">
        <f t="shared" ref="Y256:Y261" si="1196">X256*C256*E256*F256*L256*$Y$9</f>
        <v>0</v>
      </c>
      <c r="Z256" s="11">
        <v>132</v>
      </c>
      <c r="AA256" s="11">
        <f t="shared" ref="AA256:AA261" si="1197">Z256*C256*E256*F256*L256*$AA$9</f>
        <v>2751050.1184320003</v>
      </c>
      <c r="AB256" s="11">
        <v>0</v>
      </c>
      <c r="AC256" s="11">
        <f t="shared" ref="AC256:AC261" si="1198">AB256*C256*E256*F256*L256*$AC$9</f>
        <v>0</v>
      </c>
      <c r="AD256" s="11">
        <v>0</v>
      </c>
      <c r="AE256" s="11">
        <f t="shared" ref="AE256:AE261" si="1199">AD256*C256*E256*F256*L256*$AE$9</f>
        <v>0</v>
      </c>
      <c r="AF256" s="11">
        <v>0</v>
      </c>
      <c r="AG256" s="11">
        <f t="shared" ref="AG256:AG261" si="1200">AF256*C256*E256*F256*L256*$AG$9</f>
        <v>0</v>
      </c>
      <c r="AH256" s="11">
        <v>0</v>
      </c>
      <c r="AI256" s="11">
        <f t="shared" ref="AI256:AI261" si="1201">AH256/12*9*C256*E256*F256*L256*$AI$9+AH256/12*3*C256*E256*F256*L256*$AI$8</f>
        <v>0</v>
      </c>
      <c r="AJ256" s="11">
        <v>2</v>
      </c>
      <c r="AK256" s="11">
        <f t="shared" ref="AK256:AK261" si="1202">AJ256/12*9*C256*E256*F256*L256*$AK$9+AJ256/12*3*C256*E256*F256*L256*$AK$8</f>
        <v>38840.583628000008</v>
      </c>
      <c r="AL256" s="11">
        <v>1</v>
      </c>
      <c r="AM256" s="11">
        <f t="shared" ref="AM256:AM261" si="1203">AL256/12*9*C256*E256*F256*L256*$AM$9+AL256/12*3*C256*E256*F256*L256*$AM$8</f>
        <v>18283.494244400001</v>
      </c>
      <c r="AN256" s="11"/>
      <c r="AO256" s="11">
        <f t="shared" ref="AO256:AO261" si="1204">SUM($AO$9*AN256*C256*E256*F256*L256)</f>
        <v>0</v>
      </c>
      <c r="AP256" s="11">
        <v>0</v>
      </c>
      <c r="AQ256" s="11">
        <f t="shared" ref="AQ256:AQ261" si="1205">AP256/12*3*C256*E256*F256*L256*$AQ$8+AP256/12*9*C256*E256*F256*L256*$AQ$9</f>
        <v>0</v>
      </c>
      <c r="AR256" s="11">
        <v>0</v>
      </c>
      <c r="AS256" s="11">
        <f t="shared" ref="AS256:AS261" si="1206">AR256/12*9*C256*E256*F256*L256*$AS$9+AR256/12*3*C256*E256*F256*L256*$AS$8</f>
        <v>0</v>
      </c>
      <c r="AT256" s="11">
        <v>0</v>
      </c>
      <c r="AU256" s="11">
        <f t="shared" ref="AU256:AU261" si="1207">AT256*C256*E256*F256*L256*$AU$9</f>
        <v>0</v>
      </c>
      <c r="AV256" s="11">
        <v>0</v>
      </c>
      <c r="AW256" s="11">
        <f t="shared" ref="AW256:AW261" si="1208">AV256*C256*E256*F256*L256*$AW$9</f>
        <v>0</v>
      </c>
      <c r="AX256" s="11"/>
      <c r="AY256" s="11">
        <f t="shared" ref="AY256:AY261" si="1209">SUM(AX256*$AY$9*C256*E256*F256*L256)</f>
        <v>0</v>
      </c>
      <c r="AZ256" s="11"/>
      <c r="BA256" s="11">
        <f t="shared" ref="BA256:BA261" si="1210">(AZ256/12*3*C256*E256*F256*L256*$BA$8)+(AZ256/12*9*C256*E256*F256*L256*$BA$9)</f>
        <v>0</v>
      </c>
      <c r="BB256" s="11">
        <v>0</v>
      </c>
      <c r="BC256" s="11">
        <f t="shared" ref="BC256:BC261" si="1211">BB256/12*9*C256*E256*F256*L256*$BC$9+BB256/12*3*C256*E256*F256*L256*$BC$8</f>
        <v>0</v>
      </c>
      <c r="BD256" s="11">
        <v>130</v>
      </c>
      <c r="BE256" s="11">
        <f t="shared" ref="BE256:BE261" si="1212">BD256/12*9*C256*E256*F256*L256*$BE$9+BD256/12*3*C256*E256*F256*L256*$BE$8</f>
        <v>2641633.3523580004</v>
      </c>
      <c r="BF256" s="11">
        <v>0</v>
      </c>
      <c r="BG256" s="11">
        <f t="shared" ref="BG256:BG261" si="1213">BF256/12*9*C256*E256*F256*L256*$BG$9+BF256/12*3*C256*E256*F256*L256*$BG$8</f>
        <v>0</v>
      </c>
      <c r="BH256" s="11">
        <v>0</v>
      </c>
      <c r="BI256" s="11">
        <f t="shared" ref="BI256:BI261" si="1214">BH256/12*9*C256*E256*F256*L256*$BI$9+BH256/12*3*C256*E256*F256*L256*$BI$8</f>
        <v>0</v>
      </c>
      <c r="BJ256" s="11">
        <v>0</v>
      </c>
      <c r="BK256" s="11">
        <f t="shared" ref="BK256:BK261" si="1215">BJ256/12*9*C256*E256*F256*L256*$BK$9+BJ256/12*3*C256*E256*F256*L256*$BK$8</f>
        <v>0</v>
      </c>
      <c r="BL256" s="11">
        <v>0</v>
      </c>
      <c r="BM256" s="11">
        <f t="shared" ref="BM256:BM261" si="1216">BL256/12*9*C256*E256*F256*L256*$BM$9+BL256/12*3*C256*E256*F256*L256*$BM$8</f>
        <v>0</v>
      </c>
      <c r="BN256" s="11">
        <v>0</v>
      </c>
      <c r="BO256" s="11">
        <f t="shared" ref="BO256:BO261" si="1217">BN256/12*9*C256*E256*F256*L256*$BO$9+BN256/12*3*C256*E256*F256*L256*$BO$8</f>
        <v>0</v>
      </c>
      <c r="BP256" s="11">
        <v>0</v>
      </c>
      <c r="BQ256" s="11">
        <f t="shared" ref="BQ256:BQ261" si="1218">BP256/12*9*C256*E256*F256*L256*$BQ$9+BP256/12*3*C256*E256*F256*L256*$BQ$8</f>
        <v>0</v>
      </c>
      <c r="BR256" s="11">
        <v>0</v>
      </c>
      <c r="BS256" s="11">
        <f t="shared" ref="BS256:BS261" si="1219">BR256/12*9*C256*E256*F256*L256*$BS$9+BR256/12*3*C256*E256*F256*L256*$BS$8</f>
        <v>0</v>
      </c>
      <c r="BT256" s="11">
        <v>0</v>
      </c>
      <c r="BU256" s="11">
        <f t="shared" ref="BU256:BU261" si="1220">BT256*C256*E256*F256*L256*$BU$9</f>
        <v>0</v>
      </c>
      <c r="BV256" s="11">
        <v>1</v>
      </c>
      <c r="BW256" s="11">
        <f t="shared" ref="BW256:BW261" si="1221">BV256/12*9*C256*E256*F256*L256*$BW$9+BV256/12*3*C256*E256*F256*L256*$BW$8</f>
        <v>20320.256556600005</v>
      </c>
      <c r="BX256" s="11">
        <v>0</v>
      </c>
      <c r="BY256" s="11">
        <f t="shared" ref="BY256:BY261" si="1222">BX256/12*9*C256*E256*F256*L256*$BY$9+BX256/12*3*C256*E256*F256*L256*$BY$8</f>
        <v>0</v>
      </c>
      <c r="BZ256" s="11">
        <v>5</v>
      </c>
      <c r="CA256" s="11">
        <f t="shared" ref="CA256:CA261" si="1223">BZ256/12*9*C256*E256*F256*M256*$CA$9+BZ256/12*3*C256*E256*F256*M256*$CA$8</f>
        <v>157730.662782</v>
      </c>
      <c r="CB256" s="11">
        <v>5</v>
      </c>
      <c r="CC256" s="11">
        <f t="shared" ref="CC256:CC261" si="1224">CB256/12*9*C256*E256*F256*M256*$CC$9+CB256/12*3*C256*E256*F256*M256*$CC$8</f>
        <v>179045.61721199998</v>
      </c>
      <c r="CD256" s="11">
        <v>1</v>
      </c>
      <c r="CE256" s="11">
        <f t="shared" ref="CE256:CE261" si="1225">CD256/12*9*C256*E256*F256*M256*$CE$9+CD256/12*3*C256*E256*F256*M256*$CE$8</f>
        <v>23304.350176800002</v>
      </c>
      <c r="CF256" s="11">
        <v>7</v>
      </c>
      <c r="CG256" s="11">
        <f t="shared" ref="CG256:CG261" si="1226">CF256/12*9*C256*E256*F256*M256*$CG$9+CF256/12*3*C256*E256*F256*M256*$CG$8</f>
        <v>153581.35165296</v>
      </c>
      <c r="CH256" s="11"/>
      <c r="CI256" s="11">
        <f t="shared" ref="CI256:CI261" si="1227">SUM(CH256*$CI$9*C256*E256*F256*M256)</f>
        <v>0</v>
      </c>
      <c r="CJ256" s="11"/>
      <c r="CK256" s="11">
        <f t="shared" si="1176"/>
        <v>0</v>
      </c>
      <c r="CL256" s="11">
        <v>15</v>
      </c>
      <c r="CM256" s="11">
        <f t="shared" ref="CM256:CM261" si="1228">CL256/12*9*C256*E256*F256*M256*$CM$9+CL256/12*3*C256*E256*F256*M256*$CM$8</f>
        <v>329102.89639920002</v>
      </c>
      <c r="CN256" s="11">
        <v>0</v>
      </c>
      <c r="CO256" s="11">
        <f t="shared" ref="CO256:CO261" si="1229">CN256/12*9*C256*E256*F256*M256*$CO$9+CN256/12*3*C256*E256*F256*M256*$CO$8</f>
        <v>0</v>
      </c>
      <c r="CP256" s="11">
        <v>0</v>
      </c>
      <c r="CQ256" s="11">
        <f t="shared" ref="CQ256:CQ261" si="1230">CP256/12*9*C256*E256*F256*M256*$CQ$9+CP256/12*3*C256*E256*F256*M256*$CQ$8</f>
        <v>0</v>
      </c>
      <c r="CR256" s="11">
        <v>0</v>
      </c>
      <c r="CS256" s="11">
        <f t="shared" ref="CS256:CS261" si="1231">CR256*C256*E256*F256*M256*$CS$9</f>
        <v>0</v>
      </c>
      <c r="CT256" s="11">
        <v>0</v>
      </c>
      <c r="CU256" s="11">
        <f t="shared" ref="CU256:CU261" si="1232">CT256/12*9*C256*E256*F256*M256*$CU$9+CT256/12*3*C256*E256*F256*M256*$CU$8</f>
        <v>0</v>
      </c>
      <c r="CV256" s="11"/>
      <c r="CW256" s="11">
        <f t="shared" ref="CW256:CW261" si="1233">SUM(CV256*$CW$9*C256*E256*F256*M256)</f>
        <v>0</v>
      </c>
      <c r="CX256" s="11"/>
      <c r="CY256" s="11">
        <f t="shared" ref="CY256:CY261" si="1234">(CX256/12*2*C256*E256*F256*M256*$CY$8)+(CX256/12*9*C256*E256*F256*M256*$CY$9)</f>
        <v>0</v>
      </c>
      <c r="CZ256" s="11">
        <v>0</v>
      </c>
      <c r="DA256" s="11">
        <f t="shared" ref="DA256:DA261" si="1235">CZ256*C256*E256*F256*M256*$DA$9</f>
        <v>0</v>
      </c>
      <c r="DB256" s="11">
        <v>0</v>
      </c>
      <c r="DC256" s="11">
        <f t="shared" ref="DC256:DC261" si="1236">DB256/12*9*C256*E256*F256*M256*$DC$9+DB256/12*3*C256*E256*F256*M256*$DC$8</f>
        <v>0</v>
      </c>
      <c r="DD256" s="11">
        <v>0</v>
      </c>
      <c r="DE256" s="11">
        <f t="shared" ref="DE256:DE261" si="1237">DD256/12*9*C256*E256*F256*M256*$DE$9+DD256/12*3*C256*E256*F256*M256*$DE$8</f>
        <v>0</v>
      </c>
      <c r="DF256" s="11">
        <v>0</v>
      </c>
      <c r="DG256" s="11">
        <f t="shared" ref="DG256:DG261" si="1238">DF256/12*9*C256*E256*F256*M256*$DG$9+DF256/12*3*C256*E256*F256*M256*$DG$8</f>
        <v>0</v>
      </c>
      <c r="DH256" s="11">
        <v>0</v>
      </c>
      <c r="DI256" s="11">
        <f t="shared" ref="DI256:DI261" si="1239">DH256/12*9*C256*E256*F256*M256*$DI$9+DH256/12*3*C256*E256*F256*M256*$DI$8</f>
        <v>0</v>
      </c>
      <c r="DJ256" s="11">
        <v>130</v>
      </c>
      <c r="DK256" s="11">
        <f t="shared" ref="DK256:DK261" si="1240">DJ256/12*9*C256*E256*F256*M256*$DK$9+DJ256/12*3*C256*E256*F256*M256*$DK$8</f>
        <v>3169960.0228296006</v>
      </c>
      <c r="DL256" s="11">
        <v>0</v>
      </c>
      <c r="DM256" s="11">
        <f t="shared" ref="DM256:DM261" si="1241">DL256/12*3*C256*E256*F256*M256*$DM$8+DL256/12*9*C256*E256*F256*M256*$DM$9</f>
        <v>0</v>
      </c>
      <c r="DN256" s="11">
        <v>0</v>
      </c>
      <c r="DO256" s="11">
        <f t="shared" ref="DO256:DO261" si="1242">DN256/12*9*C256*E256*F256*M256*$DO$9+DN256/12*3*C256*E256*F256*M256*$DO$8</f>
        <v>0</v>
      </c>
      <c r="DP256" s="11">
        <v>0</v>
      </c>
      <c r="DQ256" s="11">
        <f t="shared" ref="DQ256:DQ261" si="1243">DP256/12*9*C256*E256*F256*M256*$DQ$9+DP256/12*3*C256*E256*F256*M256*$DQ$8</f>
        <v>0</v>
      </c>
      <c r="DR256" s="11">
        <v>0</v>
      </c>
      <c r="DS256" s="11">
        <f t="shared" ref="DS256:DS261" si="1244">DR256/12*9*C256*E256*F256*M256*$DS$9+DR256/12*3*C256*E256*F256*M256*$DS$8</f>
        <v>0</v>
      </c>
      <c r="DT256" s="11">
        <v>0</v>
      </c>
      <c r="DU256" s="11">
        <f t="shared" ref="DU256:DU261" si="1245">DT256/12*9*C256*E256*F256*M256*$DU$9+DT256/12*3*C256*E256*F256*M256*$DU$8</f>
        <v>0</v>
      </c>
      <c r="DV256" s="11">
        <v>2</v>
      </c>
      <c r="DW256" s="11">
        <f t="shared" ref="DW256:DW261" si="1246">DV256/12*9*C256*E256*F256*M256*$DW$9+DV256/12*3*C256*E256*F256*M256*$DW$8</f>
        <v>46608.700353600005</v>
      </c>
      <c r="DX256" s="11">
        <v>1</v>
      </c>
      <c r="DY256" s="11">
        <f t="shared" ref="DY256:DY261" si="1247">DX256/12*9*C256*E256*F256*N256*$DY$9+DX256/12*3*C256*E256*F256*N256*$DY$8</f>
        <v>47532.348378900017</v>
      </c>
      <c r="DZ256" s="11">
        <v>10</v>
      </c>
      <c r="EA256" s="11">
        <f t="shared" ref="EA256:EA261" si="1248">DZ256/12*9*C256*E256*F256*O256*$EA$9+DZ256/12*3*C256*E256*F256*O256*$EA$8</f>
        <v>448781.29053450003</v>
      </c>
      <c r="EB256" s="64">
        <f t="shared" ref="EB256:EC261" si="1249">SUM(P256,R256,T256,V256,X256,Z256,AB256,AD256,AF256,AH256,AJ256,AL256,AP256,AR256,AT256,AV256,AX256,AZ256,BB256,BD256,BF256,BH256,BJ256,BL256,BN256,BP256,BR256,BT256,BV256,BX256,BZ256,CB256,CD256,CF256,CH256,CJ256,CL256,CN256,CP256,CR256,CT256,CV256,CX256,CZ256,DB256,DD256,DF256,DH256,DJ256,DL256,DN256,DP256,DR256,DT256,DV256,DX256,DZ256,AN256)</f>
        <v>442</v>
      </c>
      <c r="EC256" s="64">
        <f t="shared" si="1249"/>
        <v>10025775.045538563</v>
      </c>
    </row>
    <row r="257" spans="1:133" ht="30" x14ac:dyDescent="0.25">
      <c r="A257" s="47">
        <v>166</v>
      </c>
      <c r="B257" s="24" t="s">
        <v>324</v>
      </c>
      <c r="C257" s="17">
        <v>19007.45</v>
      </c>
      <c r="D257" s="17"/>
      <c r="E257" s="9">
        <v>0.99</v>
      </c>
      <c r="F257" s="10">
        <v>0.8</v>
      </c>
      <c r="G257" s="18"/>
      <c r="H257" s="19">
        <v>0.69</v>
      </c>
      <c r="I257" s="19">
        <v>0.13</v>
      </c>
      <c r="J257" s="19">
        <v>0.03</v>
      </c>
      <c r="K257" s="19">
        <v>0.15</v>
      </c>
      <c r="L257" s="17">
        <v>1.4</v>
      </c>
      <c r="M257" s="17">
        <v>1.68</v>
      </c>
      <c r="N257" s="17">
        <v>2.23</v>
      </c>
      <c r="O257" s="17">
        <v>2.39</v>
      </c>
      <c r="P257" s="12"/>
      <c r="Q257" s="11">
        <f t="shared" si="1192"/>
        <v>0</v>
      </c>
      <c r="R257" s="11">
        <v>5</v>
      </c>
      <c r="S257" s="11">
        <f t="shared" si="1193"/>
        <v>136990.49364</v>
      </c>
      <c r="T257" s="11"/>
      <c r="U257" s="11">
        <f t="shared" si="1194"/>
        <v>0</v>
      </c>
      <c r="V257" s="11"/>
      <c r="W257" s="11">
        <f t="shared" si="1195"/>
        <v>0</v>
      </c>
      <c r="X257" s="11"/>
      <c r="Y257" s="11">
        <f t="shared" si="1196"/>
        <v>0</v>
      </c>
      <c r="Z257" s="11"/>
      <c r="AA257" s="11">
        <f t="shared" si="1197"/>
        <v>0</v>
      </c>
      <c r="AB257" s="11"/>
      <c r="AC257" s="11">
        <f t="shared" si="1198"/>
        <v>0</v>
      </c>
      <c r="AD257" s="11"/>
      <c r="AE257" s="11">
        <f t="shared" si="1199"/>
        <v>0</v>
      </c>
      <c r="AF257" s="11"/>
      <c r="AG257" s="11">
        <f t="shared" si="1200"/>
        <v>0</v>
      </c>
      <c r="AH257" s="11"/>
      <c r="AI257" s="11">
        <f t="shared" si="1201"/>
        <v>0</v>
      </c>
      <c r="AJ257" s="11"/>
      <c r="AK257" s="11">
        <f t="shared" si="1202"/>
        <v>0</v>
      </c>
      <c r="AL257" s="11"/>
      <c r="AM257" s="11">
        <f t="shared" si="1203"/>
        <v>0</v>
      </c>
      <c r="AN257" s="11"/>
      <c r="AO257" s="11">
        <f t="shared" si="1204"/>
        <v>0</v>
      </c>
      <c r="AP257" s="11"/>
      <c r="AQ257" s="11">
        <f t="shared" si="1205"/>
        <v>0</v>
      </c>
      <c r="AR257" s="11"/>
      <c r="AS257" s="11">
        <f t="shared" si="1206"/>
        <v>0</v>
      </c>
      <c r="AT257" s="11"/>
      <c r="AU257" s="11">
        <f t="shared" si="1207"/>
        <v>0</v>
      </c>
      <c r="AV257" s="11"/>
      <c r="AW257" s="11">
        <f t="shared" si="1208"/>
        <v>0</v>
      </c>
      <c r="AX257" s="11"/>
      <c r="AY257" s="11">
        <f t="shared" si="1209"/>
        <v>0</v>
      </c>
      <c r="AZ257" s="11"/>
      <c r="BA257" s="11">
        <f t="shared" si="1210"/>
        <v>0</v>
      </c>
      <c r="BB257" s="11"/>
      <c r="BC257" s="11">
        <f t="shared" si="1211"/>
        <v>0</v>
      </c>
      <c r="BD257" s="12">
        <v>50</v>
      </c>
      <c r="BE257" s="11">
        <f t="shared" si="1212"/>
        <v>1130171.57253</v>
      </c>
      <c r="BF257" s="11"/>
      <c r="BG257" s="11">
        <f t="shared" si="1213"/>
        <v>0</v>
      </c>
      <c r="BH257" s="11"/>
      <c r="BI257" s="11">
        <f t="shared" si="1214"/>
        <v>0</v>
      </c>
      <c r="BJ257" s="11"/>
      <c r="BK257" s="11">
        <f t="shared" si="1215"/>
        <v>0</v>
      </c>
      <c r="BL257" s="11"/>
      <c r="BM257" s="11">
        <f t="shared" si="1216"/>
        <v>0</v>
      </c>
      <c r="BN257" s="11"/>
      <c r="BO257" s="11">
        <f t="shared" si="1217"/>
        <v>0</v>
      </c>
      <c r="BP257" s="11"/>
      <c r="BQ257" s="11">
        <f t="shared" si="1218"/>
        <v>0</v>
      </c>
      <c r="BR257" s="11"/>
      <c r="BS257" s="11">
        <f t="shared" si="1219"/>
        <v>0</v>
      </c>
      <c r="BT257" s="11"/>
      <c r="BU257" s="11">
        <f t="shared" si="1220"/>
        <v>0</v>
      </c>
      <c r="BV257" s="11"/>
      <c r="BW257" s="11">
        <f t="shared" si="1221"/>
        <v>0</v>
      </c>
      <c r="BX257" s="11"/>
      <c r="BY257" s="11">
        <f t="shared" si="1222"/>
        <v>0</v>
      </c>
      <c r="BZ257" s="11"/>
      <c r="CA257" s="11">
        <f t="shared" si="1223"/>
        <v>0</v>
      </c>
      <c r="CB257" s="11"/>
      <c r="CC257" s="11">
        <f t="shared" si="1224"/>
        <v>0</v>
      </c>
      <c r="CD257" s="11"/>
      <c r="CE257" s="11">
        <f t="shared" si="1225"/>
        <v>0</v>
      </c>
      <c r="CF257" s="11"/>
      <c r="CG257" s="11">
        <f t="shared" si="1226"/>
        <v>0</v>
      </c>
      <c r="CH257" s="11"/>
      <c r="CI257" s="11">
        <f t="shared" si="1227"/>
        <v>0</v>
      </c>
      <c r="CJ257" s="11"/>
      <c r="CK257" s="11">
        <f t="shared" si="1176"/>
        <v>0</v>
      </c>
      <c r="CL257" s="11"/>
      <c r="CM257" s="11">
        <f t="shared" si="1228"/>
        <v>0</v>
      </c>
      <c r="CN257" s="11"/>
      <c r="CO257" s="11">
        <f t="shared" si="1229"/>
        <v>0</v>
      </c>
      <c r="CP257" s="11"/>
      <c r="CQ257" s="11">
        <f t="shared" si="1230"/>
        <v>0</v>
      </c>
      <c r="CR257" s="11"/>
      <c r="CS257" s="11">
        <f t="shared" si="1231"/>
        <v>0</v>
      </c>
      <c r="CT257" s="11"/>
      <c r="CU257" s="11">
        <f t="shared" si="1232"/>
        <v>0</v>
      </c>
      <c r="CV257" s="11"/>
      <c r="CW257" s="11">
        <f t="shared" si="1233"/>
        <v>0</v>
      </c>
      <c r="CX257" s="11"/>
      <c r="CY257" s="11">
        <f t="shared" si="1234"/>
        <v>0</v>
      </c>
      <c r="CZ257" s="11"/>
      <c r="DA257" s="11">
        <f t="shared" si="1235"/>
        <v>0</v>
      </c>
      <c r="DB257" s="11"/>
      <c r="DC257" s="11">
        <f t="shared" si="1236"/>
        <v>0</v>
      </c>
      <c r="DD257" s="11"/>
      <c r="DE257" s="11">
        <f t="shared" si="1237"/>
        <v>0</v>
      </c>
      <c r="DF257" s="11"/>
      <c r="DG257" s="11">
        <f t="shared" si="1238"/>
        <v>0</v>
      </c>
      <c r="DH257" s="11"/>
      <c r="DI257" s="11">
        <f t="shared" si="1239"/>
        <v>0</v>
      </c>
      <c r="DJ257" s="12">
        <v>50</v>
      </c>
      <c r="DK257" s="11">
        <f t="shared" si="1240"/>
        <v>1356205.8870360001</v>
      </c>
      <c r="DL257" s="11"/>
      <c r="DM257" s="11">
        <f t="shared" si="1241"/>
        <v>0</v>
      </c>
      <c r="DN257" s="11"/>
      <c r="DO257" s="11">
        <f t="shared" si="1242"/>
        <v>0</v>
      </c>
      <c r="DP257" s="11"/>
      <c r="DQ257" s="11">
        <f t="shared" si="1243"/>
        <v>0</v>
      </c>
      <c r="DR257" s="11"/>
      <c r="DS257" s="11">
        <f t="shared" si="1244"/>
        <v>0</v>
      </c>
      <c r="DT257" s="11"/>
      <c r="DU257" s="11">
        <f t="shared" si="1245"/>
        <v>0</v>
      </c>
      <c r="DV257" s="11"/>
      <c r="DW257" s="11">
        <f t="shared" si="1246"/>
        <v>0</v>
      </c>
      <c r="DX257" s="11"/>
      <c r="DY257" s="11">
        <f t="shared" si="1247"/>
        <v>0</v>
      </c>
      <c r="DZ257" s="11"/>
      <c r="EA257" s="11">
        <f t="shared" si="1248"/>
        <v>0</v>
      </c>
      <c r="EB257" s="64">
        <f t="shared" si="1249"/>
        <v>105</v>
      </c>
      <c r="EC257" s="64">
        <f t="shared" si="1249"/>
        <v>2623367.9532059999</v>
      </c>
    </row>
    <row r="258" spans="1:133" x14ac:dyDescent="0.25">
      <c r="A258" s="47">
        <v>245</v>
      </c>
      <c r="B258" s="16" t="s">
        <v>325</v>
      </c>
      <c r="C258" s="17">
        <v>19007.45</v>
      </c>
      <c r="D258" s="17">
        <f t="shared" ref="D258:D263" si="1250">C258*(H258+I258+J258)</f>
        <v>16156.3325</v>
      </c>
      <c r="E258" s="9">
        <v>0.74</v>
      </c>
      <c r="F258" s="10">
        <v>0.8</v>
      </c>
      <c r="G258" s="18"/>
      <c r="H258" s="19">
        <v>0.71</v>
      </c>
      <c r="I258" s="19">
        <v>0.11</v>
      </c>
      <c r="J258" s="19">
        <v>0.03</v>
      </c>
      <c r="K258" s="19">
        <v>0.15</v>
      </c>
      <c r="L258" s="17">
        <v>1.4</v>
      </c>
      <c r="M258" s="17">
        <v>1.68</v>
      </c>
      <c r="N258" s="17">
        <v>2.23</v>
      </c>
      <c r="O258" s="17">
        <v>2.39</v>
      </c>
      <c r="P258" s="11"/>
      <c r="Q258" s="11">
        <f t="shared" si="1192"/>
        <v>0</v>
      </c>
      <c r="R258" s="11">
        <v>0</v>
      </c>
      <c r="S258" s="11">
        <f t="shared" si="1193"/>
        <v>0</v>
      </c>
      <c r="T258" s="11">
        <v>0</v>
      </c>
      <c r="U258" s="11">
        <f t="shared" si="1194"/>
        <v>0</v>
      </c>
      <c r="V258" s="11">
        <v>0</v>
      </c>
      <c r="W258" s="11">
        <f t="shared" si="1195"/>
        <v>0</v>
      </c>
      <c r="X258" s="11">
        <v>0</v>
      </c>
      <c r="Y258" s="11">
        <f t="shared" si="1196"/>
        <v>0</v>
      </c>
      <c r="Z258" s="11">
        <v>72</v>
      </c>
      <c r="AA258" s="11">
        <f t="shared" si="1197"/>
        <v>1247667.2651520001</v>
      </c>
      <c r="AB258" s="11">
        <v>0</v>
      </c>
      <c r="AC258" s="11">
        <f t="shared" si="1198"/>
        <v>0</v>
      </c>
      <c r="AD258" s="11">
        <v>0</v>
      </c>
      <c r="AE258" s="11">
        <f t="shared" si="1199"/>
        <v>0</v>
      </c>
      <c r="AF258" s="11">
        <v>0</v>
      </c>
      <c r="AG258" s="11">
        <f t="shared" si="1200"/>
        <v>0</v>
      </c>
      <c r="AH258" s="11">
        <v>0</v>
      </c>
      <c r="AI258" s="11">
        <f t="shared" si="1201"/>
        <v>0</v>
      </c>
      <c r="AJ258" s="11">
        <v>0</v>
      </c>
      <c r="AK258" s="11">
        <f t="shared" si="1202"/>
        <v>0</v>
      </c>
      <c r="AL258" s="11">
        <v>0</v>
      </c>
      <c r="AM258" s="11">
        <f t="shared" si="1203"/>
        <v>0</v>
      </c>
      <c r="AN258" s="11"/>
      <c r="AO258" s="11">
        <f t="shared" si="1204"/>
        <v>0</v>
      </c>
      <c r="AP258" s="11">
        <v>0</v>
      </c>
      <c r="AQ258" s="11">
        <f t="shared" si="1205"/>
        <v>0</v>
      </c>
      <c r="AR258" s="11">
        <v>0</v>
      </c>
      <c r="AS258" s="11">
        <f t="shared" si="1206"/>
        <v>0</v>
      </c>
      <c r="AT258" s="11">
        <v>0</v>
      </c>
      <c r="AU258" s="11">
        <f t="shared" si="1207"/>
        <v>0</v>
      </c>
      <c r="AV258" s="11">
        <v>0</v>
      </c>
      <c r="AW258" s="11">
        <f t="shared" si="1208"/>
        <v>0</v>
      </c>
      <c r="AX258" s="11"/>
      <c r="AY258" s="11">
        <f t="shared" si="1209"/>
        <v>0</v>
      </c>
      <c r="AZ258" s="11"/>
      <c r="BA258" s="11">
        <f t="shared" si="1210"/>
        <v>0</v>
      </c>
      <c r="BB258" s="11">
        <v>0</v>
      </c>
      <c r="BC258" s="11">
        <f t="shared" si="1211"/>
        <v>0</v>
      </c>
      <c r="BD258" s="11"/>
      <c r="BE258" s="11">
        <f t="shared" si="1212"/>
        <v>0</v>
      </c>
      <c r="BF258" s="11">
        <v>0</v>
      </c>
      <c r="BG258" s="11">
        <f t="shared" si="1213"/>
        <v>0</v>
      </c>
      <c r="BH258" s="11">
        <v>0</v>
      </c>
      <c r="BI258" s="11">
        <f t="shared" si="1214"/>
        <v>0</v>
      </c>
      <c r="BJ258" s="11">
        <v>0</v>
      </c>
      <c r="BK258" s="11">
        <f t="shared" si="1215"/>
        <v>0</v>
      </c>
      <c r="BL258" s="11">
        <v>0</v>
      </c>
      <c r="BM258" s="11">
        <f t="shared" si="1216"/>
        <v>0</v>
      </c>
      <c r="BN258" s="11">
        <v>0</v>
      </c>
      <c r="BO258" s="11">
        <f t="shared" si="1217"/>
        <v>0</v>
      </c>
      <c r="BP258" s="11">
        <v>0</v>
      </c>
      <c r="BQ258" s="11">
        <f t="shared" si="1218"/>
        <v>0</v>
      </c>
      <c r="BR258" s="11">
        <v>0</v>
      </c>
      <c r="BS258" s="11">
        <f t="shared" si="1219"/>
        <v>0</v>
      </c>
      <c r="BT258" s="11">
        <v>0</v>
      </c>
      <c r="BU258" s="11">
        <f t="shared" si="1220"/>
        <v>0</v>
      </c>
      <c r="BV258" s="11">
        <v>0</v>
      </c>
      <c r="BW258" s="11">
        <f t="shared" si="1221"/>
        <v>0</v>
      </c>
      <c r="BX258" s="11">
        <v>0</v>
      </c>
      <c r="BY258" s="11">
        <f t="shared" si="1222"/>
        <v>0</v>
      </c>
      <c r="BZ258" s="11">
        <v>0</v>
      </c>
      <c r="CA258" s="11">
        <f t="shared" si="1223"/>
        <v>0</v>
      </c>
      <c r="CB258" s="11">
        <v>0</v>
      </c>
      <c r="CC258" s="11">
        <f t="shared" si="1224"/>
        <v>0</v>
      </c>
      <c r="CD258" s="11">
        <v>0</v>
      </c>
      <c r="CE258" s="11">
        <f t="shared" si="1225"/>
        <v>0</v>
      </c>
      <c r="CF258" s="11">
        <v>0</v>
      </c>
      <c r="CG258" s="11">
        <f t="shared" si="1226"/>
        <v>0</v>
      </c>
      <c r="CH258" s="11"/>
      <c r="CI258" s="11">
        <f t="shared" si="1227"/>
        <v>0</v>
      </c>
      <c r="CJ258" s="11"/>
      <c r="CK258" s="11">
        <f t="shared" si="1176"/>
        <v>0</v>
      </c>
      <c r="CL258" s="11">
        <v>0</v>
      </c>
      <c r="CM258" s="11">
        <f t="shared" si="1228"/>
        <v>0</v>
      </c>
      <c r="CN258" s="11">
        <v>0</v>
      </c>
      <c r="CO258" s="11">
        <f t="shared" si="1229"/>
        <v>0</v>
      </c>
      <c r="CP258" s="11">
        <v>0</v>
      </c>
      <c r="CQ258" s="11">
        <f t="shared" si="1230"/>
        <v>0</v>
      </c>
      <c r="CR258" s="11">
        <v>0</v>
      </c>
      <c r="CS258" s="11">
        <f t="shared" si="1231"/>
        <v>0</v>
      </c>
      <c r="CT258" s="11">
        <v>0</v>
      </c>
      <c r="CU258" s="11">
        <f t="shared" si="1232"/>
        <v>0</v>
      </c>
      <c r="CV258" s="11"/>
      <c r="CW258" s="11">
        <f t="shared" si="1233"/>
        <v>0</v>
      </c>
      <c r="CX258" s="11"/>
      <c r="CY258" s="11">
        <f t="shared" si="1234"/>
        <v>0</v>
      </c>
      <c r="CZ258" s="11">
        <v>0</v>
      </c>
      <c r="DA258" s="11">
        <f t="shared" si="1235"/>
        <v>0</v>
      </c>
      <c r="DB258" s="11">
        <v>0</v>
      </c>
      <c r="DC258" s="11">
        <f t="shared" si="1236"/>
        <v>0</v>
      </c>
      <c r="DD258" s="11">
        <v>0</v>
      </c>
      <c r="DE258" s="11">
        <f t="shared" si="1237"/>
        <v>0</v>
      </c>
      <c r="DF258" s="11">
        <v>0</v>
      </c>
      <c r="DG258" s="11">
        <f t="shared" si="1238"/>
        <v>0</v>
      </c>
      <c r="DH258" s="11">
        <v>0</v>
      </c>
      <c r="DI258" s="11">
        <f t="shared" si="1239"/>
        <v>0</v>
      </c>
      <c r="DJ258" s="11"/>
      <c r="DK258" s="11">
        <f t="shared" si="1240"/>
        <v>0</v>
      </c>
      <c r="DL258" s="11">
        <v>0</v>
      </c>
      <c r="DM258" s="11">
        <f t="shared" si="1241"/>
        <v>0</v>
      </c>
      <c r="DN258" s="11">
        <v>0</v>
      </c>
      <c r="DO258" s="11">
        <f t="shared" si="1242"/>
        <v>0</v>
      </c>
      <c r="DP258" s="11">
        <v>0</v>
      </c>
      <c r="DQ258" s="11">
        <f t="shared" si="1243"/>
        <v>0</v>
      </c>
      <c r="DR258" s="11">
        <v>0</v>
      </c>
      <c r="DS258" s="11">
        <f t="shared" si="1244"/>
        <v>0</v>
      </c>
      <c r="DT258" s="11">
        <v>0</v>
      </c>
      <c r="DU258" s="11">
        <f t="shared" si="1245"/>
        <v>0</v>
      </c>
      <c r="DV258" s="11">
        <v>0</v>
      </c>
      <c r="DW258" s="11">
        <f t="shared" si="1246"/>
        <v>0</v>
      </c>
      <c r="DX258" s="11">
        <v>0</v>
      </c>
      <c r="DY258" s="11">
        <f t="shared" si="1247"/>
        <v>0</v>
      </c>
      <c r="DZ258" s="11">
        <v>0</v>
      </c>
      <c r="EA258" s="11">
        <f t="shared" si="1248"/>
        <v>0</v>
      </c>
      <c r="EB258" s="64">
        <f t="shared" si="1249"/>
        <v>72</v>
      </c>
      <c r="EC258" s="64">
        <f t="shared" si="1249"/>
        <v>1247667.2651520001</v>
      </c>
    </row>
    <row r="259" spans="1:133" x14ac:dyDescent="0.25">
      <c r="A259" s="47">
        <v>246</v>
      </c>
      <c r="B259" s="16" t="s">
        <v>326</v>
      </c>
      <c r="C259" s="17">
        <v>19007.45</v>
      </c>
      <c r="D259" s="17">
        <f t="shared" si="1250"/>
        <v>16726.556</v>
      </c>
      <c r="E259" s="9">
        <v>1.27</v>
      </c>
      <c r="F259" s="10">
        <v>0.8</v>
      </c>
      <c r="G259" s="18"/>
      <c r="H259" s="19">
        <v>0.71</v>
      </c>
      <c r="I259" s="19">
        <v>0.14000000000000001</v>
      </c>
      <c r="J259" s="19">
        <v>0.03</v>
      </c>
      <c r="K259" s="19">
        <v>0.12</v>
      </c>
      <c r="L259" s="17">
        <v>1.4</v>
      </c>
      <c r="M259" s="17">
        <v>1.68</v>
      </c>
      <c r="N259" s="17">
        <v>2.23</v>
      </c>
      <c r="O259" s="17">
        <v>2.39</v>
      </c>
      <c r="P259" s="11"/>
      <c r="Q259" s="11">
        <f t="shared" si="1192"/>
        <v>0</v>
      </c>
      <c r="R259" s="11">
        <v>0</v>
      </c>
      <c r="S259" s="11">
        <f t="shared" si="1193"/>
        <v>0</v>
      </c>
      <c r="T259" s="11">
        <v>0</v>
      </c>
      <c r="U259" s="11">
        <f t="shared" si="1194"/>
        <v>0</v>
      </c>
      <c r="V259" s="11">
        <v>0</v>
      </c>
      <c r="W259" s="11">
        <f t="shared" si="1195"/>
        <v>0</v>
      </c>
      <c r="X259" s="11">
        <v>0</v>
      </c>
      <c r="Y259" s="11">
        <f t="shared" si="1196"/>
        <v>0</v>
      </c>
      <c r="Z259" s="11">
        <v>72</v>
      </c>
      <c r="AA259" s="11">
        <f t="shared" si="1197"/>
        <v>2141266.7928960002</v>
      </c>
      <c r="AB259" s="11">
        <v>0</v>
      </c>
      <c r="AC259" s="11">
        <f t="shared" si="1198"/>
        <v>0</v>
      </c>
      <c r="AD259" s="11">
        <v>0</v>
      </c>
      <c r="AE259" s="11">
        <f t="shared" si="1199"/>
        <v>0</v>
      </c>
      <c r="AF259" s="11">
        <v>0</v>
      </c>
      <c r="AG259" s="11">
        <f t="shared" si="1200"/>
        <v>0</v>
      </c>
      <c r="AH259" s="11">
        <v>0</v>
      </c>
      <c r="AI259" s="11">
        <f t="shared" si="1201"/>
        <v>0</v>
      </c>
      <c r="AJ259" s="11">
        <v>0</v>
      </c>
      <c r="AK259" s="11">
        <f t="shared" si="1202"/>
        <v>0</v>
      </c>
      <c r="AL259" s="11">
        <v>0</v>
      </c>
      <c r="AM259" s="11">
        <f t="shared" si="1203"/>
        <v>0</v>
      </c>
      <c r="AN259" s="11"/>
      <c r="AO259" s="11">
        <f t="shared" si="1204"/>
        <v>0</v>
      </c>
      <c r="AP259" s="11">
        <v>0</v>
      </c>
      <c r="AQ259" s="11">
        <f t="shared" si="1205"/>
        <v>0</v>
      </c>
      <c r="AR259" s="11">
        <v>0</v>
      </c>
      <c r="AS259" s="11">
        <f t="shared" si="1206"/>
        <v>0</v>
      </c>
      <c r="AT259" s="11">
        <v>0</v>
      </c>
      <c r="AU259" s="11">
        <f t="shared" si="1207"/>
        <v>0</v>
      </c>
      <c r="AV259" s="11">
        <v>0</v>
      </c>
      <c r="AW259" s="11">
        <f t="shared" si="1208"/>
        <v>0</v>
      </c>
      <c r="AX259" s="11"/>
      <c r="AY259" s="11">
        <f t="shared" si="1209"/>
        <v>0</v>
      </c>
      <c r="AZ259" s="11"/>
      <c r="BA259" s="11">
        <f t="shared" si="1210"/>
        <v>0</v>
      </c>
      <c r="BB259" s="11">
        <v>0</v>
      </c>
      <c r="BC259" s="11">
        <f t="shared" si="1211"/>
        <v>0</v>
      </c>
      <c r="BD259" s="11">
        <v>90</v>
      </c>
      <c r="BE259" s="11">
        <f t="shared" si="1212"/>
        <v>2609668.9038420003</v>
      </c>
      <c r="BF259" s="11">
        <v>0</v>
      </c>
      <c r="BG259" s="11">
        <f t="shared" si="1213"/>
        <v>0</v>
      </c>
      <c r="BH259" s="11">
        <v>0</v>
      </c>
      <c r="BI259" s="11">
        <f t="shared" si="1214"/>
        <v>0</v>
      </c>
      <c r="BJ259" s="11">
        <v>0</v>
      </c>
      <c r="BK259" s="11">
        <f t="shared" si="1215"/>
        <v>0</v>
      </c>
      <c r="BL259" s="11">
        <v>0</v>
      </c>
      <c r="BM259" s="11">
        <f t="shared" si="1216"/>
        <v>0</v>
      </c>
      <c r="BN259" s="11">
        <v>0</v>
      </c>
      <c r="BO259" s="11">
        <f t="shared" si="1217"/>
        <v>0</v>
      </c>
      <c r="BP259" s="11">
        <v>0</v>
      </c>
      <c r="BQ259" s="11">
        <f t="shared" si="1218"/>
        <v>0</v>
      </c>
      <c r="BR259" s="11">
        <v>0</v>
      </c>
      <c r="BS259" s="11">
        <f t="shared" si="1219"/>
        <v>0</v>
      </c>
      <c r="BT259" s="11">
        <v>0</v>
      </c>
      <c r="BU259" s="11">
        <f t="shared" si="1220"/>
        <v>0</v>
      </c>
      <c r="BV259" s="11">
        <v>1</v>
      </c>
      <c r="BW259" s="11">
        <f t="shared" si="1221"/>
        <v>28996.321153800007</v>
      </c>
      <c r="BX259" s="11">
        <v>0</v>
      </c>
      <c r="BY259" s="11">
        <f t="shared" si="1222"/>
        <v>0</v>
      </c>
      <c r="BZ259" s="11">
        <v>0</v>
      </c>
      <c r="CA259" s="11">
        <f t="shared" si="1223"/>
        <v>0</v>
      </c>
      <c r="CB259" s="11">
        <v>0</v>
      </c>
      <c r="CC259" s="11">
        <f t="shared" si="1224"/>
        <v>0</v>
      </c>
      <c r="CD259" s="11">
        <v>0</v>
      </c>
      <c r="CE259" s="11">
        <f t="shared" si="1225"/>
        <v>0</v>
      </c>
      <c r="CF259" s="11">
        <v>0</v>
      </c>
      <c r="CG259" s="11">
        <f t="shared" si="1226"/>
        <v>0</v>
      </c>
      <c r="CH259" s="11"/>
      <c r="CI259" s="11">
        <f t="shared" si="1227"/>
        <v>0</v>
      </c>
      <c r="CJ259" s="11"/>
      <c r="CK259" s="11">
        <f t="shared" si="1176"/>
        <v>0</v>
      </c>
      <c r="CL259" s="11">
        <v>0</v>
      </c>
      <c r="CM259" s="11">
        <f t="shared" si="1228"/>
        <v>0</v>
      </c>
      <c r="CN259" s="11">
        <v>0</v>
      </c>
      <c r="CO259" s="11">
        <f t="shared" si="1229"/>
        <v>0</v>
      </c>
      <c r="CP259" s="11">
        <v>0</v>
      </c>
      <c r="CQ259" s="11">
        <f t="shared" si="1230"/>
        <v>0</v>
      </c>
      <c r="CR259" s="11">
        <v>0</v>
      </c>
      <c r="CS259" s="11">
        <f t="shared" si="1231"/>
        <v>0</v>
      </c>
      <c r="CT259" s="11">
        <v>0</v>
      </c>
      <c r="CU259" s="11">
        <f t="shared" si="1232"/>
        <v>0</v>
      </c>
      <c r="CV259" s="11"/>
      <c r="CW259" s="11">
        <f t="shared" si="1233"/>
        <v>0</v>
      </c>
      <c r="CX259" s="11"/>
      <c r="CY259" s="11">
        <f t="shared" si="1234"/>
        <v>0</v>
      </c>
      <c r="CZ259" s="11">
        <v>0</v>
      </c>
      <c r="DA259" s="11">
        <f t="shared" si="1235"/>
        <v>0</v>
      </c>
      <c r="DB259" s="11">
        <v>0</v>
      </c>
      <c r="DC259" s="11">
        <f t="shared" si="1236"/>
        <v>0</v>
      </c>
      <c r="DD259" s="11">
        <v>0</v>
      </c>
      <c r="DE259" s="11">
        <f t="shared" si="1237"/>
        <v>0</v>
      </c>
      <c r="DF259" s="11">
        <v>0</v>
      </c>
      <c r="DG259" s="11">
        <f t="shared" si="1238"/>
        <v>0</v>
      </c>
      <c r="DH259" s="11">
        <v>0</v>
      </c>
      <c r="DI259" s="11">
        <f t="shared" si="1239"/>
        <v>0</v>
      </c>
      <c r="DJ259" s="11">
        <v>36</v>
      </c>
      <c r="DK259" s="11">
        <f t="shared" si="1240"/>
        <v>1252641.07384416</v>
      </c>
      <c r="DL259" s="11">
        <v>0</v>
      </c>
      <c r="DM259" s="11">
        <f t="shared" si="1241"/>
        <v>0</v>
      </c>
      <c r="DN259" s="11">
        <v>0</v>
      </c>
      <c r="DO259" s="11">
        <f t="shared" si="1242"/>
        <v>0</v>
      </c>
      <c r="DP259" s="11">
        <v>0</v>
      </c>
      <c r="DQ259" s="11">
        <f t="shared" si="1243"/>
        <v>0</v>
      </c>
      <c r="DR259" s="11">
        <v>0</v>
      </c>
      <c r="DS259" s="11">
        <f t="shared" si="1244"/>
        <v>0</v>
      </c>
      <c r="DT259" s="11">
        <v>0</v>
      </c>
      <c r="DU259" s="11">
        <f t="shared" si="1245"/>
        <v>0</v>
      </c>
      <c r="DV259" s="11">
        <v>0</v>
      </c>
      <c r="DW259" s="11">
        <f t="shared" si="1246"/>
        <v>0</v>
      </c>
      <c r="DX259" s="11">
        <v>0</v>
      </c>
      <c r="DY259" s="11">
        <f t="shared" si="1247"/>
        <v>0</v>
      </c>
      <c r="DZ259" s="11">
        <v>0</v>
      </c>
      <c r="EA259" s="11">
        <f t="shared" si="1248"/>
        <v>0</v>
      </c>
      <c r="EB259" s="64">
        <f t="shared" si="1249"/>
        <v>199</v>
      </c>
      <c r="EC259" s="64">
        <f t="shared" si="1249"/>
        <v>6032573.0917359609</v>
      </c>
    </row>
    <row r="260" spans="1:133" x14ac:dyDescent="0.25">
      <c r="A260" s="47">
        <v>247</v>
      </c>
      <c r="B260" s="16" t="s">
        <v>327</v>
      </c>
      <c r="C260" s="17">
        <v>19007.45</v>
      </c>
      <c r="D260" s="17">
        <f t="shared" si="1250"/>
        <v>16726.556000000004</v>
      </c>
      <c r="E260" s="9">
        <v>1.63</v>
      </c>
      <c r="F260" s="10">
        <v>0.8</v>
      </c>
      <c r="G260" s="18"/>
      <c r="H260" s="19">
        <v>0.67</v>
      </c>
      <c r="I260" s="19">
        <v>0.18</v>
      </c>
      <c r="J260" s="19">
        <v>0.03</v>
      </c>
      <c r="K260" s="19">
        <v>0.12</v>
      </c>
      <c r="L260" s="17">
        <v>1.4</v>
      </c>
      <c r="M260" s="17">
        <v>1.68</v>
      </c>
      <c r="N260" s="17">
        <v>2.23</v>
      </c>
      <c r="O260" s="17">
        <v>2.39</v>
      </c>
      <c r="P260" s="11"/>
      <c r="Q260" s="11">
        <f t="shared" si="1192"/>
        <v>0</v>
      </c>
      <c r="R260" s="11">
        <v>0</v>
      </c>
      <c r="S260" s="11">
        <f t="shared" si="1193"/>
        <v>0</v>
      </c>
      <c r="T260" s="11">
        <v>0</v>
      </c>
      <c r="U260" s="11">
        <f t="shared" si="1194"/>
        <v>0</v>
      </c>
      <c r="V260" s="11">
        <v>0</v>
      </c>
      <c r="W260" s="11">
        <f t="shared" si="1195"/>
        <v>0</v>
      </c>
      <c r="X260" s="11"/>
      <c r="Y260" s="11">
        <f t="shared" si="1196"/>
        <v>0</v>
      </c>
      <c r="Z260" s="11">
        <v>2</v>
      </c>
      <c r="AA260" s="11">
        <f t="shared" si="1197"/>
        <v>76340.001583999998</v>
      </c>
      <c r="AB260" s="11">
        <v>0</v>
      </c>
      <c r="AC260" s="11">
        <f t="shared" si="1198"/>
        <v>0</v>
      </c>
      <c r="AD260" s="11">
        <v>0</v>
      </c>
      <c r="AE260" s="11">
        <f t="shared" si="1199"/>
        <v>0</v>
      </c>
      <c r="AF260" s="11">
        <v>0</v>
      </c>
      <c r="AG260" s="11">
        <f t="shared" si="1200"/>
        <v>0</v>
      </c>
      <c r="AH260" s="11">
        <v>0</v>
      </c>
      <c r="AI260" s="11">
        <f t="shared" si="1201"/>
        <v>0</v>
      </c>
      <c r="AJ260" s="11">
        <v>0</v>
      </c>
      <c r="AK260" s="11">
        <f t="shared" si="1202"/>
        <v>0</v>
      </c>
      <c r="AL260" s="11">
        <v>0</v>
      </c>
      <c r="AM260" s="11">
        <f t="shared" si="1203"/>
        <v>0</v>
      </c>
      <c r="AN260" s="11"/>
      <c r="AO260" s="11">
        <f t="shared" si="1204"/>
        <v>0</v>
      </c>
      <c r="AP260" s="11">
        <v>0</v>
      </c>
      <c r="AQ260" s="11">
        <f t="shared" si="1205"/>
        <v>0</v>
      </c>
      <c r="AR260" s="11">
        <v>0</v>
      </c>
      <c r="AS260" s="11">
        <f t="shared" si="1206"/>
        <v>0</v>
      </c>
      <c r="AT260" s="11">
        <v>0</v>
      </c>
      <c r="AU260" s="11">
        <f t="shared" si="1207"/>
        <v>0</v>
      </c>
      <c r="AV260" s="11">
        <v>0</v>
      </c>
      <c r="AW260" s="11">
        <f t="shared" si="1208"/>
        <v>0</v>
      </c>
      <c r="AX260" s="12"/>
      <c r="AY260" s="11">
        <f t="shared" si="1209"/>
        <v>0</v>
      </c>
      <c r="AZ260" s="12"/>
      <c r="BA260" s="11">
        <f t="shared" si="1210"/>
        <v>0</v>
      </c>
      <c r="BB260" s="11">
        <v>0</v>
      </c>
      <c r="BC260" s="11">
        <f t="shared" si="1211"/>
        <v>0</v>
      </c>
      <c r="BD260" s="11">
        <v>100</v>
      </c>
      <c r="BE260" s="11">
        <f t="shared" si="1212"/>
        <v>3721575.0772199994</v>
      </c>
      <c r="BF260" s="11">
        <v>0</v>
      </c>
      <c r="BG260" s="11">
        <f t="shared" si="1213"/>
        <v>0</v>
      </c>
      <c r="BH260" s="11">
        <v>0</v>
      </c>
      <c r="BI260" s="11">
        <f t="shared" si="1214"/>
        <v>0</v>
      </c>
      <c r="BJ260" s="11">
        <v>0</v>
      </c>
      <c r="BK260" s="11">
        <f t="shared" si="1215"/>
        <v>0</v>
      </c>
      <c r="BL260" s="11">
        <v>0</v>
      </c>
      <c r="BM260" s="11">
        <f t="shared" si="1216"/>
        <v>0</v>
      </c>
      <c r="BN260" s="11">
        <v>0</v>
      </c>
      <c r="BO260" s="11">
        <f t="shared" si="1217"/>
        <v>0</v>
      </c>
      <c r="BP260" s="11">
        <v>0</v>
      </c>
      <c r="BQ260" s="11">
        <f t="shared" si="1218"/>
        <v>0</v>
      </c>
      <c r="BR260" s="11">
        <v>0</v>
      </c>
      <c r="BS260" s="11">
        <f t="shared" si="1219"/>
        <v>0</v>
      </c>
      <c r="BT260" s="11">
        <v>0</v>
      </c>
      <c r="BU260" s="11">
        <f t="shared" si="1220"/>
        <v>0</v>
      </c>
      <c r="BV260" s="11">
        <v>0</v>
      </c>
      <c r="BW260" s="11">
        <f t="shared" si="1221"/>
        <v>0</v>
      </c>
      <c r="BX260" s="11">
        <v>0</v>
      </c>
      <c r="BY260" s="11">
        <f t="shared" si="1222"/>
        <v>0</v>
      </c>
      <c r="BZ260" s="11">
        <v>0</v>
      </c>
      <c r="CA260" s="11">
        <f t="shared" si="1223"/>
        <v>0</v>
      </c>
      <c r="CB260" s="11">
        <v>0</v>
      </c>
      <c r="CC260" s="11">
        <f t="shared" si="1224"/>
        <v>0</v>
      </c>
      <c r="CD260" s="11">
        <v>0</v>
      </c>
      <c r="CE260" s="11">
        <f t="shared" si="1225"/>
        <v>0</v>
      </c>
      <c r="CF260" s="11"/>
      <c r="CG260" s="11">
        <f t="shared" si="1226"/>
        <v>0</v>
      </c>
      <c r="CH260" s="12"/>
      <c r="CI260" s="11">
        <f t="shared" si="1227"/>
        <v>0</v>
      </c>
      <c r="CJ260" s="12"/>
      <c r="CK260" s="11">
        <f t="shared" si="1176"/>
        <v>0</v>
      </c>
      <c r="CL260" s="11">
        <v>0</v>
      </c>
      <c r="CM260" s="11">
        <f t="shared" si="1228"/>
        <v>0</v>
      </c>
      <c r="CN260" s="11">
        <v>0</v>
      </c>
      <c r="CO260" s="11">
        <f t="shared" si="1229"/>
        <v>0</v>
      </c>
      <c r="CP260" s="11">
        <v>0</v>
      </c>
      <c r="CQ260" s="11">
        <f t="shared" si="1230"/>
        <v>0</v>
      </c>
      <c r="CR260" s="11">
        <v>0</v>
      </c>
      <c r="CS260" s="11">
        <f t="shared" si="1231"/>
        <v>0</v>
      </c>
      <c r="CT260" s="11">
        <v>0</v>
      </c>
      <c r="CU260" s="11">
        <f t="shared" si="1232"/>
        <v>0</v>
      </c>
      <c r="CV260" s="12"/>
      <c r="CW260" s="11">
        <f t="shared" si="1233"/>
        <v>0</v>
      </c>
      <c r="CX260" s="12"/>
      <c r="CY260" s="11">
        <f t="shared" si="1234"/>
        <v>0</v>
      </c>
      <c r="CZ260" s="11">
        <v>0</v>
      </c>
      <c r="DA260" s="11">
        <f t="shared" si="1235"/>
        <v>0</v>
      </c>
      <c r="DB260" s="11">
        <v>0</v>
      </c>
      <c r="DC260" s="11">
        <f t="shared" si="1236"/>
        <v>0</v>
      </c>
      <c r="DD260" s="11">
        <v>0</v>
      </c>
      <c r="DE260" s="11">
        <f t="shared" si="1237"/>
        <v>0</v>
      </c>
      <c r="DF260" s="11">
        <v>0</v>
      </c>
      <c r="DG260" s="11">
        <f t="shared" si="1238"/>
        <v>0</v>
      </c>
      <c r="DH260" s="11">
        <v>2</v>
      </c>
      <c r="DI260" s="11">
        <f t="shared" si="1239"/>
        <v>89317.801853280005</v>
      </c>
      <c r="DJ260" s="11">
        <v>1</v>
      </c>
      <c r="DK260" s="11">
        <f t="shared" si="1240"/>
        <v>44658.900926640003</v>
      </c>
      <c r="DL260" s="11">
        <v>0</v>
      </c>
      <c r="DM260" s="11">
        <f t="shared" si="1241"/>
        <v>0</v>
      </c>
      <c r="DN260" s="11">
        <v>0</v>
      </c>
      <c r="DO260" s="11">
        <f t="shared" si="1242"/>
        <v>0</v>
      </c>
      <c r="DP260" s="11">
        <v>0</v>
      </c>
      <c r="DQ260" s="11">
        <f t="shared" si="1243"/>
        <v>0</v>
      </c>
      <c r="DR260" s="11">
        <v>0</v>
      </c>
      <c r="DS260" s="11">
        <f t="shared" si="1244"/>
        <v>0</v>
      </c>
      <c r="DT260" s="11">
        <v>0</v>
      </c>
      <c r="DU260" s="11">
        <f t="shared" si="1245"/>
        <v>0</v>
      </c>
      <c r="DV260" s="11">
        <v>0</v>
      </c>
      <c r="DW260" s="11">
        <f t="shared" si="1246"/>
        <v>0</v>
      </c>
      <c r="DX260" s="11">
        <v>0</v>
      </c>
      <c r="DY260" s="11">
        <f t="shared" si="1247"/>
        <v>0</v>
      </c>
      <c r="DZ260" s="11"/>
      <c r="EA260" s="11">
        <f t="shared" si="1248"/>
        <v>0</v>
      </c>
      <c r="EB260" s="64">
        <f t="shared" si="1249"/>
        <v>105</v>
      </c>
      <c r="EC260" s="64">
        <f t="shared" si="1249"/>
        <v>3931891.7815839192</v>
      </c>
    </row>
    <row r="261" spans="1:133" x14ac:dyDescent="0.25">
      <c r="A261" s="47">
        <v>248</v>
      </c>
      <c r="B261" s="16" t="s">
        <v>328</v>
      </c>
      <c r="C261" s="17">
        <v>19007.45</v>
      </c>
      <c r="D261" s="17">
        <f t="shared" si="1250"/>
        <v>16916.630500000003</v>
      </c>
      <c r="E261" s="9">
        <v>1.9</v>
      </c>
      <c r="F261" s="10">
        <v>1</v>
      </c>
      <c r="G261" s="18"/>
      <c r="H261" s="19">
        <v>0.68</v>
      </c>
      <c r="I261" s="19">
        <v>0.18</v>
      </c>
      <c r="J261" s="19">
        <v>0.03</v>
      </c>
      <c r="K261" s="19">
        <v>0.11</v>
      </c>
      <c r="L261" s="17">
        <v>1.4</v>
      </c>
      <c r="M261" s="17">
        <v>1.68</v>
      </c>
      <c r="N261" s="17">
        <v>2.23</v>
      </c>
      <c r="O261" s="17">
        <v>2.39</v>
      </c>
      <c r="P261" s="11"/>
      <c r="Q261" s="11">
        <f t="shared" si="1192"/>
        <v>0</v>
      </c>
      <c r="R261" s="11">
        <v>0</v>
      </c>
      <c r="S261" s="11">
        <f t="shared" si="1193"/>
        <v>0</v>
      </c>
      <c r="T261" s="11">
        <v>0</v>
      </c>
      <c r="U261" s="11">
        <f t="shared" si="1194"/>
        <v>0</v>
      </c>
      <c r="V261" s="11">
        <v>0</v>
      </c>
      <c r="W261" s="11">
        <f t="shared" si="1195"/>
        <v>0</v>
      </c>
      <c r="X261" s="11">
        <v>0</v>
      </c>
      <c r="Y261" s="11">
        <f t="shared" si="1196"/>
        <v>0</v>
      </c>
      <c r="Z261" s="11">
        <v>6</v>
      </c>
      <c r="AA261" s="11">
        <f t="shared" si="1197"/>
        <v>333694.79220000003</v>
      </c>
      <c r="AB261" s="11">
        <v>0</v>
      </c>
      <c r="AC261" s="11">
        <f t="shared" si="1198"/>
        <v>0</v>
      </c>
      <c r="AD261" s="11">
        <v>0</v>
      </c>
      <c r="AE261" s="11">
        <f t="shared" si="1199"/>
        <v>0</v>
      </c>
      <c r="AF261" s="11">
        <v>0</v>
      </c>
      <c r="AG261" s="11">
        <f t="shared" si="1200"/>
        <v>0</v>
      </c>
      <c r="AH261" s="11">
        <v>0</v>
      </c>
      <c r="AI261" s="11">
        <f t="shared" si="1201"/>
        <v>0</v>
      </c>
      <c r="AJ261" s="11">
        <v>0</v>
      </c>
      <c r="AK261" s="11">
        <f t="shared" si="1202"/>
        <v>0</v>
      </c>
      <c r="AL261" s="11">
        <v>0</v>
      </c>
      <c r="AM261" s="11">
        <f t="shared" si="1203"/>
        <v>0</v>
      </c>
      <c r="AN261" s="11"/>
      <c r="AO261" s="11">
        <f t="shared" si="1204"/>
        <v>0</v>
      </c>
      <c r="AP261" s="11">
        <v>0</v>
      </c>
      <c r="AQ261" s="11">
        <f t="shared" si="1205"/>
        <v>0</v>
      </c>
      <c r="AR261" s="11">
        <v>0</v>
      </c>
      <c r="AS261" s="11">
        <f t="shared" si="1206"/>
        <v>0</v>
      </c>
      <c r="AT261" s="11">
        <v>0</v>
      </c>
      <c r="AU261" s="11">
        <f t="shared" si="1207"/>
        <v>0</v>
      </c>
      <c r="AV261" s="11">
        <v>0</v>
      </c>
      <c r="AW261" s="11">
        <f t="shared" si="1208"/>
        <v>0</v>
      </c>
      <c r="AX261" s="11"/>
      <c r="AY261" s="11">
        <f t="shared" si="1209"/>
        <v>0</v>
      </c>
      <c r="AZ261" s="11"/>
      <c r="BA261" s="11">
        <f t="shared" si="1210"/>
        <v>0</v>
      </c>
      <c r="BB261" s="11">
        <v>0</v>
      </c>
      <c r="BC261" s="11">
        <f t="shared" si="1211"/>
        <v>0</v>
      </c>
      <c r="BD261" s="11">
        <v>10</v>
      </c>
      <c r="BE261" s="11">
        <f t="shared" si="1212"/>
        <v>542254.03732499992</v>
      </c>
      <c r="BF261" s="11">
        <v>0</v>
      </c>
      <c r="BG261" s="11">
        <f t="shared" si="1213"/>
        <v>0</v>
      </c>
      <c r="BH261" s="11">
        <v>0</v>
      </c>
      <c r="BI261" s="11">
        <f t="shared" si="1214"/>
        <v>0</v>
      </c>
      <c r="BJ261" s="11">
        <v>0</v>
      </c>
      <c r="BK261" s="11">
        <f t="shared" si="1215"/>
        <v>0</v>
      </c>
      <c r="BL261" s="11">
        <v>0</v>
      </c>
      <c r="BM261" s="11">
        <f t="shared" si="1216"/>
        <v>0</v>
      </c>
      <c r="BN261" s="11">
        <v>0</v>
      </c>
      <c r="BO261" s="11">
        <f t="shared" si="1217"/>
        <v>0</v>
      </c>
      <c r="BP261" s="11">
        <v>0</v>
      </c>
      <c r="BQ261" s="11">
        <f t="shared" si="1218"/>
        <v>0</v>
      </c>
      <c r="BR261" s="11">
        <v>0</v>
      </c>
      <c r="BS261" s="11">
        <f t="shared" si="1219"/>
        <v>0</v>
      </c>
      <c r="BT261" s="11">
        <v>0</v>
      </c>
      <c r="BU261" s="11">
        <f t="shared" si="1220"/>
        <v>0</v>
      </c>
      <c r="BV261" s="11">
        <v>0</v>
      </c>
      <c r="BW261" s="11">
        <f t="shared" si="1221"/>
        <v>0</v>
      </c>
      <c r="BX261" s="11">
        <v>0</v>
      </c>
      <c r="BY261" s="11">
        <f t="shared" si="1222"/>
        <v>0</v>
      </c>
      <c r="BZ261" s="11">
        <v>0</v>
      </c>
      <c r="CA261" s="11">
        <f t="shared" si="1223"/>
        <v>0</v>
      </c>
      <c r="CB261" s="11">
        <v>0</v>
      </c>
      <c r="CC261" s="11">
        <f t="shared" si="1224"/>
        <v>0</v>
      </c>
      <c r="CD261" s="11">
        <v>0</v>
      </c>
      <c r="CE261" s="11">
        <f t="shared" si="1225"/>
        <v>0</v>
      </c>
      <c r="CF261" s="11">
        <v>0</v>
      </c>
      <c r="CG261" s="11">
        <f t="shared" si="1226"/>
        <v>0</v>
      </c>
      <c r="CH261" s="11"/>
      <c r="CI261" s="11">
        <f t="shared" si="1227"/>
        <v>0</v>
      </c>
      <c r="CJ261" s="11"/>
      <c r="CK261" s="11">
        <f t="shared" si="1176"/>
        <v>0</v>
      </c>
      <c r="CL261" s="11">
        <v>0</v>
      </c>
      <c r="CM261" s="11">
        <f t="shared" si="1228"/>
        <v>0</v>
      </c>
      <c r="CN261" s="11">
        <v>0</v>
      </c>
      <c r="CO261" s="11">
        <f t="shared" si="1229"/>
        <v>0</v>
      </c>
      <c r="CP261" s="11">
        <v>0</v>
      </c>
      <c r="CQ261" s="11">
        <f t="shared" si="1230"/>
        <v>0</v>
      </c>
      <c r="CR261" s="11">
        <v>0</v>
      </c>
      <c r="CS261" s="11">
        <f t="shared" si="1231"/>
        <v>0</v>
      </c>
      <c r="CT261" s="11">
        <v>0</v>
      </c>
      <c r="CU261" s="11">
        <f t="shared" si="1232"/>
        <v>0</v>
      </c>
      <c r="CV261" s="11"/>
      <c r="CW261" s="11">
        <f t="shared" si="1233"/>
        <v>0</v>
      </c>
      <c r="CX261" s="11"/>
      <c r="CY261" s="11">
        <f t="shared" si="1234"/>
        <v>0</v>
      </c>
      <c r="CZ261" s="11">
        <v>0</v>
      </c>
      <c r="DA261" s="11">
        <f t="shared" si="1235"/>
        <v>0</v>
      </c>
      <c r="DB261" s="11">
        <v>0</v>
      </c>
      <c r="DC261" s="11">
        <f t="shared" si="1236"/>
        <v>0</v>
      </c>
      <c r="DD261" s="11">
        <v>0</v>
      </c>
      <c r="DE261" s="11">
        <f t="shared" si="1237"/>
        <v>0</v>
      </c>
      <c r="DF261" s="11">
        <v>0</v>
      </c>
      <c r="DG261" s="11">
        <f t="shared" si="1238"/>
        <v>0</v>
      </c>
      <c r="DH261" s="11">
        <v>2</v>
      </c>
      <c r="DI261" s="11">
        <f t="shared" si="1239"/>
        <v>130140.96895800001</v>
      </c>
      <c r="DJ261" s="11">
        <v>16</v>
      </c>
      <c r="DK261" s="11">
        <f t="shared" si="1240"/>
        <v>1041127.7516640001</v>
      </c>
      <c r="DL261" s="11">
        <v>0</v>
      </c>
      <c r="DM261" s="11">
        <f t="shared" si="1241"/>
        <v>0</v>
      </c>
      <c r="DN261" s="11">
        <v>0</v>
      </c>
      <c r="DO261" s="11">
        <f t="shared" si="1242"/>
        <v>0</v>
      </c>
      <c r="DP261" s="11">
        <v>0</v>
      </c>
      <c r="DQ261" s="11">
        <f t="shared" si="1243"/>
        <v>0</v>
      </c>
      <c r="DR261" s="11">
        <v>0</v>
      </c>
      <c r="DS261" s="11">
        <f t="shared" si="1244"/>
        <v>0</v>
      </c>
      <c r="DT261" s="11">
        <v>0</v>
      </c>
      <c r="DU261" s="11">
        <f t="shared" si="1245"/>
        <v>0</v>
      </c>
      <c r="DV261" s="11">
        <v>0</v>
      </c>
      <c r="DW261" s="11">
        <f t="shared" si="1246"/>
        <v>0</v>
      </c>
      <c r="DX261" s="11">
        <v>0</v>
      </c>
      <c r="DY261" s="11">
        <f t="shared" si="1247"/>
        <v>0</v>
      </c>
      <c r="DZ261" s="11">
        <v>0</v>
      </c>
      <c r="EA261" s="11">
        <f t="shared" si="1248"/>
        <v>0</v>
      </c>
      <c r="EB261" s="64">
        <f t="shared" si="1249"/>
        <v>34</v>
      </c>
      <c r="EC261" s="64">
        <f t="shared" si="1249"/>
        <v>2047217.550147</v>
      </c>
    </row>
    <row r="262" spans="1:133" s="66" customFormat="1" x14ac:dyDescent="0.2">
      <c r="A262" s="48">
        <v>35</v>
      </c>
      <c r="B262" s="31" t="s">
        <v>329</v>
      </c>
      <c r="C262" s="17">
        <v>19007.45</v>
      </c>
      <c r="D262" s="21">
        <f t="shared" si="1250"/>
        <v>0</v>
      </c>
      <c r="E262" s="21">
        <v>1.4</v>
      </c>
      <c r="F262" s="14"/>
      <c r="G262" s="22"/>
      <c r="H262" s="23"/>
      <c r="I262" s="23"/>
      <c r="J262" s="23"/>
      <c r="K262" s="23"/>
      <c r="L262" s="17">
        <v>1.4</v>
      </c>
      <c r="M262" s="17">
        <v>1.68</v>
      </c>
      <c r="N262" s="17">
        <v>2.23</v>
      </c>
      <c r="O262" s="17">
        <v>2.39</v>
      </c>
      <c r="P262" s="12">
        <f t="shared" ref="P262:AJ262" si="1251">SUM(P263:P271)</f>
        <v>0</v>
      </c>
      <c r="Q262" s="12">
        <f t="shared" si="1251"/>
        <v>0</v>
      </c>
      <c r="R262" s="12">
        <f t="shared" si="1251"/>
        <v>435</v>
      </c>
      <c r="S262" s="12">
        <f t="shared" si="1251"/>
        <v>20673456.793989997</v>
      </c>
      <c r="T262" s="12">
        <f t="shared" si="1251"/>
        <v>0</v>
      </c>
      <c r="U262" s="12">
        <f t="shared" si="1251"/>
        <v>0</v>
      </c>
      <c r="V262" s="12">
        <f t="shared" si="1251"/>
        <v>65</v>
      </c>
      <c r="W262" s="12">
        <f t="shared" si="1251"/>
        <v>2729564.8572499999</v>
      </c>
      <c r="X262" s="12">
        <f t="shared" si="1251"/>
        <v>0</v>
      </c>
      <c r="Y262" s="12">
        <f t="shared" si="1251"/>
        <v>0</v>
      </c>
      <c r="Z262" s="12">
        <f t="shared" si="1251"/>
        <v>1058</v>
      </c>
      <c r="AA262" s="12">
        <f t="shared" si="1251"/>
        <v>41121736.129320003</v>
      </c>
      <c r="AB262" s="12">
        <f t="shared" si="1251"/>
        <v>0</v>
      </c>
      <c r="AC262" s="12">
        <f t="shared" si="1251"/>
        <v>0</v>
      </c>
      <c r="AD262" s="12">
        <f t="shared" si="1251"/>
        <v>0</v>
      </c>
      <c r="AE262" s="12">
        <f t="shared" si="1251"/>
        <v>0</v>
      </c>
      <c r="AF262" s="12">
        <f t="shared" si="1251"/>
        <v>0</v>
      </c>
      <c r="AG262" s="12">
        <f t="shared" si="1251"/>
        <v>0</v>
      </c>
      <c r="AH262" s="12">
        <f t="shared" si="1251"/>
        <v>62</v>
      </c>
      <c r="AI262" s="12">
        <f t="shared" si="1251"/>
        <v>2070503.0069184999</v>
      </c>
      <c r="AJ262" s="12">
        <f t="shared" si="1251"/>
        <v>4</v>
      </c>
      <c r="AK262" s="12">
        <f t="shared" ref="AK262:BE262" si="1252">SUM(AK263:AK271)</f>
        <v>139106.02282499999</v>
      </c>
      <c r="AL262" s="12">
        <f t="shared" si="1252"/>
        <v>36</v>
      </c>
      <c r="AM262" s="12">
        <f t="shared" si="1252"/>
        <v>1160180.154441</v>
      </c>
      <c r="AN262" s="12">
        <f t="shared" si="1252"/>
        <v>0</v>
      </c>
      <c r="AO262" s="12">
        <f t="shared" si="1252"/>
        <v>0</v>
      </c>
      <c r="AP262" s="12">
        <f t="shared" si="1252"/>
        <v>7</v>
      </c>
      <c r="AQ262" s="12">
        <f t="shared" si="1252"/>
        <v>243694.32637549998</v>
      </c>
      <c r="AR262" s="12">
        <f t="shared" si="1252"/>
        <v>0</v>
      </c>
      <c r="AS262" s="12">
        <f t="shared" si="1252"/>
        <v>0</v>
      </c>
      <c r="AT262" s="12">
        <f t="shared" si="1252"/>
        <v>0</v>
      </c>
      <c r="AU262" s="12">
        <f t="shared" si="1252"/>
        <v>0</v>
      </c>
      <c r="AV262" s="12">
        <f t="shared" si="1252"/>
        <v>0</v>
      </c>
      <c r="AW262" s="12">
        <f t="shared" si="1252"/>
        <v>0</v>
      </c>
      <c r="AX262" s="12">
        <f t="shared" si="1252"/>
        <v>0</v>
      </c>
      <c r="AY262" s="12">
        <f t="shared" si="1252"/>
        <v>0</v>
      </c>
      <c r="AZ262" s="12">
        <f t="shared" si="1252"/>
        <v>98</v>
      </c>
      <c r="BA262" s="12">
        <f t="shared" si="1252"/>
        <v>3662306.9970025001</v>
      </c>
      <c r="BB262" s="12">
        <f t="shared" si="1252"/>
        <v>0</v>
      </c>
      <c r="BC262" s="12">
        <f t="shared" si="1252"/>
        <v>0</v>
      </c>
      <c r="BD262" s="12">
        <f t="shared" si="1252"/>
        <v>0</v>
      </c>
      <c r="BE262" s="12">
        <f t="shared" si="1252"/>
        <v>0</v>
      </c>
      <c r="BF262" s="12">
        <f t="shared" ref="BF262:CA262" si="1253">SUM(BF263:BF271)</f>
        <v>122</v>
      </c>
      <c r="BG262" s="12">
        <f t="shared" si="1253"/>
        <v>5078351.757979501</v>
      </c>
      <c r="BH262" s="12">
        <f t="shared" si="1253"/>
        <v>69</v>
      </c>
      <c r="BI262" s="12">
        <f t="shared" si="1253"/>
        <v>2144472.0191895002</v>
      </c>
      <c r="BJ262" s="12">
        <f t="shared" si="1253"/>
        <v>0</v>
      </c>
      <c r="BK262" s="12">
        <f t="shared" si="1253"/>
        <v>0</v>
      </c>
      <c r="BL262" s="12">
        <f t="shared" si="1253"/>
        <v>0</v>
      </c>
      <c r="BM262" s="12">
        <f t="shared" si="1253"/>
        <v>0</v>
      </c>
      <c r="BN262" s="12">
        <f t="shared" si="1253"/>
        <v>0</v>
      </c>
      <c r="BO262" s="12">
        <f t="shared" si="1253"/>
        <v>0</v>
      </c>
      <c r="BP262" s="12">
        <f t="shared" si="1253"/>
        <v>2</v>
      </c>
      <c r="BQ262" s="12">
        <f t="shared" si="1253"/>
        <v>57260.323274000002</v>
      </c>
      <c r="BR262" s="12">
        <f t="shared" si="1253"/>
        <v>60</v>
      </c>
      <c r="BS262" s="12">
        <f t="shared" si="1253"/>
        <v>1728669.4147030001</v>
      </c>
      <c r="BT262" s="12">
        <f t="shared" si="1253"/>
        <v>80</v>
      </c>
      <c r="BU262" s="12">
        <f t="shared" si="1253"/>
        <v>3461644.3969800002</v>
      </c>
      <c r="BV262" s="12">
        <f t="shared" si="1253"/>
        <v>7</v>
      </c>
      <c r="BW262" s="12">
        <f t="shared" si="1253"/>
        <v>257427.96929850001</v>
      </c>
      <c r="BX262" s="12">
        <f t="shared" si="1253"/>
        <v>30</v>
      </c>
      <c r="BY262" s="12">
        <f t="shared" si="1253"/>
        <v>1033647.5597910001</v>
      </c>
      <c r="BZ262" s="12">
        <f t="shared" si="1253"/>
        <v>26</v>
      </c>
      <c r="CA262" s="12">
        <f t="shared" si="1253"/>
        <v>1508188.6969379999</v>
      </c>
      <c r="CB262" s="12">
        <f t="shared" ref="CB262:CI262" si="1254">SUM(CB263:CB271)</f>
        <v>3</v>
      </c>
      <c r="CC262" s="12">
        <f t="shared" si="1254"/>
        <v>201174.85079999999</v>
      </c>
      <c r="CD262" s="12">
        <f t="shared" si="1254"/>
        <v>40</v>
      </c>
      <c r="CE262" s="12">
        <f t="shared" si="1254"/>
        <v>1726551.2244750001</v>
      </c>
      <c r="CF262" s="12">
        <f t="shared" si="1254"/>
        <v>123</v>
      </c>
      <c r="CG262" s="12">
        <f t="shared" si="1254"/>
        <v>4231807.1875002002</v>
      </c>
      <c r="CH262" s="12">
        <f t="shared" si="1254"/>
        <v>8</v>
      </c>
      <c r="CI262" s="12">
        <f t="shared" si="1254"/>
        <v>373022.87890559994</v>
      </c>
      <c r="CJ262" s="12">
        <f>SUM(CJ263:CJ271)</f>
        <v>68</v>
      </c>
      <c r="CK262" s="12">
        <f t="shared" ref="CK262:DE262" si="1255">SUM(CK263:CK271)</f>
        <v>4311751.8379320009</v>
      </c>
      <c r="CL262" s="12">
        <f t="shared" si="1255"/>
        <v>161</v>
      </c>
      <c r="CM262" s="12">
        <f t="shared" si="1255"/>
        <v>7114230.8700077999</v>
      </c>
      <c r="CN262" s="12">
        <f t="shared" si="1255"/>
        <v>67</v>
      </c>
      <c r="CO262" s="12">
        <f t="shared" si="1255"/>
        <v>2959848.8574270005</v>
      </c>
      <c r="CP262" s="12">
        <f t="shared" si="1255"/>
        <v>282</v>
      </c>
      <c r="CQ262" s="12">
        <f t="shared" si="1255"/>
        <v>12556754.6117706</v>
      </c>
      <c r="CR262" s="12">
        <f t="shared" si="1255"/>
        <v>2</v>
      </c>
      <c r="CS262" s="12">
        <f t="shared" si="1255"/>
        <v>93255.719726399999</v>
      </c>
      <c r="CT262" s="12">
        <f t="shared" si="1255"/>
        <v>73</v>
      </c>
      <c r="CU262" s="12">
        <f t="shared" si="1255"/>
        <v>3467831.3219550001</v>
      </c>
      <c r="CV262" s="12">
        <f t="shared" si="1255"/>
        <v>5</v>
      </c>
      <c r="CW262" s="12">
        <f t="shared" si="1255"/>
        <v>205600.69751759997</v>
      </c>
      <c r="CX262" s="12">
        <f t="shared" si="1255"/>
        <v>102</v>
      </c>
      <c r="CY262" s="12">
        <f t="shared" si="1255"/>
        <v>4412418.0302048</v>
      </c>
      <c r="CZ262" s="12">
        <f t="shared" si="1255"/>
        <v>8</v>
      </c>
      <c r="DA262" s="12">
        <f t="shared" si="1255"/>
        <v>373022.8789056</v>
      </c>
      <c r="DB262" s="12">
        <f t="shared" si="1255"/>
        <v>5</v>
      </c>
      <c r="DC262" s="12">
        <f t="shared" si="1255"/>
        <v>151048.78380899999</v>
      </c>
      <c r="DD262" s="12">
        <f t="shared" si="1255"/>
        <v>23</v>
      </c>
      <c r="DE262" s="12">
        <f t="shared" si="1255"/>
        <v>972632.5048440001</v>
      </c>
      <c r="DF262" s="12">
        <f t="shared" ref="DF262:EA262" si="1256">SUM(DF263:DF271)</f>
        <v>2</v>
      </c>
      <c r="DG262" s="12">
        <f t="shared" si="1256"/>
        <v>79454.486311200017</v>
      </c>
      <c r="DH262" s="12">
        <f t="shared" si="1256"/>
        <v>0</v>
      </c>
      <c r="DI262" s="12">
        <f t="shared" si="1256"/>
        <v>0</v>
      </c>
      <c r="DJ262" s="12">
        <f t="shared" si="1256"/>
        <v>254</v>
      </c>
      <c r="DK262" s="12">
        <f t="shared" si="1256"/>
        <v>12670935.709231801</v>
      </c>
      <c r="DL262" s="12">
        <f t="shared" si="1256"/>
        <v>0</v>
      </c>
      <c r="DM262" s="12">
        <f t="shared" si="1256"/>
        <v>0</v>
      </c>
      <c r="DN262" s="12">
        <f t="shared" si="1256"/>
        <v>0</v>
      </c>
      <c r="DO262" s="12">
        <f t="shared" si="1256"/>
        <v>0</v>
      </c>
      <c r="DP262" s="12">
        <f t="shared" si="1256"/>
        <v>121</v>
      </c>
      <c r="DQ262" s="12">
        <f t="shared" si="1256"/>
        <v>5488710.9329051999</v>
      </c>
      <c r="DR262" s="12">
        <f t="shared" si="1256"/>
        <v>14</v>
      </c>
      <c r="DS262" s="12">
        <f t="shared" si="1256"/>
        <v>733770.89866079995</v>
      </c>
      <c r="DT262" s="12">
        <f t="shared" si="1256"/>
        <v>46</v>
      </c>
      <c r="DU262" s="12">
        <f t="shared" si="1256"/>
        <v>1848718.6441878001</v>
      </c>
      <c r="DV262" s="12">
        <f t="shared" si="1256"/>
        <v>7</v>
      </c>
      <c r="DW262" s="12">
        <f t="shared" si="1256"/>
        <v>233698.118346</v>
      </c>
      <c r="DX262" s="12">
        <f t="shared" si="1256"/>
        <v>6</v>
      </c>
      <c r="DY262" s="12">
        <f t="shared" si="1256"/>
        <v>439273.66900724999</v>
      </c>
      <c r="DZ262" s="12">
        <f t="shared" si="1256"/>
        <v>50</v>
      </c>
      <c r="EA262" s="12">
        <f t="shared" si="1256"/>
        <v>3997431.1019238755</v>
      </c>
      <c r="EB262" s="12">
        <f t="shared" ref="EB262:EC262" si="1257">SUM(EB263:EB271)</f>
        <v>3631</v>
      </c>
      <c r="EC262" s="12">
        <f t="shared" si="1257"/>
        <v>155713156.24263051</v>
      </c>
    </row>
    <row r="263" spans="1:133" x14ac:dyDescent="0.25">
      <c r="A263" s="47">
        <v>249</v>
      </c>
      <c r="B263" s="16" t="s">
        <v>330</v>
      </c>
      <c r="C263" s="17">
        <v>19007.45</v>
      </c>
      <c r="D263" s="17">
        <f t="shared" si="1250"/>
        <v>14825.811000000002</v>
      </c>
      <c r="E263" s="9">
        <v>1.02</v>
      </c>
      <c r="F263" s="10">
        <v>1</v>
      </c>
      <c r="G263" s="18"/>
      <c r="H263" s="19">
        <v>0.52</v>
      </c>
      <c r="I263" s="19">
        <v>0.21</v>
      </c>
      <c r="J263" s="19">
        <v>0.05</v>
      </c>
      <c r="K263" s="19">
        <v>0.22</v>
      </c>
      <c r="L263" s="17">
        <v>1.4</v>
      </c>
      <c r="M263" s="17">
        <v>1.68</v>
      </c>
      <c r="N263" s="17">
        <v>2.23</v>
      </c>
      <c r="O263" s="17">
        <v>2.39</v>
      </c>
      <c r="P263" s="11"/>
      <c r="Q263" s="11">
        <f t="shared" ref="Q263:Q271" si="1258">P263/12*9*C263*E263*F263*L263*$Q$9+P263/12*3*C263*E263*F263*L263*$Q$8</f>
        <v>0</v>
      </c>
      <c r="R263" s="11">
        <v>0</v>
      </c>
      <c r="S263" s="11">
        <f t="shared" ref="S263:S271" si="1259">R263*C263*E263*F263*L263*$S$9</f>
        <v>0</v>
      </c>
      <c r="T263" s="11">
        <v>0</v>
      </c>
      <c r="U263" s="11">
        <f t="shared" ref="U263:U271" si="1260">T263*C263*E263*F263*L263*$U$9</f>
        <v>0</v>
      </c>
      <c r="V263" s="11">
        <v>0</v>
      </c>
      <c r="W263" s="11">
        <f t="shared" ref="W263:W271" si="1261">V263*C263*E263*F263*L263*$W$9</f>
        <v>0</v>
      </c>
      <c r="X263" s="11">
        <v>0</v>
      </c>
      <c r="Y263" s="11">
        <f t="shared" ref="Y263:Y271" si="1262">X263*C263*E263*F263*L263*$Y$9</f>
        <v>0</v>
      </c>
      <c r="Z263" s="11">
        <v>220</v>
      </c>
      <c r="AA263" s="11">
        <f t="shared" ref="AA263:AA271" si="1263">Z263*C263*E263*F263*L263*$AA$9</f>
        <v>6568518.5411999999</v>
      </c>
      <c r="AB263" s="11">
        <v>0</v>
      </c>
      <c r="AC263" s="11">
        <f t="shared" ref="AC263:AC271" si="1264">AB263*C263*E263*F263*L263*$AC$9</f>
        <v>0</v>
      </c>
      <c r="AD263" s="11">
        <v>0</v>
      </c>
      <c r="AE263" s="11">
        <f t="shared" ref="AE263:AE271" si="1265">AD263*C263*E263*F263*L263*$AE$9</f>
        <v>0</v>
      </c>
      <c r="AF263" s="11">
        <v>0</v>
      </c>
      <c r="AG263" s="11">
        <f t="shared" ref="AG263:AG271" si="1266">AF263*C263*E263*F263*L263*$AG$9</f>
        <v>0</v>
      </c>
      <c r="AH263" s="11">
        <v>25</v>
      </c>
      <c r="AI263" s="11">
        <f t="shared" ref="AI263:AI271" si="1267">AH263/12*9*C263*E263*F263*L263*$AI$9+AH263/12*3*C263*E263*F263*L263*$AI$8</f>
        <v>654816.15622500004</v>
      </c>
      <c r="AJ263" s="11"/>
      <c r="AK263" s="11">
        <f t="shared" ref="AK263:AK271" si="1268">AJ263/12*9*C263*E263*F263*L263*$AK$9+AJ263/12*3*C263*E263*F263*L263*$AK$8</f>
        <v>0</v>
      </c>
      <c r="AL263" s="11">
        <v>18</v>
      </c>
      <c r="AM263" s="11">
        <f t="shared" ref="AM263:AM271" si="1269">AL263/12*9*C263*E263*F263*L263*$AM$9+AL263/12*3*C263*E263*F263*L263*$AM$8</f>
        <v>471467.63248199999</v>
      </c>
      <c r="AN263" s="11"/>
      <c r="AO263" s="11">
        <f t="shared" ref="AO263:AO271" si="1270">SUM($AO$9*AN263*C263*E263*F263*L263)</f>
        <v>0</v>
      </c>
      <c r="AP263" s="11">
        <v>2</v>
      </c>
      <c r="AQ263" s="11">
        <f t="shared" ref="AQ263:AQ271" si="1271">AP263/12*3*C263*E263*F263*L263*$AQ$8+AP263/12*9*C263*E263*F263*L263*$AQ$9</f>
        <v>52385.292497999995</v>
      </c>
      <c r="AR263" s="11">
        <v>0</v>
      </c>
      <c r="AS263" s="11">
        <f t="shared" ref="AS263:AS271" si="1272">AR263/12*9*C263*E263*F263*L263*$AS$9+AR263/12*3*C263*E263*F263*L263*$AS$8</f>
        <v>0</v>
      </c>
      <c r="AT263" s="11">
        <v>0</v>
      </c>
      <c r="AU263" s="11">
        <f t="shared" ref="AU263:AU271" si="1273">AT263*C263*E263*F263*L263*$AU$9</f>
        <v>0</v>
      </c>
      <c r="AV263" s="11"/>
      <c r="AW263" s="11">
        <f t="shared" ref="AW263:AW271" si="1274">AV263*C263*E263*F263*L263*$AW$9</f>
        <v>0</v>
      </c>
      <c r="AX263" s="11"/>
      <c r="AY263" s="11">
        <f t="shared" ref="AY263:AY271" si="1275">SUM(AX263*$AY$9*C263*E263*F263*L263)</f>
        <v>0</v>
      </c>
      <c r="AZ263" s="11">
        <v>25</v>
      </c>
      <c r="BA263" s="11">
        <f t="shared" ref="BA263:BA271" si="1276">(AZ263/12*3*C263*E263*F263*L263*$BA$8)+(AZ263/12*9*C263*E263*F263*L263*$BA$9)</f>
        <v>695530.11412500008</v>
      </c>
      <c r="BB263" s="11">
        <v>0</v>
      </c>
      <c r="BC263" s="11">
        <f t="shared" ref="BC263:BC271" si="1277">BB263/12*9*C263*E263*F263*L263*$BC$9+BB263/12*3*C263*E263*F263*L263*$BC$8</f>
        <v>0</v>
      </c>
      <c r="BD263" s="11">
        <v>0</v>
      </c>
      <c r="BE263" s="11">
        <f t="shared" ref="BE263:BE271" si="1278">BD263/12*9*C263*E263*F263*L263*$BE$9+BD263/12*3*C263*E263*F263*L263*$BE$8</f>
        <v>0</v>
      </c>
      <c r="BF263" s="11"/>
      <c r="BG263" s="11">
        <f t="shared" ref="BG263:BG271" si="1279">BF263/12*9*C263*E263*F263*L263*$BG$9+BF263/12*3*C263*E263*F263*L263*$BG$8</f>
        <v>0</v>
      </c>
      <c r="BH263" s="11">
        <v>45</v>
      </c>
      <c r="BI263" s="11">
        <f t="shared" ref="BI263:BI271" si="1280">BH263/12*9*C263*E263*F263*L263*$BI$9+BH263/12*3*C263*E263*F263*L263*$BI$8</f>
        <v>1309971.5954325001</v>
      </c>
      <c r="BJ263" s="11">
        <v>0</v>
      </c>
      <c r="BK263" s="11">
        <f t="shared" ref="BK263:BK271" si="1281">BJ263/12*9*C263*E263*F263*L263*$BK$9+BJ263/12*3*C263*E263*F263*L263*$BK$8</f>
        <v>0</v>
      </c>
      <c r="BL263" s="11">
        <v>0</v>
      </c>
      <c r="BM263" s="11">
        <f t="shared" ref="BM263:BM271" si="1282">BL263/12*9*C263*E263*F263*L263*$BM$9+BL263/12*3*C263*E263*F263*L263*$BM$8</f>
        <v>0</v>
      </c>
      <c r="BN263" s="11">
        <v>0</v>
      </c>
      <c r="BO263" s="11">
        <f t="shared" ref="BO263:BO271" si="1283">BN263/12*9*C263*E263*F263*L263*$BO$9+BN263/12*3*C263*E263*F263*L263*$BO$8</f>
        <v>0</v>
      </c>
      <c r="BP263" s="11">
        <v>0</v>
      </c>
      <c r="BQ263" s="11">
        <f t="shared" ref="BQ263:BQ271" si="1284">BP263/12*9*C263*E263*F263*L263*$BQ$9+BP263/12*3*C263*E263*F263*L263*$BQ$8</f>
        <v>0</v>
      </c>
      <c r="BR263" s="11">
        <v>0</v>
      </c>
      <c r="BS263" s="11">
        <f t="shared" ref="BS263:BS271" si="1285">BR263/12*9*C263*E263*F263*L263*$BS$9+BR263/12*3*C263*E263*F263*L263*$BS$8</f>
        <v>0</v>
      </c>
      <c r="BT263" s="11">
        <v>2</v>
      </c>
      <c r="BU263" s="11">
        <f t="shared" ref="BU263:BU271" si="1286">BT263*C263*E263*F263*L263*$BU$9</f>
        <v>59713.80492000001</v>
      </c>
      <c r="BV263" s="11">
        <v>3</v>
      </c>
      <c r="BW263" s="11">
        <f t="shared" ref="BW263:BW271" si="1287">BV263/12*9*C263*E263*F263*L263*$BW$9+BV263/12*3*C263*E263*F263*L263*$BW$8</f>
        <v>87331.439695500012</v>
      </c>
      <c r="BX263" s="11">
        <v>6</v>
      </c>
      <c r="BY263" s="11">
        <f t="shared" ref="BY263:BY271" si="1288">BX263/12*9*C263*E263*F263*L263*$BY$9+BX263/12*3*C263*E263*F263*L263*$BY$8</f>
        <v>151048.78380900002</v>
      </c>
      <c r="BZ263" s="11">
        <v>10</v>
      </c>
      <c r="CA263" s="11">
        <f t="shared" ref="CA263:CA271" si="1289">BZ263/12*9*C263*E263*F263*M263*$CA$9+BZ263/12*3*C263*E263*F263*M263*$CA$8</f>
        <v>451924.93268999999</v>
      </c>
      <c r="CB263" s="11">
        <v>1</v>
      </c>
      <c r="CC263" s="11">
        <f t="shared" ref="CC263:CC271" si="1290">CB263/12*9*C263*E263*F263*M263*$CC$9+CB263/12*3*C263*E263*F263*M263*$CC$8</f>
        <v>51299.586954000006</v>
      </c>
      <c r="CD263" s="11">
        <v>15</v>
      </c>
      <c r="CE263" s="11">
        <f t="shared" ref="CE263:CE271" si="1291">CD263/12*9*C263*E263*F263*M263*$CE$9+CD263/12*3*C263*E263*F263*M263*$CE$8</f>
        <v>500781.68216999999</v>
      </c>
      <c r="CF263" s="11">
        <v>93</v>
      </c>
      <c r="CG263" s="11">
        <f t="shared" ref="CG263:CG271" si="1292">CF263/12*9*C263*E263*F263*M263*$CG$9+CF263/12*3*C263*E263*F263*M263*$CG$8</f>
        <v>2923099.3213883997</v>
      </c>
      <c r="CH263" s="11"/>
      <c r="CI263" s="11">
        <f t="shared" ref="CI263:CI271" si="1293">SUM(CH263*$CI$9*C263*E263*F263*M263)</f>
        <v>0</v>
      </c>
      <c r="CJ263" s="11"/>
      <c r="CK263" s="11">
        <f t="shared" si="1176"/>
        <v>0</v>
      </c>
      <c r="CL263" s="11">
        <v>6</v>
      </c>
      <c r="CM263" s="11">
        <f t="shared" ref="CM263:CM271" si="1294">CL263/12*9*C263*E263*F263*M263*$CM$9+CL263/12*3*C263*E263*F263*M263*$CM$8</f>
        <v>188587.05299280002</v>
      </c>
      <c r="CN263" s="11">
        <v>20</v>
      </c>
      <c r="CO263" s="11">
        <f t="shared" ref="CO263:CO271" si="1295">CN263/12*9*C263*E263*F263*M263*$CO$9+CN263/12*3*C263*E263*F263*M263*$CO$8</f>
        <v>667708.90955999994</v>
      </c>
      <c r="CP263" s="11">
        <v>27</v>
      </c>
      <c r="CQ263" s="11">
        <f t="shared" ref="CQ263:CQ271" si="1296">CP263/12*9*C263*E263*F263*M263*$CQ$9+CP263/12*3*C263*E263*F263*M263*$CQ$8</f>
        <v>848641.73846759996</v>
      </c>
      <c r="CR263" s="11"/>
      <c r="CS263" s="11">
        <f t="shared" ref="CS263:CS271" si="1297">CR263*C263*E263*F263*M263*$CS$9</f>
        <v>0</v>
      </c>
      <c r="CT263" s="11">
        <v>6</v>
      </c>
      <c r="CU263" s="11">
        <f t="shared" ref="CU263:CU271" si="1298">CT263/12*9*C263*E263*F263*M263*$CU$9+CT263/12*3*C263*E263*F263*M263*$CU$8</f>
        <v>200312.67286800005</v>
      </c>
      <c r="CV263" s="11">
        <v>1</v>
      </c>
      <c r="CW263" s="11">
        <f t="shared" ref="CW263:CW271" si="1299">SUM(CV263*$CW$9*C263*E263*F263*M263)</f>
        <v>31919.742993600001</v>
      </c>
      <c r="CX263" s="11">
        <v>11</v>
      </c>
      <c r="CY263" s="11">
        <f t="shared" ref="CY263:CY271" si="1300">(CX263/12*2*C263*E263*F263*M263*$CY$8)+(CX263/12*9*C263*E263*F263*M263*$CY$9)</f>
        <v>337980.1358472</v>
      </c>
      <c r="CZ263" s="11">
        <v>0</v>
      </c>
      <c r="DA263" s="11">
        <f t="shared" ref="DA263:DA271" si="1301">CZ263*C263*E263*F263*M263*$DA$9</f>
        <v>0</v>
      </c>
      <c r="DB263" s="11">
        <v>5</v>
      </c>
      <c r="DC263" s="11">
        <f t="shared" ref="DC263:DC271" si="1302">DB263/12*9*C263*E263*F263*M263*$DC$9+DB263/12*3*C263*E263*F263*M263*$DC$8</f>
        <v>151048.78380899999</v>
      </c>
      <c r="DD263" s="11">
        <v>7</v>
      </c>
      <c r="DE263" s="11">
        <f t="shared" ref="DE263:DE271" si="1303">DD263/12*9*C263*E263*F263*M263*$DE$9+DD263/12*3*C263*E263*F263*M263*$DE$8</f>
        <v>244528.0311474</v>
      </c>
      <c r="DF263" s="11">
        <v>0</v>
      </c>
      <c r="DG263" s="11">
        <f t="shared" ref="DG263:DG271" si="1304">DF263/12*9*C263*E263*F263*M263*$DG$9+DF263/12*3*C263*E263*F263*M263*$DG$8</f>
        <v>0</v>
      </c>
      <c r="DH263" s="11">
        <v>0</v>
      </c>
      <c r="DI263" s="11">
        <f t="shared" ref="DI263:DI271" si="1305">DH263/12*9*C263*E263*F263*M263*$DI$9+DH263/12*3*C263*E263*F263*M263*$DI$8</f>
        <v>0</v>
      </c>
      <c r="DJ263" s="11">
        <v>0</v>
      </c>
      <c r="DK263" s="11">
        <f t="shared" ref="DK263:DK271" si="1306">DJ263/12*9*C263*E263*F263*M263*$DK$9+DJ263/12*3*C263*E263*F263*M263*$DK$8</f>
        <v>0</v>
      </c>
      <c r="DL263" s="11">
        <v>0</v>
      </c>
      <c r="DM263" s="11">
        <f t="shared" ref="DM263:DM271" si="1307">DL263/12*3*C263*E263*F263*M263*$DM$8+DL263/12*9*C263*E263*F263*M263*$DM$9</f>
        <v>0</v>
      </c>
      <c r="DN263" s="11">
        <v>0</v>
      </c>
      <c r="DO263" s="11">
        <f t="shared" ref="DO263:DO271" si="1308">DN263/12*9*C263*E263*F263*M263*$DO$9+DN263/12*3*C263*E263*F263*M263*$DO$8</f>
        <v>0</v>
      </c>
      <c r="DP263" s="11">
        <v>0</v>
      </c>
      <c r="DQ263" s="11">
        <f t="shared" ref="DQ263:DQ271" si="1309">DP263/12*9*C263*E263*F263*M263*$DQ$9+DP263/12*3*C263*E263*F263*M263*$DQ$8</f>
        <v>0</v>
      </c>
      <c r="DR263" s="11">
        <v>0</v>
      </c>
      <c r="DS263" s="11">
        <f t="shared" ref="DS263:DS271" si="1310">DR263/12*9*C263*E263*F263*M263*$DS$9+DR263/12*3*C263*E263*F263*M263*$DS$8</f>
        <v>0</v>
      </c>
      <c r="DT263" s="11">
        <v>12</v>
      </c>
      <c r="DU263" s="11">
        <f t="shared" ref="DU263:DU271" si="1311">DT263/12*9*C263*E263*F263*M263*$DU$9+DT263/12*3*C263*E263*F263*M263*$DU$8</f>
        <v>362517.08114160009</v>
      </c>
      <c r="DV263" s="11">
        <v>7</v>
      </c>
      <c r="DW263" s="11">
        <f t="shared" ref="DW263:DW271" si="1312">DV263/12*9*C263*E263*F263*M263*$DW$9+DV263/12*3*C263*E263*F263*M263*$DW$8</f>
        <v>233698.118346</v>
      </c>
      <c r="DX263" s="11">
        <v>4</v>
      </c>
      <c r="DY263" s="11">
        <f t="shared" ref="DY263:DY271" si="1313">DX263/12*9*C263*E263*F263*N263*$DY$9+DX263/12*3*C263*E263*F263*N263*$DY$8</f>
        <v>272376.37835100002</v>
      </c>
      <c r="DZ263" s="11">
        <v>18</v>
      </c>
      <c r="EA263" s="11">
        <f t="shared" ref="EA263:EA271" si="1314">DZ263/12*9*C263*E263*F263*O263*$EA$9+DZ263/12*3*C263*E263*F263*O263*$EA$8</f>
        <v>1157250.6312097502</v>
      </c>
      <c r="EB263" s="64">
        <f t="shared" ref="EB263:EB271" si="1315">SUM(P263,R263,T263,V263,X263,Z263,AB263,AD263,AF263,AH263,AJ263,AL263,AP263,AR263,AT263,AV263,AX263,AZ263,BB263,BD263,BF263,BH263,BJ263,BL263,BN263,BP263,BR263,BT263,BV263,BX263,BZ263,CB263,CD263,CF263,CH263,CJ263,CL263,CN263,CP263,CR263,CT263,CV263,CX263,CZ263,DB263,DD263,DF263,DH263,DJ263,DL263,DN263,DP263,DR263,DT263,DV263,DX263,DZ263,AN263)</f>
        <v>589</v>
      </c>
      <c r="EC263" s="64">
        <f t="shared" ref="EC263:EC271" si="1316">SUM(Q263,S263,U263,W263,Y263,AA263,AC263,AE263,AG263,AI263,AK263,AM263,AQ263,AS263,AU263,AW263,AY263,BA263,BC263,BE263,BG263,BI263,BK263,BM263,BO263,BQ263,BS263,BU263,BW263,BY263,CA263,CC263,CE263,CG263,CI263,CK263,CM263,CO263,CQ263,CS263,CU263,CW263,CY263,DA263,DC263,DE263,DG263,DI263,DK263,DM263,DO263,DQ263,DS263,DU263,DW263,DY263,EA263,AO263)</f>
        <v>18674458.160323348</v>
      </c>
    </row>
    <row r="264" spans="1:133" x14ac:dyDescent="0.25">
      <c r="A264" s="47">
        <v>250</v>
      </c>
      <c r="B264" s="16" t="s">
        <v>331</v>
      </c>
      <c r="C264" s="17">
        <v>19007.45</v>
      </c>
      <c r="D264" s="17"/>
      <c r="E264" s="9">
        <v>1.49</v>
      </c>
      <c r="F264" s="10">
        <v>1</v>
      </c>
      <c r="G264" s="18"/>
      <c r="H264" s="19"/>
      <c r="I264" s="19"/>
      <c r="J264" s="19"/>
      <c r="K264" s="19"/>
      <c r="L264" s="17">
        <v>1.4</v>
      </c>
      <c r="M264" s="17">
        <v>1.68</v>
      </c>
      <c r="N264" s="17">
        <v>2.23</v>
      </c>
      <c r="O264" s="17">
        <v>2.39</v>
      </c>
      <c r="P264" s="11"/>
      <c r="Q264" s="11">
        <f t="shared" si="1258"/>
        <v>0</v>
      </c>
      <c r="R264" s="11"/>
      <c r="S264" s="11">
        <f t="shared" si="1259"/>
        <v>0</v>
      </c>
      <c r="T264" s="11"/>
      <c r="U264" s="11">
        <f t="shared" si="1260"/>
        <v>0</v>
      </c>
      <c r="V264" s="11">
        <v>50</v>
      </c>
      <c r="W264" s="11">
        <f t="shared" si="1261"/>
        <v>2180724.7385</v>
      </c>
      <c r="X264" s="11"/>
      <c r="Y264" s="11">
        <f t="shared" si="1262"/>
        <v>0</v>
      </c>
      <c r="Z264" s="11">
        <v>560</v>
      </c>
      <c r="AA264" s="11">
        <f t="shared" si="1263"/>
        <v>24424117.071200002</v>
      </c>
      <c r="AB264" s="11"/>
      <c r="AC264" s="11">
        <f t="shared" si="1264"/>
        <v>0</v>
      </c>
      <c r="AD264" s="11"/>
      <c r="AE264" s="11">
        <f t="shared" si="1265"/>
        <v>0</v>
      </c>
      <c r="AF264" s="11"/>
      <c r="AG264" s="11">
        <f t="shared" si="1266"/>
        <v>0</v>
      </c>
      <c r="AH264" s="11">
        <v>37</v>
      </c>
      <c r="AI264" s="11">
        <f t="shared" si="1267"/>
        <v>1415686.8506934999</v>
      </c>
      <c r="AJ264" s="11">
        <v>2</v>
      </c>
      <c r="AK264" s="11">
        <f t="shared" si="1268"/>
        <v>81281.558434999999</v>
      </c>
      <c r="AL264" s="11">
        <v>18</v>
      </c>
      <c r="AM264" s="11">
        <f t="shared" si="1269"/>
        <v>688712.52195900003</v>
      </c>
      <c r="AN264" s="11"/>
      <c r="AO264" s="11">
        <f t="shared" si="1270"/>
        <v>0</v>
      </c>
      <c r="AP264" s="11">
        <v>5</v>
      </c>
      <c r="AQ264" s="11">
        <f t="shared" si="1271"/>
        <v>191309.03387749998</v>
      </c>
      <c r="AR264" s="11"/>
      <c r="AS264" s="11">
        <f t="shared" si="1272"/>
        <v>0</v>
      </c>
      <c r="AT264" s="11">
        <v>0</v>
      </c>
      <c r="AU264" s="11">
        <f t="shared" si="1273"/>
        <v>0</v>
      </c>
      <c r="AV264" s="11"/>
      <c r="AW264" s="11">
        <f t="shared" si="1274"/>
        <v>0</v>
      </c>
      <c r="AX264" s="11"/>
      <c r="AY264" s="11">
        <f t="shared" si="1275"/>
        <v>0</v>
      </c>
      <c r="AZ264" s="11">
        <v>73</v>
      </c>
      <c r="BA264" s="11">
        <f t="shared" si="1276"/>
        <v>2966776.8828775003</v>
      </c>
      <c r="BB264" s="11"/>
      <c r="BC264" s="11">
        <f t="shared" si="1277"/>
        <v>0</v>
      </c>
      <c r="BD264" s="11"/>
      <c r="BE264" s="11">
        <f t="shared" si="1278"/>
        <v>0</v>
      </c>
      <c r="BF264" s="11">
        <f>110-1</f>
        <v>109</v>
      </c>
      <c r="BG264" s="11">
        <f t="shared" si="1279"/>
        <v>4635130.4316817503</v>
      </c>
      <c r="BH264" s="11"/>
      <c r="BI264" s="11">
        <f t="shared" si="1280"/>
        <v>0</v>
      </c>
      <c r="BJ264" s="11"/>
      <c r="BK264" s="11">
        <f t="shared" si="1281"/>
        <v>0</v>
      </c>
      <c r="BL264" s="11"/>
      <c r="BM264" s="11">
        <f t="shared" si="1282"/>
        <v>0</v>
      </c>
      <c r="BN264" s="11"/>
      <c r="BO264" s="11">
        <f t="shared" si="1283"/>
        <v>0</v>
      </c>
      <c r="BP264" s="11"/>
      <c r="BQ264" s="11">
        <f t="shared" si="1284"/>
        <v>0</v>
      </c>
      <c r="BR264" s="11"/>
      <c r="BS264" s="11">
        <f t="shared" si="1285"/>
        <v>0</v>
      </c>
      <c r="BT264" s="11">
        <v>78</v>
      </c>
      <c r="BU264" s="11">
        <f t="shared" si="1286"/>
        <v>3401930.5920600002</v>
      </c>
      <c r="BV264" s="11">
        <v>4</v>
      </c>
      <c r="BW264" s="11">
        <f t="shared" si="1287"/>
        <v>170096.529603</v>
      </c>
      <c r="BX264" s="11">
        <v>24</v>
      </c>
      <c r="BY264" s="11">
        <f t="shared" si="1288"/>
        <v>882598.77598200005</v>
      </c>
      <c r="BZ264" s="11">
        <v>16</v>
      </c>
      <c r="CA264" s="11">
        <f t="shared" si="1289"/>
        <v>1056263.764248</v>
      </c>
      <c r="CB264" s="11">
        <v>2</v>
      </c>
      <c r="CC264" s="11">
        <f t="shared" si="1290"/>
        <v>149875.26384599999</v>
      </c>
      <c r="CD264" s="11">
        <v>15</v>
      </c>
      <c r="CE264" s="11">
        <f t="shared" si="1291"/>
        <v>731534.02591500001</v>
      </c>
      <c r="CF264" s="11">
        <v>9</v>
      </c>
      <c r="CG264" s="11">
        <f t="shared" si="1292"/>
        <v>413227.51317539997</v>
      </c>
      <c r="CH264" s="11">
        <v>8</v>
      </c>
      <c r="CI264" s="11">
        <f t="shared" si="1293"/>
        <v>373022.87890559994</v>
      </c>
      <c r="CJ264" s="11">
        <v>62</v>
      </c>
      <c r="CK264" s="11">
        <f t="shared" si="1176"/>
        <v>3982399.8679080009</v>
      </c>
      <c r="CL264" s="11">
        <v>131</v>
      </c>
      <c r="CM264" s="11">
        <f t="shared" si="1294"/>
        <v>6014756.0251086</v>
      </c>
      <c r="CN264" s="11">
        <v>47</v>
      </c>
      <c r="CO264" s="11">
        <f t="shared" si="1295"/>
        <v>2292139.9478670005</v>
      </c>
      <c r="CP264" s="11">
        <v>255</v>
      </c>
      <c r="CQ264" s="11">
        <f t="shared" si="1296"/>
        <v>11708112.873303</v>
      </c>
      <c r="CR264" s="11">
        <v>2</v>
      </c>
      <c r="CS264" s="11">
        <f t="shared" si="1297"/>
        <v>93255.719726399999</v>
      </c>
      <c r="CT264" s="11">
        <v>67</v>
      </c>
      <c r="CU264" s="11">
        <f t="shared" si="1298"/>
        <v>3267518.6490870002</v>
      </c>
      <c r="CV264" s="11">
        <v>2</v>
      </c>
      <c r="CW264" s="11">
        <f t="shared" si="1299"/>
        <v>93255.719726399984</v>
      </c>
      <c r="CX264" s="11">
        <v>85</v>
      </c>
      <c r="CY264" s="11">
        <f t="shared" si="1300"/>
        <v>3815078.8061539996</v>
      </c>
      <c r="CZ264" s="11">
        <v>8</v>
      </c>
      <c r="DA264" s="11">
        <f t="shared" si="1301"/>
        <v>373022.8789056</v>
      </c>
      <c r="DB264" s="11"/>
      <c r="DC264" s="11">
        <f t="shared" si="1302"/>
        <v>0</v>
      </c>
      <c r="DD264" s="11">
        <v>10</v>
      </c>
      <c r="DE264" s="11">
        <f t="shared" si="1303"/>
        <v>510289.58880899998</v>
      </c>
      <c r="DF264" s="11"/>
      <c r="DG264" s="11">
        <f t="shared" si="1304"/>
        <v>0</v>
      </c>
      <c r="DH264" s="11"/>
      <c r="DI264" s="11">
        <f t="shared" si="1305"/>
        <v>0</v>
      </c>
      <c r="DJ264" s="11">
        <v>219</v>
      </c>
      <c r="DK264" s="11">
        <f t="shared" si="1306"/>
        <v>11175341.994917102</v>
      </c>
      <c r="DL264" s="11"/>
      <c r="DM264" s="11">
        <f t="shared" si="1307"/>
        <v>0</v>
      </c>
      <c r="DN264" s="11"/>
      <c r="DO264" s="11">
        <f t="shared" si="1308"/>
        <v>0</v>
      </c>
      <c r="DP264" s="11"/>
      <c r="DQ264" s="11">
        <f t="shared" si="1309"/>
        <v>0</v>
      </c>
      <c r="DR264" s="11"/>
      <c r="DS264" s="11">
        <f t="shared" si="1310"/>
        <v>0</v>
      </c>
      <c r="DT264" s="11">
        <v>32</v>
      </c>
      <c r="DU264" s="11">
        <f t="shared" si="1311"/>
        <v>1412158.0415711999</v>
      </c>
      <c r="DV264" s="11"/>
      <c r="DW264" s="11">
        <f t="shared" si="1312"/>
        <v>0</v>
      </c>
      <c r="DX264" s="11"/>
      <c r="DY264" s="11">
        <f t="shared" si="1313"/>
        <v>0</v>
      </c>
      <c r="DZ264" s="11">
        <v>20</v>
      </c>
      <c r="EA264" s="11">
        <f t="shared" si="1314"/>
        <v>1878326.1879112502</v>
      </c>
      <c r="EB264" s="64">
        <f t="shared" si="1315"/>
        <v>1950</v>
      </c>
      <c r="EC264" s="64">
        <f t="shared" si="1316"/>
        <v>90377944.733953789</v>
      </c>
    </row>
    <row r="265" spans="1:133" x14ac:dyDescent="0.25">
      <c r="A265" s="47">
        <v>48</v>
      </c>
      <c r="B265" s="16" t="s">
        <v>332</v>
      </c>
      <c r="C265" s="17">
        <v>19007.45</v>
      </c>
      <c r="D265" s="17">
        <f>C265*(H265+I265+J265)</f>
        <v>14825.811000000002</v>
      </c>
      <c r="E265" s="9">
        <v>1.51</v>
      </c>
      <c r="F265" s="10">
        <v>1</v>
      </c>
      <c r="G265" s="18"/>
      <c r="H265" s="19">
        <v>0.52</v>
      </c>
      <c r="I265" s="19">
        <v>0.21</v>
      </c>
      <c r="J265" s="19">
        <v>0.05</v>
      </c>
      <c r="K265" s="19">
        <v>0.22</v>
      </c>
      <c r="L265" s="17">
        <v>1.4</v>
      </c>
      <c r="M265" s="17">
        <v>1.68</v>
      </c>
      <c r="N265" s="17">
        <v>2.23</v>
      </c>
      <c r="O265" s="17">
        <v>2.39</v>
      </c>
      <c r="P265" s="11"/>
      <c r="Q265" s="11">
        <f t="shared" si="1258"/>
        <v>0</v>
      </c>
      <c r="R265" s="11">
        <v>157</v>
      </c>
      <c r="S265" s="11">
        <f t="shared" si="1259"/>
        <v>8201095.0321299993</v>
      </c>
      <c r="T265" s="11">
        <v>0</v>
      </c>
      <c r="U265" s="11">
        <f t="shared" si="1260"/>
        <v>0</v>
      </c>
      <c r="V265" s="11">
        <v>0</v>
      </c>
      <c r="W265" s="11">
        <f t="shared" si="1261"/>
        <v>0</v>
      </c>
      <c r="X265" s="11">
        <v>0</v>
      </c>
      <c r="Y265" s="11">
        <f t="shared" si="1262"/>
        <v>0</v>
      </c>
      <c r="Z265" s="11">
        <v>12</v>
      </c>
      <c r="AA265" s="11">
        <f t="shared" si="1263"/>
        <v>530399.09076000017</v>
      </c>
      <c r="AB265" s="11">
        <v>0</v>
      </c>
      <c r="AC265" s="11">
        <f t="shared" si="1264"/>
        <v>0</v>
      </c>
      <c r="AD265" s="11">
        <v>0</v>
      </c>
      <c r="AE265" s="11">
        <f t="shared" si="1265"/>
        <v>0</v>
      </c>
      <c r="AF265" s="11">
        <v>0</v>
      </c>
      <c r="AG265" s="11">
        <f t="shared" si="1266"/>
        <v>0</v>
      </c>
      <c r="AH265" s="11">
        <v>0</v>
      </c>
      <c r="AI265" s="11">
        <f t="shared" si="1267"/>
        <v>0</v>
      </c>
      <c r="AJ265" s="11">
        <v>0</v>
      </c>
      <c r="AK265" s="11">
        <f t="shared" si="1268"/>
        <v>0</v>
      </c>
      <c r="AL265" s="11">
        <v>0</v>
      </c>
      <c r="AM265" s="11">
        <f t="shared" si="1269"/>
        <v>0</v>
      </c>
      <c r="AN265" s="11"/>
      <c r="AO265" s="11">
        <f t="shared" si="1270"/>
        <v>0</v>
      </c>
      <c r="AP265" s="11">
        <v>0</v>
      </c>
      <c r="AQ265" s="11">
        <f t="shared" si="1271"/>
        <v>0</v>
      </c>
      <c r="AR265" s="11">
        <v>0</v>
      </c>
      <c r="AS265" s="11">
        <f t="shared" si="1272"/>
        <v>0</v>
      </c>
      <c r="AT265" s="11">
        <v>0</v>
      </c>
      <c r="AU265" s="11">
        <f t="shared" si="1273"/>
        <v>0</v>
      </c>
      <c r="AV265" s="11">
        <v>0</v>
      </c>
      <c r="AW265" s="11">
        <f t="shared" si="1274"/>
        <v>0</v>
      </c>
      <c r="AX265" s="11"/>
      <c r="AY265" s="11">
        <f t="shared" si="1275"/>
        <v>0</v>
      </c>
      <c r="AZ265" s="11"/>
      <c r="BA265" s="11">
        <f t="shared" si="1276"/>
        <v>0</v>
      </c>
      <c r="BB265" s="11">
        <v>0</v>
      </c>
      <c r="BC265" s="11">
        <f t="shared" si="1277"/>
        <v>0</v>
      </c>
      <c r="BD265" s="11">
        <v>0</v>
      </c>
      <c r="BE265" s="11">
        <f t="shared" si="1278"/>
        <v>0</v>
      </c>
      <c r="BF265" s="11">
        <v>0</v>
      </c>
      <c r="BG265" s="11">
        <f t="shared" si="1279"/>
        <v>0</v>
      </c>
      <c r="BH265" s="11">
        <v>0</v>
      </c>
      <c r="BI265" s="11">
        <f t="shared" si="1280"/>
        <v>0</v>
      </c>
      <c r="BJ265" s="11">
        <v>0</v>
      </c>
      <c r="BK265" s="11">
        <f t="shared" si="1281"/>
        <v>0</v>
      </c>
      <c r="BL265" s="11">
        <v>0</v>
      </c>
      <c r="BM265" s="11">
        <f t="shared" si="1282"/>
        <v>0</v>
      </c>
      <c r="BN265" s="11">
        <v>0</v>
      </c>
      <c r="BO265" s="11">
        <f t="shared" si="1283"/>
        <v>0</v>
      </c>
      <c r="BP265" s="11">
        <v>0</v>
      </c>
      <c r="BQ265" s="11">
        <f t="shared" si="1284"/>
        <v>0</v>
      </c>
      <c r="BR265" s="11">
        <v>0</v>
      </c>
      <c r="BS265" s="11">
        <f t="shared" si="1285"/>
        <v>0</v>
      </c>
      <c r="BT265" s="11">
        <v>0</v>
      </c>
      <c r="BU265" s="11">
        <f t="shared" si="1286"/>
        <v>0</v>
      </c>
      <c r="BV265" s="11">
        <v>0</v>
      </c>
      <c r="BW265" s="11">
        <f t="shared" si="1287"/>
        <v>0</v>
      </c>
      <c r="BX265" s="11">
        <v>0</v>
      </c>
      <c r="BY265" s="11">
        <f t="shared" si="1288"/>
        <v>0</v>
      </c>
      <c r="BZ265" s="11">
        <v>0</v>
      </c>
      <c r="CA265" s="11">
        <f t="shared" si="1289"/>
        <v>0</v>
      </c>
      <c r="CB265" s="11">
        <v>0</v>
      </c>
      <c r="CC265" s="11">
        <f t="shared" si="1290"/>
        <v>0</v>
      </c>
      <c r="CD265" s="11">
        <v>10</v>
      </c>
      <c r="CE265" s="11">
        <f t="shared" si="1291"/>
        <v>494235.51639</v>
      </c>
      <c r="CF265" s="11">
        <v>12</v>
      </c>
      <c r="CG265" s="11">
        <f t="shared" si="1292"/>
        <v>558365.58827279997</v>
      </c>
      <c r="CH265" s="11"/>
      <c r="CI265" s="11">
        <f t="shared" si="1293"/>
        <v>0</v>
      </c>
      <c r="CJ265" s="11">
        <v>2</v>
      </c>
      <c r="CK265" s="11">
        <f t="shared" si="1176"/>
        <v>130188.867732</v>
      </c>
      <c r="CL265" s="11">
        <v>0</v>
      </c>
      <c r="CM265" s="11">
        <f t="shared" si="1294"/>
        <v>0</v>
      </c>
      <c r="CN265" s="11">
        <v>0</v>
      </c>
      <c r="CO265" s="11">
        <f t="shared" si="1295"/>
        <v>0</v>
      </c>
      <c r="CP265" s="11">
        <v>0</v>
      </c>
      <c r="CQ265" s="11">
        <f t="shared" si="1296"/>
        <v>0</v>
      </c>
      <c r="CR265" s="11">
        <v>0</v>
      </c>
      <c r="CS265" s="11">
        <f t="shared" si="1297"/>
        <v>0</v>
      </c>
      <c r="CT265" s="11">
        <v>0</v>
      </c>
      <c r="CU265" s="11">
        <f t="shared" si="1298"/>
        <v>0</v>
      </c>
      <c r="CV265" s="11">
        <v>1</v>
      </c>
      <c r="CW265" s="11">
        <f t="shared" si="1299"/>
        <v>47253.737176800001</v>
      </c>
      <c r="CX265" s="11">
        <v>5</v>
      </c>
      <c r="CY265" s="11">
        <f t="shared" si="1300"/>
        <v>227428.701038</v>
      </c>
      <c r="CZ265" s="11">
        <v>0</v>
      </c>
      <c r="DA265" s="11">
        <f t="shared" si="1301"/>
        <v>0</v>
      </c>
      <c r="DB265" s="11">
        <v>0</v>
      </c>
      <c r="DC265" s="11">
        <f t="shared" si="1302"/>
        <v>0</v>
      </c>
      <c r="DD265" s="11">
        <v>0</v>
      </c>
      <c r="DE265" s="11">
        <f t="shared" si="1303"/>
        <v>0</v>
      </c>
      <c r="DF265" s="11">
        <v>0</v>
      </c>
      <c r="DG265" s="11">
        <f t="shared" si="1304"/>
        <v>0</v>
      </c>
      <c r="DH265" s="11">
        <v>0</v>
      </c>
      <c r="DI265" s="11">
        <f t="shared" si="1305"/>
        <v>0</v>
      </c>
      <c r="DJ265" s="11">
        <v>5</v>
      </c>
      <c r="DK265" s="11">
        <f t="shared" si="1306"/>
        <v>258569.55674550001</v>
      </c>
      <c r="DL265" s="11">
        <v>0</v>
      </c>
      <c r="DM265" s="11">
        <f t="shared" si="1307"/>
        <v>0</v>
      </c>
      <c r="DN265" s="11">
        <v>0</v>
      </c>
      <c r="DO265" s="11">
        <f t="shared" si="1308"/>
        <v>0</v>
      </c>
      <c r="DP265" s="11">
        <v>29</v>
      </c>
      <c r="DQ265" s="11">
        <f t="shared" si="1309"/>
        <v>1636040.1044988001</v>
      </c>
      <c r="DR265" s="11">
        <v>10</v>
      </c>
      <c r="DS265" s="11">
        <f t="shared" si="1310"/>
        <v>564151.76017199992</v>
      </c>
      <c r="DT265" s="11">
        <v>0</v>
      </c>
      <c r="DU265" s="11">
        <f t="shared" si="1311"/>
        <v>0</v>
      </c>
      <c r="DV265" s="11">
        <v>0</v>
      </c>
      <c r="DW265" s="11">
        <f t="shared" si="1312"/>
        <v>0</v>
      </c>
      <c r="DX265" s="11">
        <v>0</v>
      </c>
      <c r="DY265" s="11">
        <f t="shared" si="1313"/>
        <v>0</v>
      </c>
      <c r="DZ265" s="11">
        <v>0</v>
      </c>
      <c r="EA265" s="11">
        <f t="shared" si="1314"/>
        <v>0</v>
      </c>
      <c r="EB265" s="64">
        <f t="shared" si="1315"/>
        <v>243</v>
      </c>
      <c r="EC265" s="64">
        <f t="shared" si="1316"/>
        <v>12647727.954915898</v>
      </c>
    </row>
    <row r="266" spans="1:133" ht="27.75" customHeight="1" x14ac:dyDescent="0.25">
      <c r="A266" s="47">
        <v>251</v>
      </c>
      <c r="B266" s="16" t="s">
        <v>333</v>
      </c>
      <c r="C266" s="17">
        <v>19007.45</v>
      </c>
      <c r="D266" s="17">
        <f>C266*(H266+I266+J266)</f>
        <v>15776.183500000003</v>
      </c>
      <c r="E266" s="9">
        <v>1.25</v>
      </c>
      <c r="F266" s="10">
        <v>1</v>
      </c>
      <c r="G266" s="18"/>
      <c r="H266" s="19">
        <v>0.59</v>
      </c>
      <c r="I266" s="19">
        <v>0.2</v>
      </c>
      <c r="J266" s="19">
        <v>0.04</v>
      </c>
      <c r="K266" s="19">
        <v>0.17</v>
      </c>
      <c r="L266" s="17">
        <v>1.4</v>
      </c>
      <c r="M266" s="17">
        <v>1.68</v>
      </c>
      <c r="N266" s="17">
        <v>2.23</v>
      </c>
      <c r="O266" s="17">
        <v>2.39</v>
      </c>
      <c r="P266" s="11"/>
      <c r="Q266" s="11">
        <f t="shared" si="1258"/>
        <v>0</v>
      </c>
      <c r="R266" s="11"/>
      <c r="S266" s="11">
        <f t="shared" si="1259"/>
        <v>0</v>
      </c>
      <c r="T266" s="11">
        <v>0</v>
      </c>
      <c r="U266" s="11">
        <f t="shared" si="1260"/>
        <v>0</v>
      </c>
      <c r="V266" s="11">
        <v>15</v>
      </c>
      <c r="W266" s="11">
        <f t="shared" si="1261"/>
        <v>548840.11875000002</v>
      </c>
      <c r="X266" s="11">
        <v>0</v>
      </c>
      <c r="Y266" s="11">
        <f t="shared" si="1262"/>
        <v>0</v>
      </c>
      <c r="Z266" s="11">
        <v>218</v>
      </c>
      <c r="AA266" s="11">
        <f t="shared" si="1263"/>
        <v>7976476.3925000001</v>
      </c>
      <c r="AB266" s="11">
        <v>0</v>
      </c>
      <c r="AC266" s="11">
        <f t="shared" si="1264"/>
        <v>0</v>
      </c>
      <c r="AD266" s="11">
        <v>0</v>
      </c>
      <c r="AE266" s="11">
        <f t="shared" si="1265"/>
        <v>0</v>
      </c>
      <c r="AF266" s="11">
        <v>0</v>
      </c>
      <c r="AG266" s="11">
        <f t="shared" si="1266"/>
        <v>0</v>
      </c>
      <c r="AH266" s="11">
        <v>0</v>
      </c>
      <c r="AI266" s="11">
        <f t="shared" si="1267"/>
        <v>0</v>
      </c>
      <c r="AJ266" s="11">
        <v>0</v>
      </c>
      <c r="AK266" s="11">
        <f t="shared" si="1268"/>
        <v>0</v>
      </c>
      <c r="AL266" s="11">
        <v>0</v>
      </c>
      <c r="AM266" s="11">
        <f t="shared" si="1269"/>
        <v>0</v>
      </c>
      <c r="AN266" s="11"/>
      <c r="AO266" s="11">
        <f t="shared" si="1270"/>
        <v>0</v>
      </c>
      <c r="AP266" s="11">
        <v>0</v>
      </c>
      <c r="AQ266" s="11">
        <f t="shared" si="1271"/>
        <v>0</v>
      </c>
      <c r="AR266" s="11">
        <v>0</v>
      </c>
      <c r="AS266" s="11">
        <f t="shared" si="1272"/>
        <v>0</v>
      </c>
      <c r="AT266" s="11">
        <v>0</v>
      </c>
      <c r="AU266" s="11">
        <f t="shared" si="1273"/>
        <v>0</v>
      </c>
      <c r="AV266" s="11">
        <v>0</v>
      </c>
      <c r="AW266" s="11">
        <f t="shared" si="1274"/>
        <v>0</v>
      </c>
      <c r="AX266" s="11"/>
      <c r="AY266" s="11">
        <f t="shared" si="1275"/>
        <v>0</v>
      </c>
      <c r="AZ266" s="11"/>
      <c r="BA266" s="11">
        <f t="shared" si="1276"/>
        <v>0</v>
      </c>
      <c r="BB266" s="11">
        <v>0</v>
      </c>
      <c r="BC266" s="11">
        <f t="shared" si="1277"/>
        <v>0</v>
      </c>
      <c r="BD266" s="11">
        <v>0</v>
      </c>
      <c r="BE266" s="11">
        <f t="shared" si="1278"/>
        <v>0</v>
      </c>
      <c r="BF266" s="11">
        <v>5</v>
      </c>
      <c r="BG266" s="11">
        <f t="shared" si="1279"/>
        <v>178373.03859374998</v>
      </c>
      <c r="BH266" s="11">
        <v>20</v>
      </c>
      <c r="BI266" s="11">
        <f t="shared" si="1280"/>
        <v>713492.15437499993</v>
      </c>
      <c r="BJ266" s="11">
        <v>0</v>
      </c>
      <c r="BK266" s="11">
        <f t="shared" si="1281"/>
        <v>0</v>
      </c>
      <c r="BL266" s="11">
        <v>0</v>
      </c>
      <c r="BM266" s="11">
        <f t="shared" si="1282"/>
        <v>0</v>
      </c>
      <c r="BN266" s="11">
        <v>0</v>
      </c>
      <c r="BO266" s="11">
        <f t="shared" si="1283"/>
        <v>0</v>
      </c>
      <c r="BP266" s="11">
        <v>0</v>
      </c>
      <c r="BQ266" s="11">
        <f t="shared" si="1284"/>
        <v>0</v>
      </c>
      <c r="BR266" s="11"/>
      <c r="BS266" s="11">
        <f t="shared" si="1285"/>
        <v>0</v>
      </c>
      <c r="BT266" s="11"/>
      <c r="BU266" s="11">
        <f t="shared" si="1286"/>
        <v>0</v>
      </c>
      <c r="BV266" s="11"/>
      <c r="BW266" s="11">
        <f t="shared" si="1287"/>
        <v>0</v>
      </c>
      <c r="BX266" s="11"/>
      <c r="BY266" s="11">
        <f t="shared" si="1288"/>
        <v>0</v>
      </c>
      <c r="BZ266" s="11"/>
      <c r="CA266" s="11">
        <f t="shared" si="1289"/>
        <v>0</v>
      </c>
      <c r="CB266" s="11">
        <v>0</v>
      </c>
      <c r="CC266" s="11">
        <f t="shared" si="1290"/>
        <v>0</v>
      </c>
      <c r="CD266" s="11"/>
      <c r="CE266" s="11">
        <f t="shared" si="1291"/>
        <v>0</v>
      </c>
      <c r="CF266" s="11">
        <v>4</v>
      </c>
      <c r="CG266" s="11">
        <f t="shared" si="1292"/>
        <v>154074.3897</v>
      </c>
      <c r="CH266" s="11"/>
      <c r="CI266" s="11">
        <f t="shared" si="1293"/>
        <v>0</v>
      </c>
      <c r="CJ266" s="11">
        <v>2</v>
      </c>
      <c r="CK266" s="11">
        <f t="shared" si="1176"/>
        <v>107772.2415</v>
      </c>
      <c r="CL266" s="11">
        <v>20</v>
      </c>
      <c r="CM266" s="11">
        <f t="shared" si="1294"/>
        <v>770371.94849999994</v>
      </c>
      <c r="CN266" s="11"/>
      <c r="CO266" s="11">
        <f t="shared" si="1295"/>
        <v>0</v>
      </c>
      <c r="CP266" s="11"/>
      <c r="CQ266" s="11">
        <f t="shared" si="1296"/>
        <v>0</v>
      </c>
      <c r="CR266" s="11">
        <v>0</v>
      </c>
      <c r="CS266" s="11">
        <f t="shared" si="1297"/>
        <v>0</v>
      </c>
      <c r="CT266" s="11">
        <v>0</v>
      </c>
      <c r="CU266" s="11">
        <f t="shared" si="1298"/>
        <v>0</v>
      </c>
      <c r="CV266" s="11">
        <v>0</v>
      </c>
      <c r="CW266" s="11">
        <f t="shared" si="1299"/>
        <v>0</v>
      </c>
      <c r="CX266" s="11"/>
      <c r="CY266" s="11">
        <f t="shared" si="1300"/>
        <v>0</v>
      </c>
      <c r="CZ266" s="11">
        <v>0</v>
      </c>
      <c r="DA266" s="11">
        <f t="shared" si="1301"/>
        <v>0</v>
      </c>
      <c r="DB266" s="11">
        <v>0</v>
      </c>
      <c r="DC266" s="11">
        <f t="shared" si="1302"/>
        <v>0</v>
      </c>
      <c r="DD266" s="11"/>
      <c r="DE266" s="11">
        <f t="shared" si="1303"/>
        <v>0</v>
      </c>
      <c r="DF266" s="11">
        <v>0</v>
      </c>
      <c r="DG266" s="11">
        <f t="shared" si="1304"/>
        <v>0</v>
      </c>
      <c r="DH266" s="11">
        <v>0</v>
      </c>
      <c r="DI266" s="11">
        <f t="shared" si="1305"/>
        <v>0</v>
      </c>
      <c r="DJ266" s="11">
        <v>20</v>
      </c>
      <c r="DK266" s="11">
        <f t="shared" si="1306"/>
        <v>856190.58525</v>
      </c>
      <c r="DL266" s="11">
        <v>0</v>
      </c>
      <c r="DM266" s="11">
        <f t="shared" si="1307"/>
        <v>0</v>
      </c>
      <c r="DN266" s="11">
        <v>0</v>
      </c>
      <c r="DO266" s="11">
        <f t="shared" si="1308"/>
        <v>0</v>
      </c>
      <c r="DP266" s="11"/>
      <c r="DQ266" s="11">
        <f t="shared" si="1309"/>
        <v>0</v>
      </c>
      <c r="DR266" s="11"/>
      <c r="DS266" s="11">
        <f t="shared" si="1310"/>
        <v>0</v>
      </c>
      <c r="DT266" s="11">
        <v>2</v>
      </c>
      <c r="DU266" s="11">
        <f t="shared" si="1311"/>
        <v>74043.521475000001</v>
      </c>
      <c r="DV266" s="11">
        <v>0</v>
      </c>
      <c r="DW266" s="11">
        <f t="shared" si="1312"/>
        <v>0</v>
      </c>
      <c r="DX266" s="11">
        <v>2</v>
      </c>
      <c r="DY266" s="11">
        <f t="shared" si="1313"/>
        <v>166897.29065625</v>
      </c>
      <c r="DZ266" s="11">
        <v>10</v>
      </c>
      <c r="EA266" s="11">
        <f t="shared" si="1314"/>
        <v>787888.50164062507</v>
      </c>
      <c r="EB266" s="64">
        <f t="shared" si="1315"/>
        <v>318</v>
      </c>
      <c r="EC266" s="64">
        <f t="shared" si="1316"/>
        <v>12334420.182940625</v>
      </c>
    </row>
    <row r="267" spans="1:133" ht="27.75" customHeight="1" x14ac:dyDescent="0.25">
      <c r="A267" s="47">
        <v>49</v>
      </c>
      <c r="B267" s="16" t="s">
        <v>334</v>
      </c>
      <c r="C267" s="17">
        <v>19007.45</v>
      </c>
      <c r="D267" s="17"/>
      <c r="E267" s="9">
        <v>1.38</v>
      </c>
      <c r="F267" s="10">
        <v>1</v>
      </c>
      <c r="G267" s="18"/>
      <c r="H267" s="19">
        <v>0.59</v>
      </c>
      <c r="I267" s="19">
        <v>0.2</v>
      </c>
      <c r="J267" s="19">
        <v>0.04</v>
      </c>
      <c r="K267" s="19">
        <v>0.17</v>
      </c>
      <c r="L267" s="17">
        <v>1.4</v>
      </c>
      <c r="M267" s="17">
        <v>1.68</v>
      </c>
      <c r="N267" s="17">
        <v>2.23</v>
      </c>
      <c r="O267" s="17">
        <v>2.39</v>
      </c>
      <c r="P267" s="11"/>
      <c r="Q267" s="11">
        <f t="shared" si="1258"/>
        <v>0</v>
      </c>
      <c r="R267" s="11">
        <v>137</v>
      </c>
      <c r="S267" s="11">
        <f t="shared" si="1259"/>
        <v>6540258.264539999</v>
      </c>
      <c r="T267" s="11"/>
      <c r="U267" s="11">
        <f t="shared" si="1260"/>
        <v>0</v>
      </c>
      <c r="V267" s="11"/>
      <c r="W267" s="11">
        <f t="shared" si="1261"/>
        <v>0</v>
      </c>
      <c r="X267" s="11"/>
      <c r="Y267" s="11">
        <f t="shared" si="1262"/>
        <v>0</v>
      </c>
      <c r="Z267" s="11"/>
      <c r="AA267" s="11">
        <f t="shared" si="1263"/>
        <v>0</v>
      </c>
      <c r="AB267" s="11"/>
      <c r="AC267" s="11">
        <f t="shared" si="1264"/>
        <v>0</v>
      </c>
      <c r="AD267" s="11"/>
      <c r="AE267" s="11">
        <f t="shared" si="1265"/>
        <v>0</v>
      </c>
      <c r="AF267" s="11"/>
      <c r="AG267" s="11">
        <f t="shared" si="1266"/>
        <v>0</v>
      </c>
      <c r="AH267" s="11"/>
      <c r="AI267" s="11">
        <f t="shared" si="1267"/>
        <v>0</v>
      </c>
      <c r="AJ267" s="11"/>
      <c r="AK267" s="11">
        <f t="shared" si="1268"/>
        <v>0</v>
      </c>
      <c r="AL267" s="11"/>
      <c r="AM267" s="11">
        <f t="shared" si="1269"/>
        <v>0</v>
      </c>
      <c r="AN267" s="11"/>
      <c r="AO267" s="11">
        <f t="shared" si="1270"/>
        <v>0</v>
      </c>
      <c r="AP267" s="11"/>
      <c r="AQ267" s="11">
        <f t="shared" si="1271"/>
        <v>0</v>
      </c>
      <c r="AR267" s="11"/>
      <c r="AS267" s="11">
        <f t="shared" si="1272"/>
        <v>0</v>
      </c>
      <c r="AT267" s="11"/>
      <c r="AU267" s="11">
        <f t="shared" si="1273"/>
        <v>0</v>
      </c>
      <c r="AV267" s="11"/>
      <c r="AW267" s="11">
        <f t="shared" si="1274"/>
        <v>0</v>
      </c>
      <c r="AX267" s="11"/>
      <c r="AY267" s="11">
        <f t="shared" si="1275"/>
        <v>0</v>
      </c>
      <c r="AZ267" s="11"/>
      <c r="BA267" s="11">
        <f t="shared" si="1276"/>
        <v>0</v>
      </c>
      <c r="BB267" s="11"/>
      <c r="BC267" s="11">
        <f t="shared" si="1277"/>
        <v>0</v>
      </c>
      <c r="BD267" s="11"/>
      <c r="BE267" s="11">
        <f t="shared" si="1278"/>
        <v>0</v>
      </c>
      <c r="BF267" s="11"/>
      <c r="BG267" s="11">
        <f t="shared" si="1279"/>
        <v>0</v>
      </c>
      <c r="BH267" s="11"/>
      <c r="BI267" s="11">
        <f t="shared" si="1280"/>
        <v>0</v>
      </c>
      <c r="BJ267" s="11"/>
      <c r="BK267" s="11">
        <f t="shared" si="1281"/>
        <v>0</v>
      </c>
      <c r="BL267" s="11"/>
      <c r="BM267" s="11">
        <f t="shared" si="1282"/>
        <v>0</v>
      </c>
      <c r="BN267" s="11"/>
      <c r="BO267" s="11">
        <f t="shared" si="1283"/>
        <v>0</v>
      </c>
      <c r="BP267" s="11"/>
      <c r="BQ267" s="11">
        <f t="shared" si="1284"/>
        <v>0</v>
      </c>
      <c r="BR267" s="11">
        <v>2</v>
      </c>
      <c r="BS267" s="11">
        <f t="shared" si="1285"/>
        <v>68120.039756999991</v>
      </c>
      <c r="BT267" s="11"/>
      <c r="BU267" s="11">
        <f t="shared" si="1286"/>
        <v>0</v>
      </c>
      <c r="BV267" s="11"/>
      <c r="BW267" s="11">
        <f t="shared" si="1287"/>
        <v>0</v>
      </c>
      <c r="BX267" s="11"/>
      <c r="BY267" s="11">
        <f t="shared" si="1288"/>
        <v>0</v>
      </c>
      <c r="BZ267" s="11"/>
      <c r="CA267" s="11">
        <f t="shared" si="1289"/>
        <v>0</v>
      </c>
      <c r="CB267" s="11"/>
      <c r="CC267" s="11">
        <f t="shared" si="1290"/>
        <v>0</v>
      </c>
      <c r="CD267" s="11"/>
      <c r="CE267" s="11">
        <f t="shared" si="1291"/>
        <v>0</v>
      </c>
      <c r="CF267" s="11">
        <v>2</v>
      </c>
      <c r="CG267" s="11">
        <f t="shared" si="1292"/>
        <v>85049.063114399993</v>
      </c>
      <c r="CH267" s="11"/>
      <c r="CI267" s="11">
        <f t="shared" si="1293"/>
        <v>0</v>
      </c>
      <c r="CJ267" s="11"/>
      <c r="CK267" s="11">
        <f t="shared" si="1176"/>
        <v>0</v>
      </c>
      <c r="CL267" s="11">
        <v>1</v>
      </c>
      <c r="CM267" s="11">
        <f t="shared" si="1294"/>
        <v>42524.531557199996</v>
      </c>
      <c r="CN267" s="11"/>
      <c r="CO267" s="11">
        <f t="shared" si="1295"/>
        <v>0</v>
      </c>
      <c r="CP267" s="11"/>
      <c r="CQ267" s="11">
        <f t="shared" si="1296"/>
        <v>0</v>
      </c>
      <c r="CR267" s="11"/>
      <c r="CS267" s="11">
        <f t="shared" si="1297"/>
        <v>0</v>
      </c>
      <c r="CT267" s="11"/>
      <c r="CU267" s="11">
        <f t="shared" si="1298"/>
        <v>0</v>
      </c>
      <c r="CV267" s="11">
        <v>0</v>
      </c>
      <c r="CW267" s="11">
        <f t="shared" si="1299"/>
        <v>0</v>
      </c>
      <c r="CX267" s="11"/>
      <c r="CY267" s="11">
        <f t="shared" si="1300"/>
        <v>0</v>
      </c>
      <c r="CZ267" s="11">
        <v>0</v>
      </c>
      <c r="DA267" s="11">
        <f t="shared" si="1301"/>
        <v>0</v>
      </c>
      <c r="DB267" s="11"/>
      <c r="DC267" s="11">
        <f t="shared" si="1302"/>
        <v>0</v>
      </c>
      <c r="DD267" s="11"/>
      <c r="DE267" s="11">
        <f t="shared" si="1303"/>
        <v>0</v>
      </c>
      <c r="DF267" s="11"/>
      <c r="DG267" s="11">
        <f t="shared" si="1304"/>
        <v>0</v>
      </c>
      <c r="DH267" s="11"/>
      <c r="DI267" s="11">
        <f t="shared" si="1305"/>
        <v>0</v>
      </c>
      <c r="DJ267" s="11">
        <v>1</v>
      </c>
      <c r="DK267" s="11">
        <f t="shared" si="1306"/>
        <v>47261.720305800001</v>
      </c>
      <c r="DL267" s="11"/>
      <c r="DM267" s="11">
        <f t="shared" si="1307"/>
        <v>0</v>
      </c>
      <c r="DN267" s="11"/>
      <c r="DO267" s="11">
        <f t="shared" si="1308"/>
        <v>0</v>
      </c>
      <c r="DP267" s="11"/>
      <c r="DQ267" s="11">
        <f t="shared" si="1309"/>
        <v>0</v>
      </c>
      <c r="DR267" s="11"/>
      <c r="DS267" s="11">
        <f t="shared" si="1310"/>
        <v>0</v>
      </c>
      <c r="DT267" s="11"/>
      <c r="DU267" s="11">
        <f t="shared" si="1311"/>
        <v>0</v>
      </c>
      <c r="DV267" s="11"/>
      <c r="DW267" s="11">
        <f t="shared" si="1312"/>
        <v>0</v>
      </c>
      <c r="DX267" s="11"/>
      <c r="DY267" s="11">
        <f t="shared" si="1313"/>
        <v>0</v>
      </c>
      <c r="DZ267" s="11">
        <v>2</v>
      </c>
      <c r="EA267" s="11">
        <f t="shared" si="1314"/>
        <v>173965.78116225003</v>
      </c>
      <c r="EB267" s="64">
        <f t="shared" si="1315"/>
        <v>145</v>
      </c>
      <c r="EC267" s="64">
        <f t="shared" si="1316"/>
        <v>6957179.4004366491</v>
      </c>
    </row>
    <row r="268" spans="1:133" ht="30" x14ac:dyDescent="0.25">
      <c r="A268" s="47">
        <v>252</v>
      </c>
      <c r="B268" s="16" t="s">
        <v>335</v>
      </c>
      <c r="C268" s="17">
        <v>19007.45</v>
      </c>
      <c r="D268" s="17">
        <f>C268*(H268+I268+J268)</f>
        <v>15586.109000000002</v>
      </c>
      <c r="E268" s="9">
        <v>0.76</v>
      </c>
      <c r="F268" s="10">
        <v>1</v>
      </c>
      <c r="G268" s="18"/>
      <c r="H268" s="19">
        <v>0.59</v>
      </c>
      <c r="I268" s="19">
        <v>0.19</v>
      </c>
      <c r="J268" s="19">
        <v>0.04</v>
      </c>
      <c r="K268" s="19">
        <v>0.18</v>
      </c>
      <c r="L268" s="17">
        <v>1.4</v>
      </c>
      <c r="M268" s="17">
        <v>1.68</v>
      </c>
      <c r="N268" s="17">
        <v>2.23</v>
      </c>
      <c r="O268" s="17">
        <v>2.39</v>
      </c>
      <c r="P268" s="11"/>
      <c r="Q268" s="11">
        <f t="shared" si="1258"/>
        <v>0</v>
      </c>
      <c r="R268" s="11">
        <v>9</v>
      </c>
      <c r="S268" s="11">
        <f t="shared" si="1259"/>
        <v>236619.94356000001</v>
      </c>
      <c r="T268" s="11">
        <v>0</v>
      </c>
      <c r="U268" s="11">
        <f t="shared" si="1260"/>
        <v>0</v>
      </c>
      <c r="V268" s="11">
        <v>0</v>
      </c>
      <c r="W268" s="11">
        <f t="shared" si="1261"/>
        <v>0</v>
      </c>
      <c r="X268" s="11"/>
      <c r="Y268" s="11">
        <f t="shared" si="1262"/>
        <v>0</v>
      </c>
      <c r="Z268" s="11">
        <v>11</v>
      </c>
      <c r="AA268" s="11">
        <f t="shared" si="1263"/>
        <v>244709.51428</v>
      </c>
      <c r="AB268" s="11">
        <v>0</v>
      </c>
      <c r="AC268" s="11">
        <f t="shared" si="1264"/>
        <v>0</v>
      </c>
      <c r="AD268" s="11">
        <v>0</v>
      </c>
      <c r="AE268" s="11">
        <f t="shared" si="1265"/>
        <v>0</v>
      </c>
      <c r="AF268" s="11">
        <v>0</v>
      </c>
      <c r="AG268" s="11">
        <f t="shared" si="1266"/>
        <v>0</v>
      </c>
      <c r="AH268" s="11">
        <v>0</v>
      </c>
      <c r="AI268" s="11">
        <f t="shared" si="1267"/>
        <v>0</v>
      </c>
      <c r="AJ268" s="11">
        <v>0</v>
      </c>
      <c r="AK268" s="11">
        <f t="shared" si="1268"/>
        <v>0</v>
      </c>
      <c r="AL268" s="11">
        <v>0</v>
      </c>
      <c r="AM268" s="11">
        <f t="shared" si="1269"/>
        <v>0</v>
      </c>
      <c r="AN268" s="11"/>
      <c r="AO268" s="11">
        <f t="shared" si="1270"/>
        <v>0</v>
      </c>
      <c r="AP268" s="11">
        <v>0</v>
      </c>
      <c r="AQ268" s="11">
        <f t="shared" si="1271"/>
        <v>0</v>
      </c>
      <c r="AR268" s="11">
        <v>0</v>
      </c>
      <c r="AS268" s="11">
        <f t="shared" si="1272"/>
        <v>0</v>
      </c>
      <c r="AT268" s="11">
        <v>0</v>
      </c>
      <c r="AU268" s="11">
        <f t="shared" si="1273"/>
        <v>0</v>
      </c>
      <c r="AV268" s="11">
        <v>0</v>
      </c>
      <c r="AW268" s="11">
        <f t="shared" si="1274"/>
        <v>0</v>
      </c>
      <c r="AX268" s="11"/>
      <c r="AY268" s="11">
        <f t="shared" si="1275"/>
        <v>0</v>
      </c>
      <c r="AZ268" s="11"/>
      <c r="BA268" s="11">
        <f t="shared" si="1276"/>
        <v>0</v>
      </c>
      <c r="BB268" s="11">
        <v>0</v>
      </c>
      <c r="BC268" s="11">
        <f t="shared" si="1277"/>
        <v>0</v>
      </c>
      <c r="BD268" s="11">
        <v>0</v>
      </c>
      <c r="BE268" s="11">
        <f t="shared" si="1278"/>
        <v>0</v>
      </c>
      <c r="BF268" s="11">
        <v>0</v>
      </c>
      <c r="BG268" s="11">
        <f t="shared" si="1279"/>
        <v>0</v>
      </c>
      <c r="BH268" s="11">
        <v>0</v>
      </c>
      <c r="BI268" s="11">
        <f t="shared" si="1280"/>
        <v>0</v>
      </c>
      <c r="BJ268" s="11">
        <v>0</v>
      </c>
      <c r="BK268" s="11">
        <f t="shared" si="1281"/>
        <v>0</v>
      </c>
      <c r="BL268" s="11">
        <v>0</v>
      </c>
      <c r="BM268" s="11">
        <f t="shared" si="1282"/>
        <v>0</v>
      </c>
      <c r="BN268" s="11">
        <v>0</v>
      </c>
      <c r="BO268" s="11">
        <f t="shared" si="1283"/>
        <v>0</v>
      </c>
      <c r="BP268" s="11">
        <v>0</v>
      </c>
      <c r="BQ268" s="11">
        <f t="shared" si="1284"/>
        <v>0</v>
      </c>
      <c r="BR268" s="11"/>
      <c r="BS268" s="11">
        <f t="shared" si="1285"/>
        <v>0</v>
      </c>
      <c r="BT268" s="11">
        <v>0</v>
      </c>
      <c r="BU268" s="11">
        <f t="shared" si="1286"/>
        <v>0</v>
      </c>
      <c r="BV268" s="11">
        <v>0</v>
      </c>
      <c r="BW268" s="11">
        <f t="shared" si="1287"/>
        <v>0</v>
      </c>
      <c r="BX268" s="11">
        <v>0</v>
      </c>
      <c r="BY268" s="11">
        <f t="shared" si="1288"/>
        <v>0</v>
      </c>
      <c r="BZ268" s="11">
        <v>0</v>
      </c>
      <c r="CA268" s="11">
        <f t="shared" si="1289"/>
        <v>0</v>
      </c>
      <c r="CB268" s="11">
        <v>0</v>
      </c>
      <c r="CC268" s="11">
        <f t="shared" si="1290"/>
        <v>0</v>
      </c>
      <c r="CD268" s="11">
        <v>0</v>
      </c>
      <c r="CE268" s="11">
        <f t="shared" si="1291"/>
        <v>0</v>
      </c>
      <c r="CF268" s="11">
        <v>0</v>
      </c>
      <c r="CG268" s="11">
        <f t="shared" si="1292"/>
        <v>0</v>
      </c>
      <c r="CH268" s="11"/>
      <c r="CI268" s="11">
        <f t="shared" si="1293"/>
        <v>0</v>
      </c>
      <c r="CJ268" s="11"/>
      <c r="CK268" s="11">
        <f t="shared" si="1176"/>
        <v>0</v>
      </c>
      <c r="CL268" s="11">
        <v>0</v>
      </c>
      <c r="CM268" s="11">
        <f t="shared" si="1294"/>
        <v>0</v>
      </c>
      <c r="CN268" s="11">
        <v>0</v>
      </c>
      <c r="CO268" s="11">
        <f t="shared" si="1295"/>
        <v>0</v>
      </c>
      <c r="CP268" s="11">
        <v>0</v>
      </c>
      <c r="CQ268" s="11">
        <f t="shared" si="1296"/>
        <v>0</v>
      </c>
      <c r="CR268" s="11">
        <v>0</v>
      </c>
      <c r="CS268" s="11">
        <f t="shared" si="1297"/>
        <v>0</v>
      </c>
      <c r="CT268" s="11">
        <v>0</v>
      </c>
      <c r="CU268" s="11">
        <f t="shared" si="1298"/>
        <v>0</v>
      </c>
      <c r="CV268" s="11">
        <v>0</v>
      </c>
      <c r="CW268" s="11">
        <f t="shared" si="1299"/>
        <v>0</v>
      </c>
      <c r="CX268" s="11"/>
      <c r="CY268" s="11">
        <f t="shared" si="1300"/>
        <v>0</v>
      </c>
      <c r="CZ268" s="11">
        <v>0</v>
      </c>
      <c r="DA268" s="11">
        <f t="shared" si="1301"/>
        <v>0</v>
      </c>
      <c r="DB268" s="11">
        <v>0</v>
      </c>
      <c r="DC268" s="11">
        <f t="shared" si="1302"/>
        <v>0</v>
      </c>
      <c r="DD268" s="11"/>
      <c r="DE268" s="11">
        <f t="shared" si="1303"/>
        <v>0</v>
      </c>
      <c r="DF268" s="11">
        <v>0</v>
      </c>
      <c r="DG268" s="11">
        <f t="shared" si="1304"/>
        <v>0</v>
      </c>
      <c r="DH268" s="11">
        <v>0</v>
      </c>
      <c r="DI268" s="11">
        <f t="shared" si="1305"/>
        <v>0</v>
      </c>
      <c r="DJ268" s="11"/>
      <c r="DK268" s="11">
        <f t="shared" si="1306"/>
        <v>0</v>
      </c>
      <c r="DL268" s="11">
        <v>0</v>
      </c>
      <c r="DM268" s="11">
        <f t="shared" si="1307"/>
        <v>0</v>
      </c>
      <c r="DN268" s="11"/>
      <c r="DO268" s="11">
        <f t="shared" si="1308"/>
        <v>0</v>
      </c>
      <c r="DP268" s="11"/>
      <c r="DQ268" s="11">
        <f t="shared" si="1309"/>
        <v>0</v>
      </c>
      <c r="DR268" s="11"/>
      <c r="DS268" s="11">
        <f t="shared" si="1310"/>
        <v>0</v>
      </c>
      <c r="DT268" s="11">
        <v>0</v>
      </c>
      <c r="DU268" s="11">
        <f t="shared" si="1311"/>
        <v>0</v>
      </c>
      <c r="DV268" s="11">
        <v>0</v>
      </c>
      <c r="DW268" s="11">
        <f t="shared" si="1312"/>
        <v>0</v>
      </c>
      <c r="DX268" s="11">
        <v>0</v>
      </c>
      <c r="DY268" s="11">
        <f t="shared" si="1313"/>
        <v>0</v>
      </c>
      <c r="DZ268" s="11">
        <v>0</v>
      </c>
      <c r="EA268" s="11">
        <f t="shared" si="1314"/>
        <v>0</v>
      </c>
      <c r="EB268" s="64">
        <f t="shared" si="1315"/>
        <v>20</v>
      </c>
      <c r="EC268" s="64">
        <f t="shared" si="1316"/>
        <v>481329.45784000005</v>
      </c>
    </row>
    <row r="269" spans="1:133" x14ac:dyDescent="0.25">
      <c r="A269" s="47">
        <v>253</v>
      </c>
      <c r="B269" s="16" t="s">
        <v>336</v>
      </c>
      <c r="C269" s="17">
        <v>19007.45</v>
      </c>
      <c r="D269" s="17">
        <f>C269*(H269+I269+J269)</f>
        <v>15205.960000000001</v>
      </c>
      <c r="E269" s="9">
        <v>1.06</v>
      </c>
      <c r="F269" s="10">
        <v>1</v>
      </c>
      <c r="G269" s="18"/>
      <c r="H269" s="19">
        <v>0.56000000000000005</v>
      </c>
      <c r="I269" s="19">
        <v>0.19</v>
      </c>
      <c r="J269" s="19">
        <v>0.05</v>
      </c>
      <c r="K269" s="19">
        <v>0.2</v>
      </c>
      <c r="L269" s="17">
        <v>1.4</v>
      </c>
      <c r="M269" s="17">
        <v>1.68</v>
      </c>
      <c r="N269" s="17">
        <v>2.23</v>
      </c>
      <c r="O269" s="17">
        <v>2.39</v>
      </c>
      <c r="P269" s="11"/>
      <c r="Q269" s="11">
        <f t="shared" si="1258"/>
        <v>0</v>
      </c>
      <c r="R269" s="11">
        <v>60</v>
      </c>
      <c r="S269" s="11">
        <f t="shared" si="1259"/>
        <v>2200150.3524000002</v>
      </c>
      <c r="T269" s="11">
        <v>0</v>
      </c>
      <c r="U269" s="11">
        <f t="shared" si="1260"/>
        <v>0</v>
      </c>
      <c r="V269" s="11">
        <v>0</v>
      </c>
      <c r="W269" s="11">
        <f t="shared" si="1261"/>
        <v>0</v>
      </c>
      <c r="X269" s="11">
        <v>0</v>
      </c>
      <c r="Y269" s="11">
        <f t="shared" si="1262"/>
        <v>0</v>
      </c>
      <c r="Z269" s="11">
        <v>17</v>
      </c>
      <c r="AA269" s="11">
        <f t="shared" si="1263"/>
        <v>527471.9434600001</v>
      </c>
      <c r="AB269" s="11">
        <v>0</v>
      </c>
      <c r="AC269" s="11">
        <f t="shared" si="1264"/>
        <v>0</v>
      </c>
      <c r="AD269" s="11">
        <v>0</v>
      </c>
      <c r="AE269" s="11">
        <f t="shared" si="1265"/>
        <v>0</v>
      </c>
      <c r="AF269" s="11">
        <v>0</v>
      </c>
      <c r="AG269" s="11">
        <f t="shared" si="1266"/>
        <v>0</v>
      </c>
      <c r="AH269" s="11">
        <v>0</v>
      </c>
      <c r="AI269" s="11">
        <f t="shared" si="1267"/>
        <v>0</v>
      </c>
      <c r="AJ269" s="11">
        <v>2</v>
      </c>
      <c r="AK269" s="11">
        <f t="shared" si="1268"/>
        <v>57824.464390000008</v>
      </c>
      <c r="AL269" s="11">
        <v>0</v>
      </c>
      <c r="AM269" s="11">
        <f t="shared" si="1269"/>
        <v>0</v>
      </c>
      <c r="AN269" s="11"/>
      <c r="AO269" s="11">
        <f t="shared" si="1270"/>
        <v>0</v>
      </c>
      <c r="AP269" s="11">
        <v>0</v>
      </c>
      <c r="AQ269" s="11">
        <f t="shared" si="1271"/>
        <v>0</v>
      </c>
      <c r="AR269" s="11">
        <v>0</v>
      </c>
      <c r="AS269" s="11">
        <f t="shared" si="1272"/>
        <v>0</v>
      </c>
      <c r="AT269" s="11">
        <v>0</v>
      </c>
      <c r="AU269" s="11">
        <f t="shared" si="1273"/>
        <v>0</v>
      </c>
      <c r="AV269" s="11">
        <v>0</v>
      </c>
      <c r="AW269" s="11">
        <f t="shared" si="1274"/>
        <v>0</v>
      </c>
      <c r="AX269" s="11"/>
      <c r="AY269" s="11">
        <f t="shared" si="1275"/>
        <v>0</v>
      </c>
      <c r="AZ269" s="11"/>
      <c r="BA269" s="11">
        <f t="shared" si="1276"/>
        <v>0</v>
      </c>
      <c r="BB269" s="11">
        <v>0</v>
      </c>
      <c r="BC269" s="11">
        <f t="shared" si="1277"/>
        <v>0</v>
      </c>
      <c r="BD269" s="11">
        <v>0</v>
      </c>
      <c r="BE269" s="11">
        <f t="shared" si="1278"/>
        <v>0</v>
      </c>
      <c r="BF269" s="11">
        <v>0</v>
      </c>
      <c r="BG269" s="11">
        <f t="shared" si="1279"/>
        <v>0</v>
      </c>
      <c r="BH269" s="11">
        <v>4</v>
      </c>
      <c r="BI269" s="11">
        <f t="shared" si="1280"/>
        <v>121008.26938200001</v>
      </c>
      <c r="BJ269" s="11">
        <v>0</v>
      </c>
      <c r="BK269" s="11">
        <f t="shared" si="1281"/>
        <v>0</v>
      </c>
      <c r="BL269" s="11">
        <v>0</v>
      </c>
      <c r="BM269" s="11">
        <f t="shared" si="1282"/>
        <v>0</v>
      </c>
      <c r="BN269" s="11">
        <v>0</v>
      </c>
      <c r="BO269" s="11">
        <f t="shared" si="1283"/>
        <v>0</v>
      </c>
      <c r="BP269" s="11">
        <v>0</v>
      </c>
      <c r="BQ269" s="11">
        <f t="shared" si="1284"/>
        <v>0</v>
      </c>
      <c r="BR269" s="11"/>
      <c r="BS269" s="11">
        <f t="shared" si="1285"/>
        <v>0</v>
      </c>
      <c r="BT269" s="11">
        <v>0</v>
      </c>
      <c r="BU269" s="11">
        <f t="shared" si="1286"/>
        <v>0</v>
      </c>
      <c r="BV269" s="11">
        <v>0</v>
      </c>
      <c r="BW269" s="11">
        <f t="shared" si="1287"/>
        <v>0</v>
      </c>
      <c r="BX269" s="11">
        <v>0</v>
      </c>
      <c r="BY269" s="11">
        <f t="shared" si="1288"/>
        <v>0</v>
      </c>
      <c r="BZ269" s="11">
        <v>0</v>
      </c>
      <c r="CA269" s="11">
        <f t="shared" si="1289"/>
        <v>0</v>
      </c>
      <c r="CB269" s="11">
        <v>0</v>
      </c>
      <c r="CC269" s="11">
        <f t="shared" si="1290"/>
        <v>0</v>
      </c>
      <c r="CD269" s="11">
        <v>0</v>
      </c>
      <c r="CE269" s="11">
        <f t="shared" si="1291"/>
        <v>0</v>
      </c>
      <c r="CF269" s="11">
        <v>3</v>
      </c>
      <c r="CG269" s="11">
        <f t="shared" si="1292"/>
        <v>97991.311849200007</v>
      </c>
      <c r="CH269" s="11"/>
      <c r="CI269" s="11">
        <f t="shared" si="1293"/>
        <v>0</v>
      </c>
      <c r="CJ269" s="11">
        <v>2</v>
      </c>
      <c r="CK269" s="11">
        <f t="shared" si="1176"/>
        <v>91390.860792000007</v>
      </c>
      <c r="CL269" s="11">
        <v>3</v>
      </c>
      <c r="CM269" s="11">
        <f t="shared" si="1294"/>
        <v>97991.311849200007</v>
      </c>
      <c r="CN269" s="11">
        <v>0</v>
      </c>
      <c r="CO269" s="11">
        <f t="shared" si="1295"/>
        <v>0</v>
      </c>
      <c r="CP269" s="11"/>
      <c r="CQ269" s="11">
        <f t="shared" si="1296"/>
        <v>0</v>
      </c>
      <c r="CR269" s="11">
        <v>0</v>
      </c>
      <c r="CS269" s="11">
        <f t="shared" si="1297"/>
        <v>0</v>
      </c>
      <c r="CT269" s="11">
        <v>0</v>
      </c>
      <c r="CU269" s="11">
        <f t="shared" si="1298"/>
        <v>0</v>
      </c>
      <c r="CV269" s="11">
        <v>1</v>
      </c>
      <c r="CW269" s="11">
        <f t="shared" si="1299"/>
        <v>33171.497620800001</v>
      </c>
      <c r="CX269" s="11">
        <v>1</v>
      </c>
      <c r="CY269" s="11">
        <f t="shared" si="1300"/>
        <v>31930.387165599997</v>
      </c>
      <c r="CZ269" s="11">
        <v>0</v>
      </c>
      <c r="DA269" s="11">
        <f t="shared" si="1301"/>
        <v>0</v>
      </c>
      <c r="DB269" s="11">
        <v>0</v>
      </c>
      <c r="DC269" s="11">
        <f t="shared" si="1302"/>
        <v>0</v>
      </c>
      <c r="DD269" s="11">
        <v>6</v>
      </c>
      <c r="DE269" s="11">
        <f t="shared" si="1303"/>
        <v>217814.88488760003</v>
      </c>
      <c r="DF269" s="11">
        <v>0</v>
      </c>
      <c r="DG269" s="11">
        <f t="shared" si="1304"/>
        <v>0</v>
      </c>
      <c r="DH269" s="11">
        <v>0</v>
      </c>
      <c r="DI269" s="11">
        <f t="shared" si="1305"/>
        <v>0</v>
      </c>
      <c r="DJ269" s="11">
        <v>7</v>
      </c>
      <c r="DK269" s="11">
        <f t="shared" si="1306"/>
        <v>254117.36570220004</v>
      </c>
      <c r="DL269" s="11">
        <v>0</v>
      </c>
      <c r="DM269" s="11">
        <f t="shared" si="1307"/>
        <v>0</v>
      </c>
      <c r="DN269" s="11">
        <v>0</v>
      </c>
      <c r="DO269" s="11">
        <f t="shared" si="1308"/>
        <v>0</v>
      </c>
      <c r="DP269" s="11">
        <v>36</v>
      </c>
      <c r="DQ269" s="11">
        <f t="shared" si="1309"/>
        <v>1425697.4283552002</v>
      </c>
      <c r="DR269" s="11">
        <v>1</v>
      </c>
      <c r="DS269" s="11">
        <f t="shared" si="1310"/>
        <v>39602.7063432</v>
      </c>
      <c r="DT269" s="11">
        <v>0</v>
      </c>
      <c r="DU269" s="11">
        <f t="shared" si="1311"/>
        <v>0</v>
      </c>
      <c r="DV269" s="11">
        <v>0</v>
      </c>
      <c r="DW269" s="11">
        <f t="shared" si="1312"/>
        <v>0</v>
      </c>
      <c r="DX269" s="11">
        <v>0</v>
      </c>
      <c r="DY269" s="11">
        <f t="shared" si="1313"/>
        <v>0</v>
      </c>
      <c r="DZ269" s="11"/>
      <c r="EA269" s="11">
        <f t="shared" si="1314"/>
        <v>0</v>
      </c>
      <c r="EB269" s="64">
        <f t="shared" si="1315"/>
        <v>143</v>
      </c>
      <c r="EC269" s="64">
        <f t="shared" si="1316"/>
        <v>5196162.7841970008</v>
      </c>
    </row>
    <row r="270" spans="1:133" x14ac:dyDescent="0.25">
      <c r="A270" s="47">
        <v>254</v>
      </c>
      <c r="B270" s="16" t="s">
        <v>337</v>
      </c>
      <c r="C270" s="17">
        <v>19007.45</v>
      </c>
      <c r="D270" s="17">
        <f>C270*(H270+I270+J270)</f>
        <v>15205.960000000001</v>
      </c>
      <c r="E270" s="9">
        <v>1.1599999999999999</v>
      </c>
      <c r="F270" s="10">
        <v>1</v>
      </c>
      <c r="G270" s="18"/>
      <c r="H270" s="19">
        <v>0.59</v>
      </c>
      <c r="I270" s="19">
        <v>0.17</v>
      </c>
      <c r="J270" s="19">
        <v>0.04</v>
      </c>
      <c r="K270" s="19">
        <v>0.2</v>
      </c>
      <c r="L270" s="17">
        <v>1.4</v>
      </c>
      <c r="M270" s="17">
        <v>1.68</v>
      </c>
      <c r="N270" s="17">
        <v>2.23</v>
      </c>
      <c r="O270" s="17">
        <v>2.39</v>
      </c>
      <c r="P270" s="11"/>
      <c r="Q270" s="11">
        <f t="shared" si="1258"/>
        <v>0</v>
      </c>
      <c r="R270" s="11">
        <v>60</v>
      </c>
      <c r="S270" s="11">
        <f t="shared" si="1259"/>
        <v>2407711.7064</v>
      </c>
      <c r="T270" s="11">
        <v>0</v>
      </c>
      <c r="U270" s="11">
        <f t="shared" si="1260"/>
        <v>0</v>
      </c>
      <c r="V270" s="11">
        <v>0</v>
      </c>
      <c r="W270" s="11">
        <f t="shared" si="1261"/>
        <v>0</v>
      </c>
      <c r="X270" s="11">
        <v>0</v>
      </c>
      <c r="Y270" s="11">
        <f t="shared" si="1262"/>
        <v>0</v>
      </c>
      <c r="Z270" s="11">
        <v>16</v>
      </c>
      <c r="AA270" s="11">
        <f t="shared" si="1263"/>
        <v>543278.53888000001</v>
      </c>
      <c r="AB270" s="11">
        <v>0</v>
      </c>
      <c r="AC270" s="11">
        <f t="shared" si="1264"/>
        <v>0</v>
      </c>
      <c r="AD270" s="11">
        <v>0</v>
      </c>
      <c r="AE270" s="11">
        <f t="shared" si="1265"/>
        <v>0</v>
      </c>
      <c r="AF270" s="11">
        <v>0</v>
      </c>
      <c r="AG270" s="11">
        <f t="shared" si="1266"/>
        <v>0</v>
      </c>
      <c r="AH270" s="11">
        <v>0</v>
      </c>
      <c r="AI270" s="11">
        <f t="shared" si="1267"/>
        <v>0</v>
      </c>
      <c r="AJ270" s="11">
        <v>0</v>
      </c>
      <c r="AK270" s="11">
        <f t="shared" si="1268"/>
        <v>0</v>
      </c>
      <c r="AL270" s="11">
        <v>0</v>
      </c>
      <c r="AM270" s="11">
        <f t="shared" si="1269"/>
        <v>0</v>
      </c>
      <c r="AN270" s="11"/>
      <c r="AO270" s="11">
        <f t="shared" si="1270"/>
        <v>0</v>
      </c>
      <c r="AP270" s="11">
        <v>0</v>
      </c>
      <c r="AQ270" s="11">
        <f t="shared" si="1271"/>
        <v>0</v>
      </c>
      <c r="AR270" s="11">
        <v>0</v>
      </c>
      <c r="AS270" s="11">
        <f t="shared" si="1272"/>
        <v>0</v>
      </c>
      <c r="AT270" s="11">
        <v>0</v>
      </c>
      <c r="AU270" s="11">
        <f t="shared" si="1273"/>
        <v>0</v>
      </c>
      <c r="AV270" s="11">
        <v>0</v>
      </c>
      <c r="AW270" s="11">
        <f t="shared" si="1274"/>
        <v>0</v>
      </c>
      <c r="AX270" s="11"/>
      <c r="AY270" s="11">
        <f t="shared" si="1275"/>
        <v>0</v>
      </c>
      <c r="AZ270" s="11"/>
      <c r="BA270" s="11">
        <f t="shared" si="1276"/>
        <v>0</v>
      </c>
      <c r="BB270" s="11">
        <v>0</v>
      </c>
      <c r="BC270" s="11">
        <f t="shared" si="1277"/>
        <v>0</v>
      </c>
      <c r="BD270" s="11">
        <v>0</v>
      </c>
      <c r="BE270" s="11">
        <f t="shared" si="1278"/>
        <v>0</v>
      </c>
      <c r="BF270" s="11">
        <v>8</v>
      </c>
      <c r="BG270" s="11">
        <f t="shared" si="1279"/>
        <v>264848.28770400002</v>
      </c>
      <c r="BH270" s="11">
        <v>0</v>
      </c>
      <c r="BI270" s="11">
        <f t="shared" si="1280"/>
        <v>0</v>
      </c>
      <c r="BJ270" s="11">
        <v>0</v>
      </c>
      <c r="BK270" s="11">
        <f t="shared" si="1281"/>
        <v>0</v>
      </c>
      <c r="BL270" s="11">
        <v>0</v>
      </c>
      <c r="BM270" s="11">
        <f t="shared" si="1282"/>
        <v>0</v>
      </c>
      <c r="BN270" s="11">
        <v>0</v>
      </c>
      <c r="BO270" s="11">
        <f t="shared" si="1283"/>
        <v>0</v>
      </c>
      <c r="BP270" s="11">
        <v>2</v>
      </c>
      <c r="BQ270" s="11">
        <f t="shared" si="1284"/>
        <v>57260.323274000002</v>
      </c>
      <c r="BR270" s="11">
        <v>58</v>
      </c>
      <c r="BS270" s="11">
        <f t="shared" si="1285"/>
        <v>1660549.3749460001</v>
      </c>
      <c r="BT270" s="11">
        <v>0</v>
      </c>
      <c r="BU270" s="11">
        <f t="shared" si="1286"/>
        <v>0</v>
      </c>
      <c r="BV270" s="11">
        <v>0</v>
      </c>
      <c r="BW270" s="11">
        <f t="shared" si="1287"/>
        <v>0</v>
      </c>
      <c r="BX270" s="11">
        <v>0</v>
      </c>
      <c r="BY270" s="11">
        <f t="shared" si="1288"/>
        <v>0</v>
      </c>
      <c r="BZ270" s="11">
        <v>0</v>
      </c>
      <c r="CA270" s="11">
        <f t="shared" si="1289"/>
        <v>0</v>
      </c>
      <c r="CB270" s="11">
        <v>0</v>
      </c>
      <c r="CC270" s="11">
        <f t="shared" si="1290"/>
        <v>0</v>
      </c>
      <c r="CD270" s="11">
        <v>0</v>
      </c>
      <c r="CE270" s="11">
        <f t="shared" si="1291"/>
        <v>0</v>
      </c>
      <c r="CF270" s="11"/>
      <c r="CG270" s="11">
        <f t="shared" si="1292"/>
        <v>0</v>
      </c>
      <c r="CH270" s="11"/>
      <c r="CI270" s="11">
        <f t="shared" si="1293"/>
        <v>0</v>
      </c>
      <c r="CJ270" s="11"/>
      <c r="CK270" s="11">
        <f t="shared" si="1176"/>
        <v>0</v>
      </c>
      <c r="CL270" s="11">
        <v>0</v>
      </c>
      <c r="CM270" s="11">
        <f t="shared" si="1294"/>
        <v>0</v>
      </c>
      <c r="CN270" s="11">
        <v>0</v>
      </c>
      <c r="CO270" s="11">
        <f t="shared" si="1295"/>
        <v>0</v>
      </c>
      <c r="CP270" s="11">
        <v>0</v>
      </c>
      <c r="CQ270" s="11">
        <f t="shared" si="1296"/>
        <v>0</v>
      </c>
      <c r="CR270" s="11">
        <v>0</v>
      </c>
      <c r="CS270" s="11">
        <f t="shared" si="1297"/>
        <v>0</v>
      </c>
      <c r="CT270" s="11">
        <v>0</v>
      </c>
      <c r="CU270" s="11">
        <f t="shared" si="1298"/>
        <v>0</v>
      </c>
      <c r="CV270" s="11"/>
      <c r="CW270" s="11">
        <f t="shared" si="1299"/>
        <v>0</v>
      </c>
      <c r="CX270" s="11"/>
      <c r="CY270" s="11">
        <f t="shared" si="1300"/>
        <v>0</v>
      </c>
      <c r="CZ270" s="11">
        <v>0</v>
      </c>
      <c r="DA270" s="11">
        <f t="shared" si="1301"/>
        <v>0</v>
      </c>
      <c r="DB270" s="11">
        <v>0</v>
      </c>
      <c r="DC270" s="11">
        <f t="shared" si="1302"/>
        <v>0</v>
      </c>
      <c r="DD270" s="11">
        <v>0</v>
      </c>
      <c r="DE270" s="11">
        <f t="shared" si="1303"/>
        <v>0</v>
      </c>
      <c r="DF270" s="11">
        <v>2</v>
      </c>
      <c r="DG270" s="11">
        <f t="shared" si="1304"/>
        <v>79454.486311200017</v>
      </c>
      <c r="DH270" s="11">
        <v>0</v>
      </c>
      <c r="DI270" s="11">
        <f t="shared" si="1305"/>
        <v>0</v>
      </c>
      <c r="DJ270" s="11">
        <v>2</v>
      </c>
      <c r="DK270" s="11">
        <f t="shared" si="1306"/>
        <v>79454.486311200017</v>
      </c>
      <c r="DL270" s="11">
        <v>0</v>
      </c>
      <c r="DM270" s="11">
        <f t="shared" si="1307"/>
        <v>0</v>
      </c>
      <c r="DN270" s="11">
        <v>0</v>
      </c>
      <c r="DO270" s="11">
        <f t="shared" si="1308"/>
        <v>0</v>
      </c>
      <c r="DP270" s="11">
        <v>56</v>
      </c>
      <c r="DQ270" s="11">
        <f t="shared" si="1309"/>
        <v>2426973.4000511998</v>
      </c>
      <c r="DR270" s="11">
        <v>3</v>
      </c>
      <c r="DS270" s="11">
        <f t="shared" si="1310"/>
        <v>130016.43214560002</v>
      </c>
      <c r="DT270" s="11">
        <v>0</v>
      </c>
      <c r="DU270" s="11">
        <f t="shared" si="1311"/>
        <v>0</v>
      </c>
      <c r="DV270" s="11">
        <v>0</v>
      </c>
      <c r="DW270" s="11">
        <f t="shared" si="1312"/>
        <v>0</v>
      </c>
      <c r="DX270" s="11">
        <v>0</v>
      </c>
      <c r="DY270" s="11">
        <f t="shared" si="1313"/>
        <v>0</v>
      </c>
      <c r="DZ270" s="11">
        <v>0</v>
      </c>
      <c r="EA270" s="11">
        <f t="shared" si="1314"/>
        <v>0</v>
      </c>
      <c r="EB270" s="64">
        <f t="shared" si="1315"/>
        <v>207</v>
      </c>
      <c r="EC270" s="64">
        <f t="shared" si="1316"/>
        <v>7649547.0360231996</v>
      </c>
    </row>
    <row r="271" spans="1:133" ht="15.75" x14ac:dyDescent="0.25">
      <c r="A271" s="47">
        <v>255</v>
      </c>
      <c r="B271" s="16" t="s">
        <v>338</v>
      </c>
      <c r="C271" s="17">
        <v>19007.45</v>
      </c>
      <c r="D271" s="17"/>
      <c r="E271" s="25">
        <v>2.62</v>
      </c>
      <c r="F271" s="10">
        <v>1</v>
      </c>
      <c r="G271" s="18"/>
      <c r="H271" s="19">
        <v>0.59</v>
      </c>
      <c r="I271" s="19">
        <v>0.17</v>
      </c>
      <c r="J271" s="19">
        <v>0.04</v>
      </c>
      <c r="K271" s="19">
        <v>0.2</v>
      </c>
      <c r="L271" s="17">
        <v>1.4</v>
      </c>
      <c r="M271" s="17">
        <v>1.68</v>
      </c>
      <c r="N271" s="17">
        <v>2.23</v>
      </c>
      <c r="O271" s="17">
        <v>2.39</v>
      </c>
      <c r="P271" s="11"/>
      <c r="Q271" s="11">
        <f t="shared" si="1258"/>
        <v>0</v>
      </c>
      <c r="R271" s="11">
        <v>12</v>
      </c>
      <c r="S271" s="11">
        <f t="shared" si="1259"/>
        <v>1087621.4949600003</v>
      </c>
      <c r="T271" s="11"/>
      <c r="U271" s="11">
        <f t="shared" si="1260"/>
        <v>0</v>
      </c>
      <c r="V271" s="11"/>
      <c r="W271" s="11">
        <f t="shared" si="1261"/>
        <v>0</v>
      </c>
      <c r="X271" s="11"/>
      <c r="Y271" s="11">
        <f t="shared" si="1262"/>
        <v>0</v>
      </c>
      <c r="Z271" s="11">
        <v>4</v>
      </c>
      <c r="AA271" s="11">
        <f t="shared" si="1263"/>
        <v>306765.03704000002</v>
      </c>
      <c r="AB271" s="11"/>
      <c r="AC271" s="11">
        <f t="shared" si="1264"/>
        <v>0</v>
      </c>
      <c r="AD271" s="11"/>
      <c r="AE271" s="11">
        <f t="shared" si="1265"/>
        <v>0</v>
      </c>
      <c r="AF271" s="11"/>
      <c r="AG271" s="11">
        <f t="shared" si="1266"/>
        <v>0</v>
      </c>
      <c r="AH271" s="11"/>
      <c r="AI271" s="11">
        <f t="shared" si="1267"/>
        <v>0</v>
      </c>
      <c r="AJ271" s="11"/>
      <c r="AK271" s="11">
        <f t="shared" si="1268"/>
        <v>0</v>
      </c>
      <c r="AL271" s="11"/>
      <c r="AM271" s="11">
        <f t="shared" si="1269"/>
        <v>0</v>
      </c>
      <c r="AN271" s="11"/>
      <c r="AO271" s="11">
        <f t="shared" si="1270"/>
        <v>0</v>
      </c>
      <c r="AP271" s="11"/>
      <c r="AQ271" s="11">
        <f t="shared" si="1271"/>
        <v>0</v>
      </c>
      <c r="AR271" s="11"/>
      <c r="AS271" s="11">
        <f t="shared" si="1272"/>
        <v>0</v>
      </c>
      <c r="AT271" s="11"/>
      <c r="AU271" s="11">
        <f t="shared" si="1273"/>
        <v>0</v>
      </c>
      <c r="AV271" s="11"/>
      <c r="AW271" s="11">
        <f t="shared" si="1274"/>
        <v>0</v>
      </c>
      <c r="AX271" s="54"/>
      <c r="AY271" s="11">
        <f t="shared" si="1275"/>
        <v>0</v>
      </c>
      <c r="AZ271" s="54"/>
      <c r="BA271" s="11">
        <f t="shared" si="1276"/>
        <v>0</v>
      </c>
      <c r="BB271" s="11"/>
      <c r="BC271" s="11">
        <f t="shared" si="1277"/>
        <v>0</v>
      </c>
      <c r="BD271" s="11"/>
      <c r="BE271" s="11">
        <f t="shared" si="1278"/>
        <v>0</v>
      </c>
      <c r="BF271" s="11"/>
      <c r="BG271" s="11">
        <f t="shared" si="1279"/>
        <v>0</v>
      </c>
      <c r="BH271" s="11"/>
      <c r="BI271" s="11">
        <f t="shared" si="1280"/>
        <v>0</v>
      </c>
      <c r="BJ271" s="11"/>
      <c r="BK271" s="11">
        <f t="shared" si="1281"/>
        <v>0</v>
      </c>
      <c r="BL271" s="11"/>
      <c r="BM271" s="11">
        <f t="shared" si="1282"/>
        <v>0</v>
      </c>
      <c r="BN271" s="11"/>
      <c r="BO271" s="11">
        <f t="shared" si="1283"/>
        <v>0</v>
      </c>
      <c r="BP271" s="11"/>
      <c r="BQ271" s="11">
        <f t="shared" si="1284"/>
        <v>0</v>
      </c>
      <c r="BR271" s="11"/>
      <c r="BS271" s="11">
        <f t="shared" si="1285"/>
        <v>0</v>
      </c>
      <c r="BT271" s="11"/>
      <c r="BU271" s="11">
        <f t="shared" si="1286"/>
        <v>0</v>
      </c>
      <c r="BV271" s="11"/>
      <c r="BW271" s="11">
        <f t="shared" si="1287"/>
        <v>0</v>
      </c>
      <c r="BX271" s="11"/>
      <c r="BY271" s="11">
        <f t="shared" si="1288"/>
        <v>0</v>
      </c>
      <c r="BZ271" s="11"/>
      <c r="CA271" s="11">
        <f t="shared" si="1289"/>
        <v>0</v>
      </c>
      <c r="CB271" s="11"/>
      <c r="CC271" s="11">
        <f t="shared" si="1290"/>
        <v>0</v>
      </c>
      <c r="CD271" s="11"/>
      <c r="CE271" s="11">
        <f t="shared" si="1291"/>
        <v>0</v>
      </c>
      <c r="CF271" s="11"/>
      <c r="CG271" s="11">
        <f t="shared" si="1292"/>
        <v>0</v>
      </c>
      <c r="CH271" s="72"/>
      <c r="CI271" s="11">
        <f t="shared" si="1293"/>
        <v>0</v>
      </c>
      <c r="CJ271" s="72"/>
      <c r="CK271" s="11">
        <f t="shared" si="1176"/>
        <v>0</v>
      </c>
      <c r="CL271" s="11"/>
      <c r="CM271" s="11">
        <f t="shared" si="1294"/>
        <v>0</v>
      </c>
      <c r="CN271" s="11"/>
      <c r="CO271" s="11">
        <f t="shared" si="1295"/>
        <v>0</v>
      </c>
      <c r="CP271" s="11"/>
      <c r="CQ271" s="11">
        <f t="shared" si="1296"/>
        <v>0</v>
      </c>
      <c r="CR271" s="11"/>
      <c r="CS271" s="11">
        <f t="shared" si="1297"/>
        <v>0</v>
      </c>
      <c r="CT271" s="11"/>
      <c r="CU271" s="11">
        <f t="shared" si="1298"/>
        <v>0</v>
      </c>
      <c r="CV271" s="54"/>
      <c r="CW271" s="11">
        <f t="shared" si="1299"/>
        <v>0</v>
      </c>
      <c r="CX271" s="54"/>
      <c r="CY271" s="11">
        <f t="shared" si="1300"/>
        <v>0</v>
      </c>
      <c r="CZ271" s="11"/>
      <c r="DA271" s="11">
        <f t="shared" si="1301"/>
        <v>0</v>
      </c>
      <c r="DB271" s="11"/>
      <c r="DC271" s="11">
        <f t="shared" si="1302"/>
        <v>0</v>
      </c>
      <c r="DD271" s="11"/>
      <c r="DE271" s="11">
        <f t="shared" si="1303"/>
        <v>0</v>
      </c>
      <c r="DF271" s="11"/>
      <c r="DG271" s="11">
        <f t="shared" si="1304"/>
        <v>0</v>
      </c>
      <c r="DH271" s="11"/>
      <c r="DI271" s="11">
        <f t="shared" si="1305"/>
        <v>0</v>
      </c>
      <c r="DJ271" s="11"/>
      <c r="DK271" s="11">
        <f t="shared" si="1306"/>
        <v>0</v>
      </c>
      <c r="DL271" s="11"/>
      <c r="DM271" s="11">
        <f t="shared" si="1307"/>
        <v>0</v>
      </c>
      <c r="DN271" s="11"/>
      <c r="DO271" s="11">
        <f t="shared" si="1308"/>
        <v>0</v>
      </c>
      <c r="DP271" s="11"/>
      <c r="DQ271" s="11">
        <f t="shared" si="1309"/>
        <v>0</v>
      </c>
      <c r="DR271" s="11"/>
      <c r="DS271" s="11">
        <f t="shared" si="1310"/>
        <v>0</v>
      </c>
      <c r="DT271" s="11"/>
      <c r="DU271" s="11">
        <f t="shared" si="1311"/>
        <v>0</v>
      </c>
      <c r="DV271" s="11"/>
      <c r="DW271" s="11">
        <f t="shared" si="1312"/>
        <v>0</v>
      </c>
      <c r="DX271" s="11"/>
      <c r="DY271" s="11">
        <f t="shared" si="1313"/>
        <v>0</v>
      </c>
      <c r="DZ271" s="11"/>
      <c r="EA271" s="11">
        <f t="shared" si="1314"/>
        <v>0</v>
      </c>
      <c r="EB271" s="64">
        <f t="shared" si="1315"/>
        <v>16</v>
      </c>
      <c r="EC271" s="64">
        <f t="shared" si="1316"/>
        <v>1394386.5320000004</v>
      </c>
    </row>
    <row r="272" spans="1:133" s="66" customFormat="1" x14ac:dyDescent="0.2">
      <c r="A272" s="48">
        <v>36</v>
      </c>
      <c r="B272" s="31" t="s">
        <v>339</v>
      </c>
      <c r="C272" s="17">
        <v>19007.45</v>
      </c>
      <c r="D272" s="21">
        <f>C272*(H272+I272+J272)</f>
        <v>0</v>
      </c>
      <c r="E272" s="21">
        <v>0.57999999999999996</v>
      </c>
      <c r="F272" s="14"/>
      <c r="G272" s="22"/>
      <c r="H272" s="23"/>
      <c r="I272" s="23"/>
      <c r="J272" s="23"/>
      <c r="K272" s="23"/>
      <c r="L272" s="17">
        <v>1.4</v>
      </c>
      <c r="M272" s="17">
        <v>1.68</v>
      </c>
      <c r="N272" s="17">
        <v>2.23</v>
      </c>
      <c r="O272" s="17">
        <v>2.39</v>
      </c>
      <c r="P272" s="12">
        <f t="shared" ref="P272:AJ272" si="1317">SUM(P273:P278)</f>
        <v>0</v>
      </c>
      <c r="Q272" s="12">
        <f t="shared" si="1317"/>
        <v>0</v>
      </c>
      <c r="R272" s="12">
        <f t="shared" si="1317"/>
        <v>75</v>
      </c>
      <c r="S272" s="12">
        <f t="shared" si="1317"/>
        <v>1417989.9834099999</v>
      </c>
      <c r="T272" s="12">
        <f t="shared" si="1317"/>
        <v>0</v>
      </c>
      <c r="U272" s="12">
        <f t="shared" si="1317"/>
        <v>0</v>
      </c>
      <c r="V272" s="12">
        <f t="shared" ref="V272" si="1318">SUM(V273:V278)</f>
        <v>18</v>
      </c>
      <c r="W272" s="12">
        <f t="shared" si="1317"/>
        <v>169657.45750800002</v>
      </c>
      <c r="X272" s="12">
        <f t="shared" si="1317"/>
        <v>0</v>
      </c>
      <c r="Y272" s="12">
        <f t="shared" si="1317"/>
        <v>0</v>
      </c>
      <c r="Z272" s="12">
        <f t="shared" si="1317"/>
        <v>0</v>
      </c>
      <c r="AA272" s="12">
        <f t="shared" si="1317"/>
        <v>0</v>
      </c>
      <c r="AB272" s="12">
        <f t="shared" si="1317"/>
        <v>0</v>
      </c>
      <c r="AC272" s="12">
        <f t="shared" si="1317"/>
        <v>0</v>
      </c>
      <c r="AD272" s="12">
        <f t="shared" si="1317"/>
        <v>0</v>
      </c>
      <c r="AE272" s="12">
        <f t="shared" si="1317"/>
        <v>0</v>
      </c>
      <c r="AF272" s="12">
        <f t="shared" si="1317"/>
        <v>0</v>
      </c>
      <c r="AG272" s="12">
        <f t="shared" si="1317"/>
        <v>0</v>
      </c>
      <c r="AH272" s="12">
        <f t="shared" si="1317"/>
        <v>0</v>
      </c>
      <c r="AI272" s="12">
        <f t="shared" si="1317"/>
        <v>0</v>
      </c>
      <c r="AJ272" s="12">
        <f t="shared" si="1317"/>
        <v>0</v>
      </c>
      <c r="AK272" s="12">
        <f t="shared" ref="AK272:BE272" si="1319">SUM(AK273:AK278)</f>
        <v>0</v>
      </c>
      <c r="AL272" s="12">
        <f t="shared" si="1319"/>
        <v>0</v>
      </c>
      <c r="AM272" s="12">
        <f t="shared" si="1319"/>
        <v>0</v>
      </c>
      <c r="AN272" s="12">
        <f t="shared" si="1319"/>
        <v>0</v>
      </c>
      <c r="AO272" s="12">
        <f t="shared" si="1319"/>
        <v>0</v>
      </c>
      <c r="AP272" s="12">
        <f t="shared" si="1319"/>
        <v>3</v>
      </c>
      <c r="AQ272" s="12">
        <f t="shared" si="1319"/>
        <v>20800.0426095</v>
      </c>
      <c r="AR272" s="12">
        <f t="shared" si="1319"/>
        <v>0</v>
      </c>
      <c r="AS272" s="12">
        <f t="shared" si="1319"/>
        <v>0</v>
      </c>
      <c r="AT272" s="12">
        <f t="shared" si="1319"/>
        <v>0</v>
      </c>
      <c r="AU272" s="12">
        <f t="shared" si="1319"/>
        <v>0</v>
      </c>
      <c r="AV272" s="12">
        <f t="shared" si="1319"/>
        <v>0</v>
      </c>
      <c r="AW272" s="12">
        <f t="shared" si="1319"/>
        <v>0</v>
      </c>
      <c r="AX272" s="12">
        <f t="shared" si="1319"/>
        <v>0</v>
      </c>
      <c r="AY272" s="12">
        <f t="shared" si="1319"/>
        <v>0</v>
      </c>
      <c r="AZ272" s="12">
        <f t="shared" si="1319"/>
        <v>0</v>
      </c>
      <c r="BA272" s="12">
        <f t="shared" si="1319"/>
        <v>0</v>
      </c>
      <c r="BB272" s="12">
        <f t="shared" si="1319"/>
        <v>0</v>
      </c>
      <c r="BC272" s="12">
        <f t="shared" si="1319"/>
        <v>0</v>
      </c>
      <c r="BD272" s="12">
        <f t="shared" si="1319"/>
        <v>0</v>
      </c>
      <c r="BE272" s="12">
        <f t="shared" si="1319"/>
        <v>0</v>
      </c>
      <c r="BF272" s="12">
        <f t="shared" ref="BF272:CA272" si="1320">SUM(BF273:BF278)</f>
        <v>52</v>
      </c>
      <c r="BG272" s="12">
        <f t="shared" si="1320"/>
        <v>581153.62958152487</v>
      </c>
      <c r="BH272" s="12">
        <f t="shared" si="1320"/>
        <v>32</v>
      </c>
      <c r="BI272" s="12">
        <f t="shared" si="1320"/>
        <v>320443.59637289995</v>
      </c>
      <c r="BJ272" s="12">
        <f t="shared" si="1320"/>
        <v>0</v>
      </c>
      <c r="BK272" s="12">
        <f t="shared" si="1320"/>
        <v>0</v>
      </c>
      <c r="BL272" s="12">
        <f t="shared" si="1320"/>
        <v>0</v>
      </c>
      <c r="BM272" s="12">
        <f t="shared" si="1320"/>
        <v>0</v>
      </c>
      <c r="BN272" s="12">
        <f t="shared" si="1320"/>
        <v>0</v>
      </c>
      <c r="BO272" s="12">
        <f t="shared" si="1320"/>
        <v>0</v>
      </c>
      <c r="BP272" s="12">
        <f t="shared" si="1320"/>
        <v>0</v>
      </c>
      <c r="BQ272" s="12">
        <f t="shared" si="1320"/>
        <v>0</v>
      </c>
      <c r="BR272" s="12">
        <f t="shared" si="1320"/>
        <v>6</v>
      </c>
      <c r="BS272" s="12">
        <f t="shared" si="1320"/>
        <v>47684.027829900006</v>
      </c>
      <c r="BT272" s="12">
        <f t="shared" si="1320"/>
        <v>15</v>
      </c>
      <c r="BU272" s="12">
        <f t="shared" si="1320"/>
        <v>175189.76590499998</v>
      </c>
      <c r="BV272" s="12">
        <f t="shared" si="1320"/>
        <v>0</v>
      </c>
      <c r="BW272" s="12">
        <f t="shared" si="1320"/>
        <v>0</v>
      </c>
      <c r="BX272" s="12">
        <f t="shared" si="1320"/>
        <v>0</v>
      </c>
      <c r="BY272" s="12">
        <f t="shared" si="1320"/>
        <v>0</v>
      </c>
      <c r="BZ272" s="12">
        <f t="shared" si="1320"/>
        <v>22</v>
      </c>
      <c r="CA272" s="12">
        <f t="shared" si="1320"/>
        <v>313866.29638979997</v>
      </c>
      <c r="CB272" s="12">
        <f t="shared" ref="CB272:CI272" si="1321">SUM(CB273:CB278)</f>
        <v>0</v>
      </c>
      <c r="CC272" s="12">
        <f t="shared" si="1321"/>
        <v>0</v>
      </c>
      <c r="CD272" s="12">
        <f t="shared" si="1321"/>
        <v>0</v>
      </c>
      <c r="CE272" s="12">
        <f t="shared" si="1321"/>
        <v>0</v>
      </c>
      <c r="CF272" s="12">
        <f t="shared" si="1321"/>
        <v>25</v>
      </c>
      <c r="CG272" s="12">
        <f t="shared" si="1321"/>
        <v>300260.17064735992</v>
      </c>
      <c r="CH272" s="12">
        <f t="shared" si="1321"/>
        <v>14</v>
      </c>
      <c r="CI272" s="12">
        <f t="shared" si="1321"/>
        <v>141072.74648543997</v>
      </c>
      <c r="CJ272" s="12">
        <f>SUM(CJ273:CJ278)</f>
        <v>31</v>
      </c>
      <c r="CK272" s="12">
        <f t="shared" ref="CK272:DE272" si="1322">SUM(CK273:CK278)</f>
        <v>430313.00586120004</v>
      </c>
      <c r="CL272" s="12">
        <f t="shared" si="1322"/>
        <v>0</v>
      </c>
      <c r="CM272" s="12">
        <f t="shared" si="1322"/>
        <v>0</v>
      </c>
      <c r="CN272" s="12">
        <f t="shared" si="1322"/>
        <v>0</v>
      </c>
      <c r="CO272" s="12">
        <f t="shared" si="1322"/>
        <v>0</v>
      </c>
      <c r="CP272" s="12">
        <f t="shared" si="1322"/>
        <v>31</v>
      </c>
      <c r="CQ272" s="12">
        <f t="shared" si="1322"/>
        <v>259522.90201068</v>
      </c>
      <c r="CR272" s="12">
        <f t="shared" si="1322"/>
        <v>1</v>
      </c>
      <c r="CS272" s="12">
        <f t="shared" si="1322"/>
        <v>10076.624748960001</v>
      </c>
      <c r="CT272" s="12">
        <f t="shared" si="1322"/>
        <v>0</v>
      </c>
      <c r="CU272" s="12">
        <f t="shared" si="1322"/>
        <v>0</v>
      </c>
      <c r="CV272" s="12">
        <f t="shared" si="1322"/>
        <v>2</v>
      </c>
      <c r="CW272" s="12">
        <f t="shared" si="1322"/>
        <v>18525.968482559998</v>
      </c>
      <c r="CX272" s="12">
        <f t="shared" si="1322"/>
        <v>5</v>
      </c>
      <c r="CY272" s="12">
        <f t="shared" si="1322"/>
        <v>40666.059126</v>
      </c>
      <c r="CZ272" s="12">
        <f t="shared" si="1322"/>
        <v>5</v>
      </c>
      <c r="DA272" s="12">
        <f t="shared" si="1322"/>
        <v>50383.123744800003</v>
      </c>
      <c r="DB272" s="12">
        <f t="shared" si="1322"/>
        <v>0</v>
      </c>
      <c r="DC272" s="12">
        <f t="shared" si="1322"/>
        <v>0</v>
      </c>
      <c r="DD272" s="12">
        <f t="shared" si="1322"/>
        <v>0</v>
      </c>
      <c r="DE272" s="12">
        <f t="shared" si="1322"/>
        <v>0</v>
      </c>
      <c r="DF272" s="12">
        <f t="shared" ref="DF272:EA272" si="1323">SUM(DF273:DF278)</f>
        <v>0</v>
      </c>
      <c r="DG272" s="12">
        <f t="shared" si="1323"/>
        <v>0</v>
      </c>
      <c r="DH272" s="12">
        <f t="shared" si="1323"/>
        <v>12</v>
      </c>
      <c r="DI272" s="12">
        <f t="shared" si="1323"/>
        <v>148155.21887166001</v>
      </c>
      <c r="DJ272" s="12">
        <f t="shared" si="1323"/>
        <v>9</v>
      </c>
      <c r="DK272" s="12">
        <f t="shared" si="1323"/>
        <v>117709.08166016999</v>
      </c>
      <c r="DL272" s="12">
        <f t="shared" si="1323"/>
        <v>0</v>
      </c>
      <c r="DM272" s="12">
        <f t="shared" si="1323"/>
        <v>0</v>
      </c>
      <c r="DN272" s="12">
        <f t="shared" si="1323"/>
        <v>0</v>
      </c>
      <c r="DO272" s="12">
        <f t="shared" si="1323"/>
        <v>0</v>
      </c>
      <c r="DP272" s="12">
        <f t="shared" si="1323"/>
        <v>5</v>
      </c>
      <c r="DQ272" s="12">
        <f t="shared" si="1323"/>
        <v>60151.280389199987</v>
      </c>
      <c r="DR272" s="12">
        <f t="shared" si="1323"/>
        <v>4</v>
      </c>
      <c r="DS272" s="12">
        <f t="shared" si="1323"/>
        <v>168871.91761439998</v>
      </c>
      <c r="DT272" s="12">
        <f t="shared" si="1323"/>
        <v>0</v>
      </c>
      <c r="DU272" s="12">
        <f t="shared" si="1323"/>
        <v>0</v>
      </c>
      <c r="DV272" s="12">
        <f t="shared" si="1323"/>
        <v>0</v>
      </c>
      <c r="DW272" s="12">
        <f t="shared" si="1323"/>
        <v>0</v>
      </c>
      <c r="DX272" s="12">
        <f t="shared" si="1323"/>
        <v>0</v>
      </c>
      <c r="DY272" s="12">
        <f t="shared" si="1323"/>
        <v>0</v>
      </c>
      <c r="DZ272" s="12">
        <f t="shared" si="1323"/>
        <v>0</v>
      </c>
      <c r="EA272" s="12">
        <f t="shared" si="1323"/>
        <v>0</v>
      </c>
      <c r="EB272" s="12">
        <f t="shared" ref="EB272:EC272" si="1324">SUM(EB273:EB278)</f>
        <v>367</v>
      </c>
      <c r="EC272" s="12">
        <f t="shared" si="1324"/>
        <v>4792492.8992490545</v>
      </c>
    </row>
    <row r="273" spans="1:133" ht="30" x14ac:dyDescent="0.25">
      <c r="A273" s="47">
        <v>257</v>
      </c>
      <c r="B273" s="16" t="s">
        <v>340</v>
      </c>
      <c r="C273" s="17">
        <v>19007.45</v>
      </c>
      <c r="D273" s="17">
        <f>C273*(H273+I273+J273)</f>
        <v>15015.885500000002</v>
      </c>
      <c r="E273" s="9">
        <v>0.56999999999999995</v>
      </c>
      <c r="F273" s="10">
        <v>0.7</v>
      </c>
      <c r="G273" s="18"/>
      <c r="H273" s="19">
        <v>0.64</v>
      </c>
      <c r="I273" s="19">
        <v>0.1</v>
      </c>
      <c r="J273" s="19">
        <v>0.05</v>
      </c>
      <c r="K273" s="19">
        <v>0.21</v>
      </c>
      <c r="L273" s="17">
        <v>1.4</v>
      </c>
      <c r="M273" s="17">
        <v>1.68</v>
      </c>
      <c r="N273" s="17">
        <v>2.23</v>
      </c>
      <c r="O273" s="17">
        <v>2.39</v>
      </c>
      <c r="P273" s="11"/>
      <c r="Q273" s="11">
        <f t="shared" ref="Q273:Q278" si="1325">P273/12*9*C273*E273*F273*L273*$Q$9+P273/12*3*C273*E273*F273*L273*$Q$8</f>
        <v>0</v>
      </c>
      <c r="R273" s="11">
        <v>60</v>
      </c>
      <c r="S273" s="11">
        <f t="shared" ref="S273:S278" si="1326">R273*C273*E273*F273*L273*$S$9</f>
        <v>828169.80245999992</v>
      </c>
      <c r="T273" s="11">
        <v>0</v>
      </c>
      <c r="U273" s="11">
        <f t="shared" ref="U273:U278" si="1327">T273*C273*E273*F273*L273*$U$9</f>
        <v>0</v>
      </c>
      <c r="V273" s="11">
        <v>0</v>
      </c>
      <c r="W273" s="11">
        <f t="shared" ref="W273:W278" si="1328">V273*C273*E273*F273*L273*$W$9</f>
        <v>0</v>
      </c>
      <c r="X273" s="11">
        <v>0</v>
      </c>
      <c r="Y273" s="11">
        <f t="shared" ref="Y273:Y278" si="1329">X273*C273*E273*F273*L273*$Y$9</f>
        <v>0</v>
      </c>
      <c r="Z273" s="11"/>
      <c r="AA273" s="11">
        <f t="shared" ref="AA273:AA278" si="1330">Z273*C273*E273*F273*L273*$AA$9</f>
        <v>0</v>
      </c>
      <c r="AB273" s="11">
        <v>0</v>
      </c>
      <c r="AC273" s="11">
        <f t="shared" ref="AC273:AC278" si="1331">AB273*C273*E273*F273*L273*$AC$9</f>
        <v>0</v>
      </c>
      <c r="AD273" s="11">
        <v>0</v>
      </c>
      <c r="AE273" s="11">
        <f t="shared" ref="AE273:AE278" si="1332">AD273*C273*E273*F273*L273*$AE$9</f>
        <v>0</v>
      </c>
      <c r="AF273" s="11">
        <v>0</v>
      </c>
      <c r="AG273" s="11">
        <f t="shared" ref="AG273:AG278" si="1333">AF273*C273*E273*F273*L273*$AG$9</f>
        <v>0</v>
      </c>
      <c r="AH273" s="11">
        <v>0</v>
      </c>
      <c r="AI273" s="11">
        <f t="shared" ref="AI273:AI278" si="1334">AH273/12*9*C273*E273*F273*L273*$AI$9+AH273/12*3*C273*E273*F273*L273*$AI$8</f>
        <v>0</v>
      </c>
      <c r="AJ273" s="11"/>
      <c r="AK273" s="11">
        <f t="shared" ref="AK273:AK278" si="1335">AJ273/12*9*C273*E273*F273*L273*$AK$9+AJ273/12*3*C273*E273*F273*L273*$AK$8</f>
        <v>0</v>
      </c>
      <c r="AL273" s="11">
        <v>0</v>
      </c>
      <c r="AM273" s="11">
        <f t="shared" ref="AM273:AM278" si="1336">AL273/12*9*C273*E273*F273*L273*$AM$9+AL273/12*3*C273*E273*F273*L273*$AM$8</f>
        <v>0</v>
      </c>
      <c r="AN273" s="11"/>
      <c r="AO273" s="11">
        <f t="shared" ref="AO273:AO278" si="1337">SUM($AO$9*AN273*C273*E273*F273*L273)</f>
        <v>0</v>
      </c>
      <c r="AP273" s="11">
        <v>0</v>
      </c>
      <c r="AQ273" s="11">
        <f t="shared" ref="AQ273:AQ278" si="1338">AP273/12*3*C273*E273*F273*L273*$AQ$8+AP273/12*9*C273*E273*F273*L273*$AQ$9</f>
        <v>0</v>
      </c>
      <c r="AR273" s="11">
        <v>0</v>
      </c>
      <c r="AS273" s="11">
        <f t="shared" ref="AS273:AS278" si="1339">AR273/12*9*C273*E273*F273*L273*$AS$9+AR273/12*3*C273*E273*F273*L273*$AS$8</f>
        <v>0</v>
      </c>
      <c r="AT273" s="11">
        <v>0</v>
      </c>
      <c r="AU273" s="11">
        <f t="shared" ref="AU273:AU278" si="1340">AT273*C273*E273*F273*L273*$AU$9</f>
        <v>0</v>
      </c>
      <c r="AV273" s="11">
        <v>0</v>
      </c>
      <c r="AW273" s="11">
        <f t="shared" ref="AW273:AW278" si="1341">AV273*C273*E273*F273*L273*$AW$9</f>
        <v>0</v>
      </c>
      <c r="AY273" s="11">
        <f t="shared" ref="AY273:AY278" si="1342">SUM(AX273*$AY$9*C273*E273*F273*L273)</f>
        <v>0</v>
      </c>
      <c r="BA273" s="11">
        <f t="shared" ref="BA273:BA278" si="1343">(AZ273/12*3*C273*E273*F273*L273*$BA$8)+(AZ273/12*9*C273*E273*F273*L273*$BA$9)</f>
        <v>0</v>
      </c>
      <c r="BB273" s="11">
        <v>0</v>
      </c>
      <c r="BC273" s="11">
        <f t="shared" ref="BC273:BC278" si="1344">BB273/12*9*C273*E273*F273*L273*$BC$9+BB273/12*3*C273*E273*F273*L273*$BC$8</f>
        <v>0</v>
      </c>
      <c r="BD273" s="11">
        <v>0</v>
      </c>
      <c r="BE273" s="11">
        <f t="shared" ref="BE273:BE278" si="1345">BD273/12*9*C273*E273*F273*L273*$BE$9+BD273/12*3*C273*E273*F273*L273*$BE$8</f>
        <v>0</v>
      </c>
      <c r="BF273" s="11">
        <v>47</v>
      </c>
      <c r="BG273" s="11">
        <f t="shared" ref="BG273:BG278" si="1346">BF273/12*9*C273*E273*F273*L273*$BG$9+BF273/12*3*C273*E273*F273*L273*$BG$8</f>
        <v>535204.7348397749</v>
      </c>
      <c r="BH273" s="11">
        <v>12</v>
      </c>
      <c r="BI273" s="11">
        <f t="shared" ref="BI273:BI278" si="1347">BH273/12*9*C273*E273*F273*L273*$BI$9+BH273/12*3*C273*E273*F273*L273*$BI$8</f>
        <v>136648.0174059</v>
      </c>
      <c r="BJ273" s="11">
        <v>0</v>
      </c>
      <c r="BK273" s="11">
        <f t="shared" ref="BK273:BK278" si="1348">BJ273/12*9*C273*E273*F273*L273*$BK$9+BJ273/12*3*C273*E273*F273*L273*$BK$8</f>
        <v>0</v>
      </c>
      <c r="BL273" s="11">
        <v>0</v>
      </c>
      <c r="BM273" s="11">
        <f t="shared" ref="BM273:BM278" si="1349">BL273/12*9*C273*E273*F273*L273*$BM$9+BL273/12*3*C273*E273*F273*L273*$BM$8</f>
        <v>0</v>
      </c>
      <c r="BN273" s="11">
        <v>0</v>
      </c>
      <c r="BO273" s="11">
        <f t="shared" ref="BO273:BO278" si="1350">BN273/12*9*C273*E273*F273*L273*$BO$9+BN273/12*3*C273*E273*F273*L273*$BO$8</f>
        <v>0</v>
      </c>
      <c r="BP273" s="11">
        <v>0</v>
      </c>
      <c r="BQ273" s="11">
        <f t="shared" ref="BQ273:BQ278" si="1351">BP273/12*9*C273*E273*F273*L273*$BQ$9+BP273/12*3*C273*E273*F273*L273*$BQ$8</f>
        <v>0</v>
      </c>
      <c r="BR273" s="11">
        <v>0</v>
      </c>
      <c r="BS273" s="11">
        <f t="shared" ref="BS273:BS278" si="1352">BR273/12*9*C273*E273*F273*L273*$BS$9+BR273/12*3*C273*E273*F273*L273*$BS$8</f>
        <v>0</v>
      </c>
      <c r="BT273" s="11">
        <v>15</v>
      </c>
      <c r="BU273" s="11">
        <f t="shared" ref="BU273:BU278" si="1353">BT273*C273*E273*F273*L273*$BU$9</f>
        <v>175189.76590499998</v>
      </c>
      <c r="BV273" s="11">
        <v>0</v>
      </c>
      <c r="BW273" s="11">
        <f t="shared" ref="BW273:BW278" si="1354">BV273/12*9*C273*E273*F273*L273*$BW$9+BV273/12*3*C273*E273*F273*L273*$BW$8</f>
        <v>0</v>
      </c>
      <c r="BX273" s="11">
        <v>0</v>
      </c>
      <c r="BY273" s="11">
        <f t="shared" ref="BY273:BY278" si="1355">BX273/12*9*C273*E273*F273*L273*$BY$9+BX273/12*3*C273*E273*F273*L273*$BY$8</f>
        <v>0</v>
      </c>
      <c r="BZ273" s="11">
        <v>0</v>
      </c>
      <c r="CA273" s="11">
        <f t="shared" ref="CA273:CA278" si="1356">BZ273/12*9*C273*E273*F273*M273*$CA$9+BZ273/12*3*C273*E273*F273*M273*$CA$8</f>
        <v>0</v>
      </c>
      <c r="CB273" s="11">
        <v>0</v>
      </c>
      <c r="CC273" s="11">
        <f t="shared" ref="CC273:CC278" si="1357">CB273/12*9*C273*E273*F273*M273*$CC$9+CB273/12*3*C273*E273*F273*M273*$CC$8</f>
        <v>0</v>
      </c>
      <c r="CD273" s="11">
        <v>0</v>
      </c>
      <c r="CE273" s="11">
        <f t="shared" ref="CE273:CE278" si="1358">CD273/12*9*C273*E273*F273*M273*$CE$9+CD273/12*3*C273*E273*F273*M273*$CE$8</f>
        <v>0</v>
      </c>
      <c r="CF273" s="11">
        <v>22</v>
      </c>
      <c r="CG273" s="11">
        <f t="shared" ref="CG273:CG278" si="1359">CF273/12*9*C273*E273*F273*M273*$CG$9+CF273/12*3*C273*E273*F273*M273*$CG$8</f>
        <v>270492.99855731992</v>
      </c>
      <c r="CH273" s="73"/>
      <c r="CI273" s="11">
        <f t="shared" ref="CI273:CI278" si="1360">SUM(CH273*$CI$9*C273*E273*F273*M273)</f>
        <v>0</v>
      </c>
      <c r="CJ273" s="73"/>
      <c r="CK273" s="11">
        <f t="shared" si="1176"/>
        <v>0</v>
      </c>
      <c r="CL273" s="11"/>
      <c r="CM273" s="11">
        <f t="shared" ref="CM273:CM278" si="1361">CL273/12*9*C273*E273*F273*M273*$CM$9+CL273/12*3*C273*E273*F273*M273*$CM$8</f>
        <v>0</v>
      </c>
      <c r="CN273" s="11"/>
      <c r="CO273" s="11">
        <f t="shared" ref="CO273:CO278" si="1362">CN273/12*9*C273*E273*F273*M273*$CO$9+CN273/12*3*C273*E273*F273*M273*$CO$8</f>
        <v>0</v>
      </c>
      <c r="CP273" s="11"/>
      <c r="CQ273" s="11">
        <f t="shared" ref="CQ273:CQ278" si="1363">CP273/12*9*C273*E273*F273*M273*$CQ$9+CP273/12*3*C273*E273*F273*M273*$CQ$8</f>
        <v>0</v>
      </c>
      <c r="CR273" s="11">
        <v>0</v>
      </c>
      <c r="CS273" s="11">
        <f t="shared" ref="CS273:CS278" si="1364">CR273*C273*E273*F273*M273*$CS$9</f>
        <v>0</v>
      </c>
      <c r="CT273" s="11"/>
      <c r="CU273" s="11">
        <f t="shared" ref="CU273:CU278" si="1365">CT273/12*9*C273*E273*F273*M273*$CU$9+CT273/12*3*C273*E273*F273*M273*$CU$8</f>
        <v>0</v>
      </c>
      <c r="CV273" s="68"/>
      <c r="CW273" s="11">
        <f t="shared" ref="CW273:CW278" si="1366">SUM(CV273*$CW$9*C273*E273*F273*M273)</f>
        <v>0</v>
      </c>
      <c r="CX273" s="68"/>
      <c r="CY273" s="11">
        <f t="shared" ref="CY273:CY278" si="1367">(CX273/12*2*C273*E273*F273*M273*$CY$8)+(CX273/12*9*C273*E273*F273*M273*$CY$9)</f>
        <v>0</v>
      </c>
      <c r="CZ273" s="11"/>
      <c r="DA273" s="11">
        <f t="shared" ref="DA273:DA278" si="1368">CZ273*C273*E273*F273*M273*$DA$9</f>
        <v>0</v>
      </c>
      <c r="DB273" s="11">
        <v>0</v>
      </c>
      <c r="DC273" s="11">
        <f t="shared" ref="DC273:DC278" si="1369">DB273/12*9*C273*E273*F273*M273*$DC$9+DB273/12*3*C273*E273*F273*M273*$DC$8</f>
        <v>0</v>
      </c>
      <c r="DD273" s="11"/>
      <c r="DE273" s="11">
        <f t="shared" ref="DE273:DE278" si="1370">DD273/12*9*C273*E273*F273*M273*$DE$9+DD273/12*3*C273*E273*F273*M273*$DE$8</f>
        <v>0</v>
      </c>
      <c r="DF273" s="11">
        <v>0</v>
      </c>
      <c r="DG273" s="11">
        <f t="shared" ref="DG273:DG278" si="1371">DF273/12*9*C273*E273*F273*M273*$DG$9+DF273/12*3*C273*E273*F273*M273*$DG$8</f>
        <v>0</v>
      </c>
      <c r="DH273" s="11">
        <v>6</v>
      </c>
      <c r="DI273" s="11">
        <f t="shared" ref="DI273:DI278" si="1372">DH273/12*9*C273*E273*F273*M273*$DI$9+DH273/12*3*C273*E273*F273*M273*$DI$8</f>
        <v>81988.810443540002</v>
      </c>
      <c r="DJ273" s="11">
        <v>7</v>
      </c>
      <c r="DK273" s="11">
        <f t="shared" ref="DK273:DK278" si="1373">DJ273/12*9*C273*E273*F273*M273*$DK$9+DJ273/12*3*C273*E273*F273*M273*$DK$8</f>
        <v>95653.61218412999</v>
      </c>
      <c r="DL273" s="11">
        <v>0</v>
      </c>
      <c r="DM273" s="11">
        <f t="shared" ref="DM273:DM278" si="1374">DL273/12*3*C273*E273*F273*M273*$DM$8+DL273/12*9*C273*E273*F273*M273*$DM$9</f>
        <v>0</v>
      </c>
      <c r="DN273" s="11">
        <v>0</v>
      </c>
      <c r="DO273" s="11">
        <f t="shared" ref="DO273:DO278" si="1375">DN273/12*9*C273*E273*F273*M273*$DO$9+DN273/12*3*C273*E273*F273*M273*$DO$8</f>
        <v>0</v>
      </c>
      <c r="DP273" s="11">
        <v>0</v>
      </c>
      <c r="DQ273" s="11">
        <f t="shared" ref="DQ273:DQ278" si="1376">DP273/12*9*C273*E273*F273*M273*$DQ$9+DP273/12*3*C273*E273*F273*M273*$DQ$8</f>
        <v>0</v>
      </c>
      <c r="DR273" s="11">
        <v>0</v>
      </c>
      <c r="DS273" s="11">
        <f t="shared" ref="DS273:DS278" si="1377">DR273/12*9*C273*E273*F273*M273*$DS$9+DR273/12*3*C273*E273*F273*M273*$DS$8</f>
        <v>0</v>
      </c>
      <c r="DT273" s="11">
        <v>0</v>
      </c>
      <c r="DU273" s="11">
        <f t="shared" ref="DU273:DU278" si="1378">DT273/12*9*C273*E273*F273*M273*$DU$9+DT273/12*3*C273*E273*F273*M273*$DU$8</f>
        <v>0</v>
      </c>
      <c r="DV273" s="11">
        <v>0</v>
      </c>
      <c r="DW273" s="11">
        <f t="shared" ref="DW273:DW278" si="1379">DV273/12*9*C273*E273*F273*M273*$DW$9+DV273/12*3*C273*E273*F273*M273*$DW$8</f>
        <v>0</v>
      </c>
      <c r="DX273" s="11">
        <v>0</v>
      </c>
      <c r="DY273" s="11">
        <f t="shared" ref="DY273:DY278" si="1380">DX273/12*9*C273*E273*F273*N273*$DY$9+DX273/12*3*C273*E273*F273*N273*$DY$8</f>
        <v>0</v>
      </c>
      <c r="DZ273" s="11"/>
      <c r="EA273" s="11">
        <f t="shared" ref="EA273:EA278" si="1381">DZ273/12*9*C273*E273*F273*O273*$EA$9+DZ273/12*3*C273*E273*F273*O273*$EA$8</f>
        <v>0</v>
      </c>
      <c r="EB273" s="64">
        <f t="shared" ref="EB273:EC278" si="1382">SUM(P273,R273,T273,V273,X273,Z273,AB273,AD273,AF273,AH273,AJ273,AL273,AP273,AR273,AT273,AV273,AX273,AZ273,BB273,BD273,BF273,BH273,BJ273,BL273,BN273,BP273,BR273,BT273,BV273,BX273,BZ273,CB273,CD273,CF273,CH273,CJ273,CL273,CN273,CP273,CR273,CT273,CV273,CX273,CZ273,DB273,DD273,DF273,DH273,DJ273,DL273,DN273,DP273,DR273,DT273,DV273,DX273,DZ273,AN273)</f>
        <v>169</v>
      </c>
      <c r="EC273" s="64">
        <f t="shared" si="1382"/>
        <v>2123347.7417956647</v>
      </c>
    </row>
    <row r="274" spans="1:133" ht="45" x14ac:dyDescent="0.25">
      <c r="A274" s="47">
        <v>258</v>
      </c>
      <c r="B274" s="16" t="s">
        <v>341</v>
      </c>
      <c r="C274" s="17">
        <v>19007.45</v>
      </c>
      <c r="D274" s="17">
        <f>C274*(H274+I274+J274)</f>
        <v>14445.662</v>
      </c>
      <c r="E274" s="9">
        <v>0.46</v>
      </c>
      <c r="F274" s="10">
        <v>0.7</v>
      </c>
      <c r="G274" s="18"/>
      <c r="H274" s="19">
        <v>0.62</v>
      </c>
      <c r="I274" s="19">
        <v>0.09</v>
      </c>
      <c r="J274" s="19">
        <v>0.05</v>
      </c>
      <c r="K274" s="19">
        <v>0.24</v>
      </c>
      <c r="L274" s="17">
        <v>1.4</v>
      </c>
      <c r="M274" s="17">
        <v>1.68</v>
      </c>
      <c r="N274" s="17">
        <v>2.23</v>
      </c>
      <c r="O274" s="17">
        <v>2.39</v>
      </c>
      <c r="P274" s="11"/>
      <c r="Q274" s="11">
        <f t="shared" si="1325"/>
        <v>0</v>
      </c>
      <c r="R274" s="11">
        <v>0</v>
      </c>
      <c r="S274" s="11">
        <f t="shared" si="1326"/>
        <v>0</v>
      </c>
      <c r="T274" s="11">
        <v>0</v>
      </c>
      <c r="U274" s="11">
        <f t="shared" si="1327"/>
        <v>0</v>
      </c>
      <c r="V274" s="11">
        <v>18</v>
      </c>
      <c r="W274" s="11">
        <f t="shared" si="1328"/>
        <v>169657.45750800002</v>
      </c>
      <c r="X274" s="11">
        <v>0</v>
      </c>
      <c r="Y274" s="11">
        <f t="shared" si="1329"/>
        <v>0</v>
      </c>
      <c r="Z274" s="11"/>
      <c r="AA274" s="11">
        <f t="shared" si="1330"/>
        <v>0</v>
      </c>
      <c r="AB274" s="11">
        <v>0</v>
      </c>
      <c r="AC274" s="11">
        <f t="shared" si="1331"/>
        <v>0</v>
      </c>
      <c r="AD274" s="11">
        <v>0</v>
      </c>
      <c r="AE274" s="11">
        <f t="shared" si="1332"/>
        <v>0</v>
      </c>
      <c r="AF274" s="11">
        <v>0</v>
      </c>
      <c r="AG274" s="11">
        <f t="shared" si="1333"/>
        <v>0</v>
      </c>
      <c r="AH274" s="11">
        <v>0</v>
      </c>
      <c r="AI274" s="11">
        <f t="shared" si="1334"/>
        <v>0</v>
      </c>
      <c r="AJ274" s="11">
        <v>0</v>
      </c>
      <c r="AK274" s="11">
        <f t="shared" si="1335"/>
        <v>0</v>
      </c>
      <c r="AL274" s="11">
        <v>0</v>
      </c>
      <c r="AM274" s="11">
        <f t="shared" si="1336"/>
        <v>0</v>
      </c>
      <c r="AN274" s="11"/>
      <c r="AO274" s="11">
        <f t="shared" si="1337"/>
        <v>0</v>
      </c>
      <c r="AP274" s="11"/>
      <c r="AQ274" s="11">
        <f t="shared" si="1338"/>
        <v>0</v>
      </c>
      <c r="AR274" s="11">
        <v>0</v>
      </c>
      <c r="AS274" s="11">
        <f t="shared" si="1339"/>
        <v>0</v>
      </c>
      <c r="AT274" s="11">
        <v>0</v>
      </c>
      <c r="AU274" s="11">
        <f t="shared" si="1340"/>
        <v>0</v>
      </c>
      <c r="AV274" s="11">
        <v>0</v>
      </c>
      <c r="AW274" s="11">
        <f t="shared" si="1341"/>
        <v>0</v>
      </c>
      <c r="AY274" s="11">
        <f t="shared" si="1342"/>
        <v>0</v>
      </c>
      <c r="BA274" s="11">
        <f t="shared" si="1343"/>
        <v>0</v>
      </c>
      <c r="BB274" s="11">
        <v>0</v>
      </c>
      <c r="BC274" s="11">
        <f t="shared" si="1344"/>
        <v>0</v>
      </c>
      <c r="BD274" s="11">
        <v>0</v>
      </c>
      <c r="BE274" s="11">
        <f t="shared" si="1345"/>
        <v>0</v>
      </c>
      <c r="BF274" s="11">
        <v>5</v>
      </c>
      <c r="BG274" s="11">
        <f t="shared" si="1346"/>
        <v>45948.894741749995</v>
      </c>
      <c r="BH274" s="11">
        <v>20</v>
      </c>
      <c r="BI274" s="11">
        <f t="shared" si="1347"/>
        <v>183795.57896699998</v>
      </c>
      <c r="BJ274" s="11">
        <v>0</v>
      </c>
      <c r="BK274" s="11">
        <f t="shared" si="1348"/>
        <v>0</v>
      </c>
      <c r="BL274" s="11">
        <v>0</v>
      </c>
      <c r="BM274" s="11">
        <f t="shared" si="1349"/>
        <v>0</v>
      </c>
      <c r="BN274" s="11">
        <v>0</v>
      </c>
      <c r="BO274" s="11">
        <f t="shared" si="1350"/>
        <v>0</v>
      </c>
      <c r="BP274" s="11">
        <v>0</v>
      </c>
      <c r="BQ274" s="11">
        <f t="shared" si="1351"/>
        <v>0</v>
      </c>
      <c r="BR274" s="11">
        <v>6</v>
      </c>
      <c r="BS274" s="11">
        <f t="shared" si="1352"/>
        <v>47684.027829900006</v>
      </c>
      <c r="BT274" s="11">
        <v>0</v>
      </c>
      <c r="BU274" s="11">
        <f t="shared" si="1353"/>
        <v>0</v>
      </c>
      <c r="BV274" s="11">
        <v>0</v>
      </c>
      <c r="BW274" s="11">
        <f t="shared" si="1354"/>
        <v>0</v>
      </c>
      <c r="BX274" s="11">
        <v>0</v>
      </c>
      <c r="BY274" s="11">
        <f t="shared" si="1355"/>
        <v>0</v>
      </c>
      <c r="BZ274" s="11">
        <v>22</v>
      </c>
      <c r="CA274" s="11">
        <f t="shared" si="1356"/>
        <v>313866.29638979997</v>
      </c>
      <c r="CB274" s="11"/>
      <c r="CC274" s="11">
        <f t="shared" si="1357"/>
        <v>0</v>
      </c>
      <c r="CD274" s="11">
        <v>0</v>
      </c>
      <c r="CE274" s="11">
        <f t="shared" si="1358"/>
        <v>0</v>
      </c>
      <c r="CF274" s="11">
        <v>3</v>
      </c>
      <c r="CG274" s="11">
        <f t="shared" si="1359"/>
        <v>29767.172090040003</v>
      </c>
      <c r="CH274" s="11">
        <v>14</v>
      </c>
      <c r="CI274" s="11">
        <f t="shared" si="1360"/>
        <v>141072.74648543997</v>
      </c>
      <c r="CJ274" s="73">
        <v>31</v>
      </c>
      <c r="CK274" s="11">
        <f t="shared" si="1176"/>
        <v>430313.00586120004</v>
      </c>
      <c r="CL274" s="11">
        <v>0</v>
      </c>
      <c r="CM274" s="11">
        <f t="shared" si="1361"/>
        <v>0</v>
      </c>
      <c r="CN274" s="11"/>
      <c r="CO274" s="11">
        <f t="shared" si="1362"/>
        <v>0</v>
      </c>
      <c r="CP274" s="11">
        <v>1</v>
      </c>
      <c r="CQ274" s="11">
        <f t="shared" si="1363"/>
        <v>9922.3906966800005</v>
      </c>
      <c r="CR274" s="11">
        <v>1</v>
      </c>
      <c r="CS274" s="11">
        <f t="shared" si="1364"/>
        <v>10076.624748960001</v>
      </c>
      <c r="CT274" s="11"/>
      <c r="CU274" s="11">
        <f t="shared" si="1365"/>
        <v>0</v>
      </c>
      <c r="CV274" s="11">
        <v>1</v>
      </c>
      <c r="CW274" s="11">
        <f t="shared" si="1366"/>
        <v>10076.624748959999</v>
      </c>
      <c r="CX274" s="11"/>
      <c r="CY274" s="11">
        <f t="shared" si="1367"/>
        <v>0</v>
      </c>
      <c r="CZ274" s="11">
        <v>5</v>
      </c>
      <c r="DA274" s="11">
        <f t="shared" si="1368"/>
        <v>50383.123744800003</v>
      </c>
      <c r="DB274" s="11">
        <v>0</v>
      </c>
      <c r="DC274" s="11">
        <f t="shared" si="1369"/>
        <v>0</v>
      </c>
      <c r="DD274" s="11"/>
      <c r="DE274" s="11">
        <f t="shared" si="1370"/>
        <v>0</v>
      </c>
      <c r="DF274" s="11">
        <v>0</v>
      </c>
      <c r="DG274" s="11">
        <f t="shared" si="1371"/>
        <v>0</v>
      </c>
      <c r="DH274" s="11">
        <v>6</v>
      </c>
      <c r="DI274" s="11">
        <f t="shared" si="1372"/>
        <v>66166.408428120005</v>
      </c>
      <c r="DJ274" s="11">
        <v>2</v>
      </c>
      <c r="DK274" s="11">
        <f t="shared" si="1373"/>
        <v>22055.469476040002</v>
      </c>
      <c r="DL274" s="11">
        <v>0</v>
      </c>
      <c r="DM274" s="11">
        <f t="shared" si="1374"/>
        <v>0</v>
      </c>
      <c r="DN274" s="11">
        <v>0</v>
      </c>
      <c r="DO274" s="11">
        <f t="shared" si="1375"/>
        <v>0</v>
      </c>
      <c r="DP274" s="11">
        <v>5</v>
      </c>
      <c r="DQ274" s="11">
        <f t="shared" si="1376"/>
        <v>60151.280389199987</v>
      </c>
      <c r="DR274" s="11">
        <v>0</v>
      </c>
      <c r="DS274" s="11">
        <f t="shared" si="1377"/>
        <v>0</v>
      </c>
      <c r="DT274" s="11">
        <v>0</v>
      </c>
      <c r="DU274" s="11">
        <f t="shared" si="1378"/>
        <v>0</v>
      </c>
      <c r="DV274" s="11">
        <v>0</v>
      </c>
      <c r="DW274" s="11">
        <f t="shared" si="1379"/>
        <v>0</v>
      </c>
      <c r="DX274" s="11"/>
      <c r="DY274" s="11">
        <f t="shared" si="1380"/>
        <v>0</v>
      </c>
      <c r="DZ274" s="11"/>
      <c r="EA274" s="11">
        <f t="shared" si="1381"/>
        <v>0</v>
      </c>
      <c r="EB274" s="64">
        <f t="shared" si="1382"/>
        <v>140</v>
      </c>
      <c r="EC274" s="64">
        <f t="shared" si="1382"/>
        <v>1590937.1021058897</v>
      </c>
    </row>
    <row r="275" spans="1:133" ht="15.75" x14ac:dyDescent="0.25">
      <c r="A275" s="47">
        <v>256</v>
      </c>
      <c r="B275" s="16" t="s">
        <v>342</v>
      </c>
      <c r="C275" s="17">
        <v>19007.45</v>
      </c>
      <c r="D275" s="17"/>
      <c r="E275" s="25">
        <v>1.1299999999999999</v>
      </c>
      <c r="F275" s="10">
        <v>1</v>
      </c>
      <c r="G275" s="18"/>
      <c r="H275" s="19">
        <v>0.62</v>
      </c>
      <c r="I275" s="19">
        <v>0.09</v>
      </c>
      <c r="J275" s="19">
        <v>0.05</v>
      </c>
      <c r="K275" s="19">
        <v>0.24</v>
      </c>
      <c r="L275" s="17">
        <v>1.4</v>
      </c>
      <c r="M275" s="17">
        <v>1.68</v>
      </c>
      <c r="N275" s="17">
        <v>2.23</v>
      </c>
      <c r="O275" s="17">
        <v>2.39</v>
      </c>
      <c r="P275" s="11"/>
      <c r="Q275" s="11">
        <f t="shared" si="1325"/>
        <v>0</v>
      </c>
      <c r="R275" s="11">
        <v>10</v>
      </c>
      <c r="S275" s="11">
        <f t="shared" si="1326"/>
        <v>390907.21669999993</v>
      </c>
      <c r="T275" s="11"/>
      <c r="U275" s="11">
        <f t="shared" si="1327"/>
        <v>0</v>
      </c>
      <c r="V275" s="11"/>
      <c r="W275" s="11">
        <f t="shared" si="1328"/>
        <v>0</v>
      </c>
      <c r="X275" s="11"/>
      <c r="Y275" s="11">
        <f t="shared" si="1329"/>
        <v>0</v>
      </c>
      <c r="Z275" s="11"/>
      <c r="AA275" s="11">
        <f t="shared" si="1330"/>
        <v>0</v>
      </c>
      <c r="AB275" s="11"/>
      <c r="AC275" s="11">
        <f t="shared" si="1331"/>
        <v>0</v>
      </c>
      <c r="AD275" s="11"/>
      <c r="AE275" s="11">
        <f t="shared" si="1332"/>
        <v>0</v>
      </c>
      <c r="AF275" s="11"/>
      <c r="AG275" s="11">
        <f t="shared" si="1333"/>
        <v>0</v>
      </c>
      <c r="AH275" s="11"/>
      <c r="AI275" s="11">
        <f t="shared" si="1334"/>
        <v>0</v>
      </c>
      <c r="AJ275" s="11"/>
      <c r="AK275" s="11">
        <f t="shared" si="1335"/>
        <v>0</v>
      </c>
      <c r="AL275" s="11"/>
      <c r="AM275" s="11">
        <f t="shared" si="1336"/>
        <v>0</v>
      </c>
      <c r="AN275" s="11"/>
      <c r="AO275" s="11">
        <f t="shared" si="1337"/>
        <v>0</v>
      </c>
      <c r="AP275" s="11"/>
      <c r="AQ275" s="11">
        <f t="shared" si="1338"/>
        <v>0</v>
      </c>
      <c r="AR275" s="11"/>
      <c r="AS275" s="11">
        <f t="shared" si="1339"/>
        <v>0</v>
      </c>
      <c r="AT275" s="11"/>
      <c r="AU275" s="11">
        <f t="shared" si="1340"/>
        <v>0</v>
      </c>
      <c r="AV275" s="11"/>
      <c r="AW275" s="11">
        <f t="shared" si="1341"/>
        <v>0</v>
      </c>
      <c r="AX275" s="54"/>
      <c r="AY275" s="11">
        <f t="shared" si="1342"/>
        <v>0</v>
      </c>
      <c r="AZ275" s="54"/>
      <c r="BA275" s="11">
        <f t="shared" si="1343"/>
        <v>0</v>
      </c>
      <c r="BB275" s="11"/>
      <c r="BC275" s="11">
        <f t="shared" si="1344"/>
        <v>0</v>
      </c>
      <c r="BD275" s="11"/>
      <c r="BE275" s="11">
        <f t="shared" si="1345"/>
        <v>0</v>
      </c>
      <c r="BF275" s="11"/>
      <c r="BG275" s="11">
        <f t="shared" si="1346"/>
        <v>0</v>
      </c>
      <c r="BH275" s="11"/>
      <c r="BI275" s="11">
        <f t="shared" si="1347"/>
        <v>0</v>
      </c>
      <c r="BJ275" s="11"/>
      <c r="BK275" s="11">
        <f t="shared" si="1348"/>
        <v>0</v>
      </c>
      <c r="BL275" s="11"/>
      <c r="BM275" s="11">
        <f t="shared" si="1349"/>
        <v>0</v>
      </c>
      <c r="BN275" s="11"/>
      <c r="BO275" s="11">
        <f t="shared" si="1350"/>
        <v>0</v>
      </c>
      <c r="BP275" s="11"/>
      <c r="BQ275" s="11">
        <f t="shared" si="1351"/>
        <v>0</v>
      </c>
      <c r="BR275" s="11"/>
      <c r="BS275" s="11">
        <f t="shared" si="1352"/>
        <v>0</v>
      </c>
      <c r="BT275" s="11"/>
      <c r="BU275" s="11">
        <f t="shared" si="1353"/>
        <v>0</v>
      </c>
      <c r="BV275" s="11"/>
      <c r="BW275" s="11">
        <f t="shared" si="1354"/>
        <v>0</v>
      </c>
      <c r="BX275" s="11"/>
      <c r="BY275" s="11">
        <f t="shared" si="1355"/>
        <v>0</v>
      </c>
      <c r="BZ275" s="11"/>
      <c r="CA275" s="11">
        <f t="shared" si="1356"/>
        <v>0</v>
      </c>
      <c r="CB275" s="11"/>
      <c r="CC275" s="11">
        <f t="shared" si="1357"/>
        <v>0</v>
      </c>
      <c r="CD275" s="11"/>
      <c r="CE275" s="11">
        <f t="shared" si="1358"/>
        <v>0</v>
      </c>
      <c r="CF275" s="11"/>
      <c r="CG275" s="11">
        <f t="shared" si="1359"/>
        <v>0</v>
      </c>
      <c r="CH275" s="73"/>
      <c r="CI275" s="11">
        <f t="shared" si="1360"/>
        <v>0</v>
      </c>
      <c r="CJ275" s="73"/>
      <c r="CK275" s="11">
        <f t="shared" si="1176"/>
        <v>0</v>
      </c>
      <c r="CL275" s="11"/>
      <c r="CM275" s="11">
        <f t="shared" si="1361"/>
        <v>0</v>
      </c>
      <c r="CN275" s="11"/>
      <c r="CO275" s="11">
        <f t="shared" si="1362"/>
        <v>0</v>
      </c>
      <c r="CP275" s="11"/>
      <c r="CQ275" s="11">
        <f t="shared" si="1363"/>
        <v>0</v>
      </c>
      <c r="CR275" s="11"/>
      <c r="CS275" s="11">
        <f t="shared" si="1364"/>
        <v>0</v>
      </c>
      <c r="CT275" s="11"/>
      <c r="CU275" s="11">
        <f t="shared" si="1365"/>
        <v>0</v>
      </c>
      <c r="CV275" s="11"/>
      <c r="CW275" s="11">
        <f t="shared" si="1366"/>
        <v>0</v>
      </c>
      <c r="CX275" s="68"/>
      <c r="CY275" s="11">
        <f t="shared" si="1367"/>
        <v>0</v>
      </c>
      <c r="CZ275" s="11"/>
      <c r="DA275" s="11">
        <f t="shared" si="1368"/>
        <v>0</v>
      </c>
      <c r="DB275" s="11"/>
      <c r="DC275" s="11">
        <f t="shared" si="1369"/>
        <v>0</v>
      </c>
      <c r="DD275" s="11"/>
      <c r="DE275" s="11">
        <f t="shared" si="1370"/>
        <v>0</v>
      </c>
      <c r="DF275" s="11"/>
      <c r="DG275" s="11">
        <f t="shared" si="1371"/>
        <v>0</v>
      </c>
      <c r="DH275" s="11"/>
      <c r="DI275" s="11">
        <f t="shared" si="1372"/>
        <v>0</v>
      </c>
      <c r="DJ275" s="11"/>
      <c r="DK275" s="11">
        <f t="shared" si="1373"/>
        <v>0</v>
      </c>
      <c r="DL275" s="11"/>
      <c r="DM275" s="11">
        <f t="shared" si="1374"/>
        <v>0</v>
      </c>
      <c r="DN275" s="11"/>
      <c r="DO275" s="11">
        <f t="shared" si="1375"/>
        <v>0</v>
      </c>
      <c r="DP275" s="11"/>
      <c r="DQ275" s="11">
        <f t="shared" si="1376"/>
        <v>0</v>
      </c>
      <c r="DR275" s="11">
        <v>4</v>
      </c>
      <c r="DS275" s="11">
        <f t="shared" si="1377"/>
        <v>168871.91761439998</v>
      </c>
      <c r="DT275" s="11"/>
      <c r="DU275" s="11">
        <f t="shared" si="1378"/>
        <v>0</v>
      </c>
      <c r="DV275" s="11"/>
      <c r="DW275" s="11">
        <f t="shared" si="1379"/>
        <v>0</v>
      </c>
      <c r="DX275" s="11"/>
      <c r="DY275" s="11">
        <f t="shared" si="1380"/>
        <v>0</v>
      </c>
      <c r="DZ275" s="11"/>
      <c r="EA275" s="11">
        <f t="shared" si="1381"/>
        <v>0</v>
      </c>
      <c r="EB275" s="64">
        <f t="shared" si="1382"/>
        <v>14</v>
      </c>
      <c r="EC275" s="64">
        <f t="shared" si="1382"/>
        <v>559779.13431439991</v>
      </c>
    </row>
    <row r="276" spans="1:133" ht="15.75" x14ac:dyDescent="0.25">
      <c r="A276" s="47">
        <v>148</v>
      </c>
      <c r="B276" s="16" t="s">
        <v>343</v>
      </c>
      <c r="C276" s="17">
        <v>19007.45</v>
      </c>
      <c r="D276" s="17"/>
      <c r="E276" s="25">
        <v>2.12</v>
      </c>
      <c r="F276" s="10">
        <v>1</v>
      </c>
      <c r="G276" s="18"/>
      <c r="H276" s="19">
        <v>0.62</v>
      </c>
      <c r="I276" s="19">
        <v>0.09</v>
      </c>
      <c r="J276" s="19">
        <v>0.05</v>
      </c>
      <c r="K276" s="19">
        <v>0.24</v>
      </c>
      <c r="L276" s="17">
        <v>1.4</v>
      </c>
      <c r="M276" s="17">
        <v>1.68</v>
      </c>
      <c r="N276" s="17">
        <v>2.23</v>
      </c>
      <c r="O276" s="17">
        <v>2.39</v>
      </c>
      <c r="P276" s="11"/>
      <c r="Q276" s="11">
        <f t="shared" si="1325"/>
        <v>0</v>
      </c>
      <c r="R276" s="11"/>
      <c r="S276" s="11">
        <f t="shared" si="1326"/>
        <v>0</v>
      </c>
      <c r="T276" s="11"/>
      <c r="U276" s="11">
        <f t="shared" si="1327"/>
        <v>0</v>
      </c>
      <c r="V276" s="11"/>
      <c r="W276" s="11">
        <f t="shared" si="1328"/>
        <v>0</v>
      </c>
      <c r="X276" s="11"/>
      <c r="Y276" s="11">
        <f t="shared" si="1329"/>
        <v>0</v>
      </c>
      <c r="Z276" s="11"/>
      <c r="AA276" s="11">
        <f t="shared" si="1330"/>
        <v>0</v>
      </c>
      <c r="AB276" s="11"/>
      <c r="AC276" s="11">
        <f t="shared" si="1331"/>
        <v>0</v>
      </c>
      <c r="AD276" s="11"/>
      <c r="AE276" s="11">
        <f t="shared" si="1332"/>
        <v>0</v>
      </c>
      <c r="AF276" s="11"/>
      <c r="AG276" s="11">
        <f t="shared" si="1333"/>
        <v>0</v>
      </c>
      <c r="AH276" s="11"/>
      <c r="AI276" s="11">
        <f t="shared" si="1334"/>
        <v>0</v>
      </c>
      <c r="AJ276" s="11"/>
      <c r="AK276" s="11">
        <f t="shared" si="1335"/>
        <v>0</v>
      </c>
      <c r="AL276" s="11"/>
      <c r="AM276" s="11">
        <f t="shared" si="1336"/>
        <v>0</v>
      </c>
      <c r="AN276" s="11"/>
      <c r="AO276" s="11">
        <f t="shared" si="1337"/>
        <v>0</v>
      </c>
      <c r="AP276" s="11"/>
      <c r="AQ276" s="11">
        <f t="shared" si="1338"/>
        <v>0</v>
      </c>
      <c r="AR276" s="11"/>
      <c r="AS276" s="11">
        <f t="shared" si="1339"/>
        <v>0</v>
      </c>
      <c r="AT276" s="11"/>
      <c r="AU276" s="11">
        <f t="shared" si="1340"/>
        <v>0</v>
      </c>
      <c r="AV276" s="11"/>
      <c r="AW276" s="11">
        <f t="shared" si="1341"/>
        <v>0</v>
      </c>
      <c r="AX276" s="54"/>
      <c r="AY276" s="11">
        <f t="shared" si="1342"/>
        <v>0</v>
      </c>
      <c r="AZ276" s="54"/>
      <c r="BA276" s="11">
        <f t="shared" si="1343"/>
        <v>0</v>
      </c>
      <c r="BB276" s="11"/>
      <c r="BC276" s="11">
        <f t="shared" si="1344"/>
        <v>0</v>
      </c>
      <c r="BD276" s="11"/>
      <c r="BE276" s="11">
        <f t="shared" si="1345"/>
        <v>0</v>
      </c>
      <c r="BF276" s="11"/>
      <c r="BG276" s="11">
        <f t="shared" si="1346"/>
        <v>0</v>
      </c>
      <c r="BH276" s="11"/>
      <c r="BI276" s="11">
        <f t="shared" si="1347"/>
        <v>0</v>
      </c>
      <c r="BJ276" s="11"/>
      <c r="BK276" s="11">
        <f t="shared" si="1348"/>
        <v>0</v>
      </c>
      <c r="BL276" s="11"/>
      <c r="BM276" s="11">
        <f t="shared" si="1349"/>
        <v>0</v>
      </c>
      <c r="BN276" s="11"/>
      <c r="BO276" s="11">
        <f t="shared" si="1350"/>
        <v>0</v>
      </c>
      <c r="BP276" s="11"/>
      <c r="BQ276" s="11">
        <f t="shared" si="1351"/>
        <v>0</v>
      </c>
      <c r="BR276" s="11"/>
      <c r="BS276" s="11">
        <f t="shared" si="1352"/>
        <v>0</v>
      </c>
      <c r="BT276" s="11"/>
      <c r="BU276" s="11">
        <f t="shared" si="1353"/>
        <v>0</v>
      </c>
      <c r="BV276" s="11"/>
      <c r="BW276" s="11">
        <f t="shared" si="1354"/>
        <v>0</v>
      </c>
      <c r="BX276" s="11"/>
      <c r="BY276" s="11">
        <f t="shared" si="1355"/>
        <v>0</v>
      </c>
      <c r="BZ276" s="11"/>
      <c r="CA276" s="11">
        <f t="shared" si="1356"/>
        <v>0</v>
      </c>
      <c r="CB276" s="11"/>
      <c r="CC276" s="11">
        <f t="shared" si="1357"/>
        <v>0</v>
      </c>
      <c r="CD276" s="11"/>
      <c r="CE276" s="11">
        <f t="shared" si="1358"/>
        <v>0</v>
      </c>
      <c r="CF276" s="11"/>
      <c r="CG276" s="11">
        <f t="shared" si="1359"/>
        <v>0</v>
      </c>
      <c r="CH276" s="73"/>
      <c r="CI276" s="11">
        <f t="shared" si="1360"/>
        <v>0</v>
      </c>
      <c r="CJ276" s="73"/>
      <c r="CK276" s="11">
        <f t="shared" si="1176"/>
        <v>0</v>
      </c>
      <c r="CL276" s="11"/>
      <c r="CM276" s="11">
        <f t="shared" si="1361"/>
        <v>0</v>
      </c>
      <c r="CN276" s="11"/>
      <c r="CO276" s="11">
        <f t="shared" si="1362"/>
        <v>0</v>
      </c>
      <c r="CP276" s="11"/>
      <c r="CQ276" s="11">
        <f t="shared" si="1363"/>
        <v>0</v>
      </c>
      <c r="CR276" s="11"/>
      <c r="CS276" s="11">
        <f t="shared" si="1364"/>
        <v>0</v>
      </c>
      <c r="CT276" s="11"/>
      <c r="CU276" s="11">
        <f t="shared" si="1365"/>
        <v>0</v>
      </c>
      <c r="CV276" s="11"/>
      <c r="CW276" s="11">
        <f t="shared" si="1366"/>
        <v>0</v>
      </c>
      <c r="CX276" s="68"/>
      <c r="CY276" s="11">
        <f t="shared" si="1367"/>
        <v>0</v>
      </c>
      <c r="CZ276" s="11"/>
      <c r="DA276" s="11">
        <f t="shared" si="1368"/>
        <v>0</v>
      </c>
      <c r="DB276" s="11"/>
      <c r="DC276" s="11">
        <f t="shared" si="1369"/>
        <v>0</v>
      </c>
      <c r="DD276" s="11"/>
      <c r="DE276" s="11">
        <f t="shared" si="1370"/>
        <v>0</v>
      </c>
      <c r="DF276" s="11"/>
      <c r="DG276" s="11">
        <f t="shared" si="1371"/>
        <v>0</v>
      </c>
      <c r="DH276" s="11"/>
      <c r="DI276" s="11">
        <f t="shared" si="1372"/>
        <v>0</v>
      </c>
      <c r="DJ276" s="11"/>
      <c r="DK276" s="11">
        <f t="shared" si="1373"/>
        <v>0</v>
      </c>
      <c r="DL276" s="11"/>
      <c r="DM276" s="11">
        <f t="shared" si="1374"/>
        <v>0</v>
      </c>
      <c r="DN276" s="11"/>
      <c r="DO276" s="11">
        <f t="shared" si="1375"/>
        <v>0</v>
      </c>
      <c r="DP276" s="11"/>
      <c r="DQ276" s="11">
        <f t="shared" si="1376"/>
        <v>0</v>
      </c>
      <c r="DR276" s="11"/>
      <c r="DS276" s="11">
        <f t="shared" si="1377"/>
        <v>0</v>
      </c>
      <c r="DT276" s="11"/>
      <c r="DU276" s="11">
        <f t="shared" si="1378"/>
        <v>0</v>
      </c>
      <c r="DV276" s="11"/>
      <c r="DW276" s="11">
        <f t="shared" si="1379"/>
        <v>0</v>
      </c>
      <c r="DX276" s="11"/>
      <c r="DY276" s="11">
        <f t="shared" si="1380"/>
        <v>0</v>
      </c>
      <c r="DZ276" s="11"/>
      <c r="EA276" s="11">
        <f t="shared" si="1381"/>
        <v>0</v>
      </c>
      <c r="EB276" s="64">
        <f t="shared" si="1382"/>
        <v>0</v>
      </c>
      <c r="EC276" s="64">
        <f t="shared" si="1382"/>
        <v>0</v>
      </c>
    </row>
    <row r="277" spans="1:133" ht="15.75" x14ac:dyDescent="0.25">
      <c r="A277" s="47">
        <v>19</v>
      </c>
      <c r="B277" s="16" t="s">
        <v>344</v>
      </c>
      <c r="C277" s="17">
        <v>19007.45</v>
      </c>
      <c r="D277" s="17"/>
      <c r="E277" s="25">
        <v>1.1499999999999999</v>
      </c>
      <c r="F277" s="10">
        <v>1</v>
      </c>
      <c r="G277" s="18"/>
      <c r="H277" s="19">
        <v>0.62</v>
      </c>
      <c r="I277" s="19">
        <v>0.09</v>
      </c>
      <c r="J277" s="19">
        <v>0.05</v>
      </c>
      <c r="K277" s="19">
        <v>0.24</v>
      </c>
      <c r="L277" s="17">
        <v>1.4</v>
      </c>
      <c r="M277" s="17">
        <v>1.68</v>
      </c>
      <c r="N277" s="17">
        <v>2.23</v>
      </c>
      <c r="O277" s="17">
        <v>2.39</v>
      </c>
      <c r="P277" s="11"/>
      <c r="Q277" s="11">
        <f t="shared" si="1325"/>
        <v>0</v>
      </c>
      <c r="R277" s="11">
        <v>5</v>
      </c>
      <c r="S277" s="11">
        <f t="shared" si="1326"/>
        <v>198912.96424999996</v>
      </c>
      <c r="T277" s="11"/>
      <c r="U277" s="11">
        <f t="shared" si="1327"/>
        <v>0</v>
      </c>
      <c r="V277" s="11"/>
      <c r="W277" s="11">
        <f t="shared" si="1328"/>
        <v>0</v>
      </c>
      <c r="X277" s="11"/>
      <c r="Y277" s="11">
        <f t="shared" si="1329"/>
        <v>0</v>
      </c>
      <c r="Z277" s="11"/>
      <c r="AA277" s="11">
        <f t="shared" si="1330"/>
        <v>0</v>
      </c>
      <c r="AB277" s="11"/>
      <c r="AC277" s="11">
        <f t="shared" si="1331"/>
        <v>0</v>
      </c>
      <c r="AD277" s="11"/>
      <c r="AE277" s="11">
        <f t="shared" si="1332"/>
        <v>0</v>
      </c>
      <c r="AF277" s="11"/>
      <c r="AG277" s="11">
        <f t="shared" si="1333"/>
        <v>0</v>
      </c>
      <c r="AH277" s="11"/>
      <c r="AI277" s="11">
        <f t="shared" si="1334"/>
        <v>0</v>
      </c>
      <c r="AJ277" s="11"/>
      <c r="AK277" s="11">
        <f t="shared" si="1335"/>
        <v>0</v>
      </c>
      <c r="AL277" s="11"/>
      <c r="AM277" s="11">
        <f t="shared" si="1336"/>
        <v>0</v>
      </c>
      <c r="AN277" s="11"/>
      <c r="AO277" s="11">
        <f t="shared" si="1337"/>
        <v>0</v>
      </c>
      <c r="AP277" s="11"/>
      <c r="AQ277" s="11">
        <f t="shared" si="1338"/>
        <v>0</v>
      </c>
      <c r="AR277" s="11"/>
      <c r="AS277" s="11">
        <f t="shared" si="1339"/>
        <v>0</v>
      </c>
      <c r="AT277" s="11"/>
      <c r="AU277" s="11">
        <f t="shared" si="1340"/>
        <v>0</v>
      </c>
      <c r="AV277" s="11"/>
      <c r="AW277" s="11">
        <f t="shared" si="1341"/>
        <v>0</v>
      </c>
      <c r="AY277" s="11">
        <f t="shared" si="1342"/>
        <v>0</v>
      </c>
      <c r="BA277" s="11">
        <f t="shared" si="1343"/>
        <v>0</v>
      </c>
      <c r="BB277" s="11"/>
      <c r="BC277" s="11">
        <f t="shared" si="1344"/>
        <v>0</v>
      </c>
      <c r="BD277" s="11"/>
      <c r="BE277" s="11">
        <f t="shared" si="1345"/>
        <v>0</v>
      </c>
      <c r="BF277" s="11"/>
      <c r="BG277" s="11">
        <f t="shared" si="1346"/>
        <v>0</v>
      </c>
      <c r="BH277" s="11"/>
      <c r="BI277" s="11">
        <f t="shared" si="1347"/>
        <v>0</v>
      </c>
      <c r="BJ277" s="11"/>
      <c r="BK277" s="11">
        <f t="shared" si="1348"/>
        <v>0</v>
      </c>
      <c r="BL277" s="11"/>
      <c r="BM277" s="11">
        <f t="shared" si="1349"/>
        <v>0</v>
      </c>
      <c r="BN277" s="11"/>
      <c r="BO277" s="11">
        <f t="shared" si="1350"/>
        <v>0</v>
      </c>
      <c r="BP277" s="11"/>
      <c r="BQ277" s="11">
        <f t="shared" si="1351"/>
        <v>0</v>
      </c>
      <c r="BR277" s="11"/>
      <c r="BS277" s="11">
        <f t="shared" si="1352"/>
        <v>0</v>
      </c>
      <c r="BT277" s="11"/>
      <c r="BU277" s="11">
        <f t="shared" si="1353"/>
        <v>0</v>
      </c>
      <c r="BV277" s="11"/>
      <c r="BW277" s="11">
        <f t="shared" si="1354"/>
        <v>0</v>
      </c>
      <c r="BX277" s="11"/>
      <c r="BY277" s="11">
        <f t="shared" si="1355"/>
        <v>0</v>
      </c>
      <c r="BZ277" s="11"/>
      <c r="CA277" s="11">
        <f t="shared" si="1356"/>
        <v>0</v>
      </c>
      <c r="CB277" s="11"/>
      <c r="CC277" s="11">
        <f t="shared" si="1357"/>
        <v>0</v>
      </c>
      <c r="CD277" s="11"/>
      <c r="CE277" s="11">
        <f t="shared" si="1358"/>
        <v>0</v>
      </c>
      <c r="CF277" s="11"/>
      <c r="CG277" s="11">
        <f t="shared" si="1359"/>
        <v>0</v>
      </c>
      <c r="CH277" s="74"/>
      <c r="CI277" s="11">
        <f t="shared" si="1360"/>
        <v>0</v>
      </c>
      <c r="CJ277" s="74"/>
      <c r="CK277" s="11">
        <f t="shared" si="1176"/>
        <v>0</v>
      </c>
      <c r="CL277" s="11"/>
      <c r="CM277" s="11">
        <f t="shared" si="1361"/>
        <v>0</v>
      </c>
      <c r="CN277" s="11"/>
      <c r="CO277" s="11">
        <f t="shared" si="1362"/>
        <v>0</v>
      </c>
      <c r="CP277" s="11"/>
      <c r="CQ277" s="11">
        <f t="shared" si="1363"/>
        <v>0</v>
      </c>
      <c r="CR277" s="11"/>
      <c r="CS277" s="11">
        <f t="shared" si="1364"/>
        <v>0</v>
      </c>
      <c r="CT277" s="11"/>
      <c r="CU277" s="11">
        <f t="shared" si="1365"/>
        <v>0</v>
      </c>
      <c r="CV277" s="11"/>
      <c r="CW277" s="11">
        <f t="shared" si="1366"/>
        <v>0</v>
      </c>
      <c r="CX277" s="68"/>
      <c r="CY277" s="11">
        <f t="shared" si="1367"/>
        <v>0</v>
      </c>
      <c r="CZ277" s="11"/>
      <c r="DA277" s="11">
        <f t="shared" si="1368"/>
        <v>0</v>
      </c>
      <c r="DB277" s="11"/>
      <c r="DC277" s="11">
        <f t="shared" si="1369"/>
        <v>0</v>
      </c>
      <c r="DD277" s="11"/>
      <c r="DE277" s="11">
        <f t="shared" si="1370"/>
        <v>0</v>
      </c>
      <c r="DF277" s="11"/>
      <c r="DG277" s="11">
        <f t="shared" si="1371"/>
        <v>0</v>
      </c>
      <c r="DH277" s="11"/>
      <c r="DI277" s="11">
        <f t="shared" si="1372"/>
        <v>0</v>
      </c>
      <c r="DJ277" s="11"/>
      <c r="DK277" s="11">
        <f t="shared" si="1373"/>
        <v>0</v>
      </c>
      <c r="DL277" s="11"/>
      <c r="DM277" s="11">
        <f t="shared" si="1374"/>
        <v>0</v>
      </c>
      <c r="DN277" s="11"/>
      <c r="DO277" s="11">
        <f t="shared" si="1375"/>
        <v>0</v>
      </c>
      <c r="DP277" s="11"/>
      <c r="DQ277" s="11">
        <f t="shared" si="1376"/>
        <v>0</v>
      </c>
      <c r="DR277" s="11"/>
      <c r="DS277" s="11">
        <f t="shared" si="1377"/>
        <v>0</v>
      </c>
      <c r="DT277" s="11"/>
      <c r="DU277" s="11">
        <f t="shared" si="1378"/>
        <v>0</v>
      </c>
      <c r="DV277" s="11"/>
      <c r="DW277" s="11">
        <f t="shared" si="1379"/>
        <v>0</v>
      </c>
      <c r="DX277" s="11"/>
      <c r="DY277" s="11">
        <f t="shared" si="1380"/>
        <v>0</v>
      </c>
      <c r="DZ277" s="11"/>
      <c r="EA277" s="11">
        <f t="shared" si="1381"/>
        <v>0</v>
      </c>
      <c r="EB277" s="64">
        <f t="shared" si="1382"/>
        <v>5</v>
      </c>
      <c r="EC277" s="64">
        <f t="shared" si="1382"/>
        <v>198912.96424999996</v>
      </c>
    </row>
    <row r="278" spans="1:133" ht="15.75" x14ac:dyDescent="0.25">
      <c r="A278" s="47">
        <v>20</v>
      </c>
      <c r="B278" s="16" t="s">
        <v>345</v>
      </c>
      <c r="C278" s="17">
        <v>19007.45</v>
      </c>
      <c r="D278" s="17"/>
      <c r="E278" s="25">
        <v>0.27</v>
      </c>
      <c r="F278" s="10">
        <v>1</v>
      </c>
      <c r="G278" s="18"/>
      <c r="H278" s="19">
        <v>0.62</v>
      </c>
      <c r="I278" s="19">
        <v>0.09</v>
      </c>
      <c r="J278" s="19">
        <v>0.05</v>
      </c>
      <c r="K278" s="19">
        <v>0.24</v>
      </c>
      <c r="L278" s="17">
        <v>1.4</v>
      </c>
      <c r="M278" s="17">
        <v>1.68</v>
      </c>
      <c r="N278" s="17">
        <v>2.23</v>
      </c>
      <c r="O278" s="17">
        <v>2.39</v>
      </c>
      <c r="P278" s="11"/>
      <c r="Q278" s="11">
        <f t="shared" si="1325"/>
        <v>0</v>
      </c>
      <c r="R278" s="11"/>
      <c r="S278" s="11">
        <f t="shared" si="1326"/>
        <v>0</v>
      </c>
      <c r="T278" s="11"/>
      <c r="U278" s="11">
        <f t="shared" si="1327"/>
        <v>0</v>
      </c>
      <c r="V278" s="11"/>
      <c r="W278" s="11">
        <f t="shared" si="1328"/>
        <v>0</v>
      </c>
      <c r="X278" s="11"/>
      <c r="Y278" s="11">
        <f t="shared" si="1329"/>
        <v>0</v>
      </c>
      <c r="Z278" s="11"/>
      <c r="AA278" s="11">
        <f t="shared" si="1330"/>
        <v>0</v>
      </c>
      <c r="AB278" s="11"/>
      <c r="AC278" s="11">
        <f t="shared" si="1331"/>
        <v>0</v>
      </c>
      <c r="AD278" s="11"/>
      <c r="AE278" s="11">
        <f t="shared" si="1332"/>
        <v>0</v>
      </c>
      <c r="AF278" s="11"/>
      <c r="AG278" s="11">
        <f t="shared" si="1333"/>
        <v>0</v>
      </c>
      <c r="AH278" s="11"/>
      <c r="AI278" s="11">
        <f t="shared" si="1334"/>
        <v>0</v>
      </c>
      <c r="AJ278" s="11"/>
      <c r="AK278" s="11">
        <f t="shared" si="1335"/>
        <v>0</v>
      </c>
      <c r="AL278" s="11"/>
      <c r="AM278" s="11">
        <f t="shared" si="1336"/>
        <v>0</v>
      </c>
      <c r="AN278" s="11"/>
      <c r="AO278" s="11">
        <f t="shared" si="1337"/>
        <v>0</v>
      </c>
      <c r="AP278" s="11">
        <v>3</v>
      </c>
      <c r="AQ278" s="11">
        <f t="shared" si="1338"/>
        <v>20800.0426095</v>
      </c>
      <c r="AR278" s="11"/>
      <c r="AS278" s="11">
        <f t="shared" si="1339"/>
        <v>0</v>
      </c>
      <c r="AT278" s="11"/>
      <c r="AU278" s="11">
        <f t="shared" si="1340"/>
        <v>0</v>
      </c>
      <c r="AV278" s="11"/>
      <c r="AW278" s="11">
        <f t="shared" si="1341"/>
        <v>0</v>
      </c>
      <c r="AX278" s="54"/>
      <c r="AY278" s="11">
        <f t="shared" si="1342"/>
        <v>0</v>
      </c>
      <c r="AZ278" s="54"/>
      <c r="BA278" s="11">
        <f t="shared" si="1343"/>
        <v>0</v>
      </c>
      <c r="BB278" s="11"/>
      <c r="BC278" s="11">
        <f t="shared" si="1344"/>
        <v>0</v>
      </c>
      <c r="BD278" s="11"/>
      <c r="BE278" s="11">
        <f t="shared" si="1345"/>
        <v>0</v>
      </c>
      <c r="BF278" s="11"/>
      <c r="BG278" s="11">
        <f t="shared" si="1346"/>
        <v>0</v>
      </c>
      <c r="BH278" s="11"/>
      <c r="BI278" s="11">
        <f t="shared" si="1347"/>
        <v>0</v>
      </c>
      <c r="BJ278" s="11"/>
      <c r="BK278" s="11">
        <f t="shared" si="1348"/>
        <v>0</v>
      </c>
      <c r="BL278" s="11"/>
      <c r="BM278" s="11">
        <f t="shared" si="1349"/>
        <v>0</v>
      </c>
      <c r="BN278" s="11"/>
      <c r="BO278" s="11">
        <f t="shared" si="1350"/>
        <v>0</v>
      </c>
      <c r="BP278" s="11"/>
      <c r="BQ278" s="11">
        <f t="shared" si="1351"/>
        <v>0</v>
      </c>
      <c r="BR278" s="11"/>
      <c r="BS278" s="11">
        <f t="shared" si="1352"/>
        <v>0</v>
      </c>
      <c r="BT278" s="11"/>
      <c r="BU278" s="11">
        <f t="shared" si="1353"/>
        <v>0</v>
      </c>
      <c r="BV278" s="11"/>
      <c r="BW278" s="11">
        <f t="shared" si="1354"/>
        <v>0</v>
      </c>
      <c r="BX278" s="11"/>
      <c r="BY278" s="11">
        <f t="shared" si="1355"/>
        <v>0</v>
      </c>
      <c r="BZ278" s="11"/>
      <c r="CA278" s="11">
        <f t="shared" si="1356"/>
        <v>0</v>
      </c>
      <c r="CB278" s="11"/>
      <c r="CC278" s="11">
        <f t="shared" si="1357"/>
        <v>0</v>
      </c>
      <c r="CD278" s="11"/>
      <c r="CE278" s="11">
        <f t="shared" si="1358"/>
        <v>0</v>
      </c>
      <c r="CF278" s="11"/>
      <c r="CG278" s="11">
        <f t="shared" si="1359"/>
        <v>0</v>
      </c>
      <c r="CH278" s="74"/>
      <c r="CI278" s="11">
        <f t="shared" si="1360"/>
        <v>0</v>
      </c>
      <c r="CJ278" s="74"/>
      <c r="CK278" s="11">
        <f t="shared" si="1176"/>
        <v>0</v>
      </c>
      <c r="CL278" s="11"/>
      <c r="CM278" s="11">
        <f t="shared" si="1361"/>
        <v>0</v>
      </c>
      <c r="CN278" s="11"/>
      <c r="CO278" s="11">
        <f t="shared" si="1362"/>
        <v>0</v>
      </c>
      <c r="CP278" s="11">
        <v>30</v>
      </c>
      <c r="CQ278" s="11">
        <f t="shared" si="1363"/>
        <v>249600.511314</v>
      </c>
      <c r="CR278" s="11"/>
      <c r="CS278" s="11">
        <f t="shared" si="1364"/>
        <v>0</v>
      </c>
      <c r="CT278" s="11"/>
      <c r="CU278" s="11">
        <f t="shared" si="1365"/>
        <v>0</v>
      </c>
      <c r="CV278" s="11">
        <v>1</v>
      </c>
      <c r="CW278" s="11">
        <f t="shared" si="1366"/>
        <v>8449.3437336000006</v>
      </c>
      <c r="CX278" s="11">
        <v>5</v>
      </c>
      <c r="CY278" s="11">
        <f t="shared" si="1367"/>
        <v>40666.059126</v>
      </c>
      <c r="CZ278" s="11"/>
      <c r="DA278" s="11">
        <f t="shared" si="1368"/>
        <v>0</v>
      </c>
      <c r="DB278" s="11"/>
      <c r="DC278" s="11">
        <f t="shared" si="1369"/>
        <v>0</v>
      </c>
      <c r="DD278" s="11"/>
      <c r="DE278" s="11">
        <f t="shared" si="1370"/>
        <v>0</v>
      </c>
      <c r="DF278" s="11"/>
      <c r="DG278" s="11">
        <f t="shared" si="1371"/>
        <v>0</v>
      </c>
      <c r="DH278" s="11"/>
      <c r="DI278" s="11">
        <f t="shared" si="1372"/>
        <v>0</v>
      </c>
      <c r="DJ278" s="11"/>
      <c r="DK278" s="11">
        <f t="shared" si="1373"/>
        <v>0</v>
      </c>
      <c r="DL278" s="11"/>
      <c r="DM278" s="11">
        <f t="shared" si="1374"/>
        <v>0</v>
      </c>
      <c r="DN278" s="11"/>
      <c r="DO278" s="11">
        <f t="shared" si="1375"/>
        <v>0</v>
      </c>
      <c r="DP278" s="11"/>
      <c r="DQ278" s="11">
        <f t="shared" si="1376"/>
        <v>0</v>
      </c>
      <c r="DR278" s="11"/>
      <c r="DS278" s="11">
        <f t="shared" si="1377"/>
        <v>0</v>
      </c>
      <c r="DT278" s="11"/>
      <c r="DU278" s="11">
        <f t="shared" si="1378"/>
        <v>0</v>
      </c>
      <c r="DV278" s="11"/>
      <c r="DW278" s="11">
        <f t="shared" si="1379"/>
        <v>0</v>
      </c>
      <c r="DX278" s="11"/>
      <c r="DY278" s="11">
        <f t="shared" si="1380"/>
        <v>0</v>
      </c>
      <c r="DZ278" s="11"/>
      <c r="EA278" s="11">
        <f t="shared" si="1381"/>
        <v>0</v>
      </c>
      <c r="EB278" s="64">
        <f t="shared" si="1382"/>
        <v>39</v>
      </c>
      <c r="EC278" s="64">
        <f t="shared" si="1382"/>
        <v>319515.95678309997</v>
      </c>
    </row>
    <row r="279" spans="1:133" s="66" customFormat="1" x14ac:dyDescent="0.2">
      <c r="A279" s="48">
        <v>19</v>
      </c>
      <c r="B279" s="31" t="s">
        <v>346</v>
      </c>
      <c r="C279" s="17">
        <v>19007.45</v>
      </c>
      <c r="D279" s="21">
        <f>C279*(H279+I279+J279)</f>
        <v>0</v>
      </c>
      <c r="E279" s="21">
        <v>2.2400000000000002</v>
      </c>
      <c r="F279" s="14"/>
      <c r="G279" s="22"/>
      <c r="H279" s="23"/>
      <c r="I279" s="23"/>
      <c r="J279" s="23"/>
      <c r="K279" s="23"/>
      <c r="L279" s="17">
        <v>1.4</v>
      </c>
      <c r="M279" s="17">
        <v>1.68</v>
      </c>
      <c r="N279" s="17">
        <v>2.23</v>
      </c>
      <c r="O279" s="17">
        <v>2.39</v>
      </c>
      <c r="P279" s="12">
        <f t="shared" ref="P279:AJ279" si="1383">SUM(P280:P290)</f>
        <v>0</v>
      </c>
      <c r="Q279" s="12">
        <f t="shared" si="1383"/>
        <v>0</v>
      </c>
      <c r="R279" s="12">
        <f t="shared" si="1383"/>
        <v>350</v>
      </c>
      <c r="S279" s="12">
        <f t="shared" si="1383"/>
        <v>39090721.670000002</v>
      </c>
      <c r="T279" s="12">
        <f t="shared" si="1383"/>
        <v>0</v>
      </c>
      <c r="U279" s="12">
        <f t="shared" si="1383"/>
        <v>0</v>
      </c>
      <c r="V279" s="12">
        <f t="shared" ref="V279" si="1384">SUM(V280:V290)</f>
        <v>35</v>
      </c>
      <c r="W279" s="12">
        <f t="shared" si="1383"/>
        <v>1024501.5550000001</v>
      </c>
      <c r="X279" s="12">
        <f t="shared" si="1383"/>
        <v>3926</v>
      </c>
      <c r="Y279" s="12">
        <f t="shared" si="1383"/>
        <v>333810707.23307997</v>
      </c>
      <c r="Z279" s="12">
        <f t="shared" si="1383"/>
        <v>1039</v>
      </c>
      <c r="AA279" s="12">
        <f t="shared" si="1383"/>
        <v>90334692.825300008</v>
      </c>
      <c r="AB279" s="12">
        <f t="shared" si="1383"/>
        <v>0</v>
      </c>
      <c r="AC279" s="12">
        <f t="shared" si="1383"/>
        <v>0</v>
      </c>
      <c r="AD279" s="12">
        <f t="shared" si="1383"/>
        <v>0</v>
      </c>
      <c r="AE279" s="12">
        <f t="shared" si="1383"/>
        <v>0</v>
      </c>
      <c r="AF279" s="12">
        <f t="shared" si="1383"/>
        <v>0</v>
      </c>
      <c r="AG279" s="12">
        <f t="shared" si="1383"/>
        <v>0</v>
      </c>
      <c r="AH279" s="12">
        <f t="shared" si="1383"/>
        <v>0</v>
      </c>
      <c r="AI279" s="12">
        <f t="shared" si="1383"/>
        <v>0</v>
      </c>
      <c r="AJ279" s="12">
        <f t="shared" si="1383"/>
        <v>2</v>
      </c>
      <c r="AK279" s="12">
        <f t="shared" ref="AK279:BE279" si="1385">SUM(AK280:AK290)</f>
        <v>54551.381500000003</v>
      </c>
      <c r="AL279" s="12">
        <f t="shared" si="1385"/>
        <v>0</v>
      </c>
      <c r="AM279" s="12">
        <f t="shared" si="1385"/>
        <v>0</v>
      </c>
      <c r="AN279" s="12">
        <f t="shared" si="1385"/>
        <v>0</v>
      </c>
      <c r="AO279" s="12">
        <f t="shared" si="1385"/>
        <v>0</v>
      </c>
      <c r="AP279" s="12">
        <f t="shared" si="1385"/>
        <v>3</v>
      </c>
      <c r="AQ279" s="12">
        <f t="shared" si="1385"/>
        <v>38518.597425</v>
      </c>
      <c r="AR279" s="12">
        <f t="shared" si="1385"/>
        <v>5</v>
      </c>
      <c r="AS279" s="12">
        <f t="shared" si="1385"/>
        <v>128395.32474999997</v>
      </c>
      <c r="AT279" s="12">
        <f t="shared" si="1385"/>
        <v>0</v>
      </c>
      <c r="AU279" s="12">
        <f t="shared" si="1385"/>
        <v>0</v>
      </c>
      <c r="AV279" s="12">
        <f t="shared" si="1385"/>
        <v>0</v>
      </c>
      <c r="AW279" s="12">
        <f t="shared" si="1385"/>
        <v>0</v>
      </c>
      <c r="AX279" s="12">
        <f t="shared" si="1385"/>
        <v>0</v>
      </c>
      <c r="AY279" s="12">
        <f t="shared" si="1385"/>
        <v>0</v>
      </c>
      <c r="AZ279" s="12">
        <f t="shared" si="1385"/>
        <v>0</v>
      </c>
      <c r="BA279" s="12">
        <f t="shared" si="1385"/>
        <v>0</v>
      </c>
      <c r="BB279" s="12">
        <f t="shared" si="1385"/>
        <v>0</v>
      </c>
      <c r="BC279" s="12">
        <f t="shared" si="1385"/>
        <v>0</v>
      </c>
      <c r="BD279" s="12">
        <f t="shared" si="1385"/>
        <v>0</v>
      </c>
      <c r="BE279" s="12">
        <f t="shared" si="1385"/>
        <v>0</v>
      </c>
      <c r="BF279" s="12">
        <f t="shared" ref="BF279:CA279" si="1386">SUM(BF280:BF290)</f>
        <v>116</v>
      </c>
      <c r="BG279" s="12">
        <f t="shared" si="1386"/>
        <v>3139365.4792500003</v>
      </c>
      <c r="BH279" s="12">
        <f t="shared" si="1386"/>
        <v>220</v>
      </c>
      <c r="BI279" s="12">
        <f t="shared" si="1386"/>
        <v>3139365.4792499999</v>
      </c>
      <c r="BJ279" s="12">
        <f t="shared" si="1386"/>
        <v>0</v>
      </c>
      <c r="BK279" s="12">
        <f t="shared" si="1386"/>
        <v>0</v>
      </c>
      <c r="BL279" s="12">
        <f t="shared" si="1386"/>
        <v>0</v>
      </c>
      <c r="BM279" s="12">
        <f t="shared" si="1386"/>
        <v>0</v>
      </c>
      <c r="BN279" s="12">
        <f t="shared" si="1386"/>
        <v>0</v>
      </c>
      <c r="BO279" s="12">
        <f t="shared" si="1386"/>
        <v>0</v>
      </c>
      <c r="BP279" s="12">
        <f t="shared" si="1386"/>
        <v>0</v>
      </c>
      <c r="BQ279" s="12">
        <f t="shared" si="1386"/>
        <v>0</v>
      </c>
      <c r="BR279" s="12">
        <f t="shared" si="1386"/>
        <v>0</v>
      </c>
      <c r="BS279" s="12">
        <f t="shared" si="1386"/>
        <v>0</v>
      </c>
      <c r="BT279" s="12">
        <f t="shared" si="1386"/>
        <v>20</v>
      </c>
      <c r="BU279" s="12">
        <f t="shared" si="1386"/>
        <v>292714.73000000004</v>
      </c>
      <c r="BV279" s="12">
        <f t="shared" si="1386"/>
        <v>2</v>
      </c>
      <c r="BW279" s="12">
        <f t="shared" si="1386"/>
        <v>57079.372350000005</v>
      </c>
      <c r="BX279" s="12">
        <f t="shared" si="1386"/>
        <v>5</v>
      </c>
      <c r="BY279" s="12">
        <f t="shared" si="1386"/>
        <v>61702.934562499999</v>
      </c>
      <c r="BZ279" s="12">
        <f t="shared" si="1386"/>
        <v>8</v>
      </c>
      <c r="CA279" s="12">
        <f t="shared" si="1386"/>
        <v>177225.46380000003</v>
      </c>
      <c r="CB279" s="12">
        <f t="shared" ref="CB279:CI279" si="1387">SUM(CB280:CB290)</f>
        <v>0</v>
      </c>
      <c r="CC279" s="12">
        <f t="shared" si="1387"/>
        <v>0</v>
      </c>
      <c r="CD279" s="12">
        <f t="shared" si="1387"/>
        <v>0</v>
      </c>
      <c r="CE279" s="12">
        <f t="shared" si="1387"/>
        <v>0</v>
      </c>
      <c r="CF279" s="12">
        <f t="shared" si="1387"/>
        <v>60</v>
      </c>
      <c r="CG279" s="12">
        <f t="shared" si="1387"/>
        <v>1078520.7278999998</v>
      </c>
      <c r="CH279" s="12">
        <f t="shared" si="1387"/>
        <v>2</v>
      </c>
      <c r="CI279" s="12">
        <f t="shared" si="1387"/>
        <v>31293.865679999999</v>
      </c>
      <c r="CJ279" s="12">
        <v>0</v>
      </c>
      <c r="CK279" s="12">
        <f t="shared" ref="CK279:DE279" si="1388">SUM(CK280:CK290)</f>
        <v>0</v>
      </c>
      <c r="CL279" s="12">
        <f t="shared" si="1388"/>
        <v>0</v>
      </c>
      <c r="CM279" s="12">
        <f t="shared" si="1388"/>
        <v>0</v>
      </c>
      <c r="CN279" s="12">
        <f t="shared" si="1388"/>
        <v>5</v>
      </c>
      <c r="CO279" s="12">
        <f t="shared" si="1388"/>
        <v>163654.14449999999</v>
      </c>
      <c r="CP279" s="12">
        <f t="shared" si="1388"/>
        <v>71</v>
      </c>
      <c r="CQ279" s="12">
        <f t="shared" si="1388"/>
        <v>2095411.69992</v>
      </c>
      <c r="CR279" s="12">
        <f t="shared" si="1388"/>
        <v>0</v>
      </c>
      <c r="CS279" s="12">
        <f t="shared" si="1388"/>
        <v>0</v>
      </c>
      <c r="CT279" s="12">
        <f t="shared" si="1388"/>
        <v>37</v>
      </c>
      <c r="CU279" s="12">
        <f t="shared" si="1388"/>
        <v>1211040.6693</v>
      </c>
      <c r="CV279" s="12">
        <f t="shared" si="1388"/>
        <v>3</v>
      </c>
      <c r="CW279" s="12">
        <f t="shared" si="1388"/>
        <v>46940.798519999997</v>
      </c>
      <c r="CX279" s="12">
        <f t="shared" si="1388"/>
        <v>8</v>
      </c>
      <c r="CY279" s="12">
        <f t="shared" si="1388"/>
        <v>195799.54394</v>
      </c>
      <c r="CZ279" s="12">
        <f t="shared" si="1388"/>
        <v>3</v>
      </c>
      <c r="DA279" s="12">
        <f t="shared" si="1388"/>
        <v>46940.798520000004</v>
      </c>
      <c r="DB279" s="12">
        <f t="shared" si="1388"/>
        <v>0</v>
      </c>
      <c r="DC279" s="12">
        <f t="shared" si="1388"/>
        <v>0</v>
      </c>
      <c r="DD279" s="12">
        <f t="shared" si="1388"/>
        <v>117</v>
      </c>
      <c r="DE279" s="12">
        <f t="shared" si="1388"/>
        <v>3236400.4122449998</v>
      </c>
      <c r="DF279" s="12">
        <f t="shared" ref="DF279:EA279" si="1389">SUM(DF280:DF290)</f>
        <v>10</v>
      </c>
      <c r="DG279" s="12">
        <f t="shared" si="1389"/>
        <v>171238.11705</v>
      </c>
      <c r="DH279" s="12">
        <f t="shared" si="1389"/>
        <v>72</v>
      </c>
      <c r="DI279" s="12">
        <f t="shared" si="1389"/>
        <v>1746628.79391</v>
      </c>
      <c r="DJ279" s="12">
        <f t="shared" si="1389"/>
        <v>238</v>
      </c>
      <c r="DK279" s="12">
        <f t="shared" si="1389"/>
        <v>6209094.124233</v>
      </c>
      <c r="DL279" s="12">
        <f t="shared" si="1389"/>
        <v>0</v>
      </c>
      <c r="DM279" s="12">
        <f t="shared" si="1389"/>
        <v>0</v>
      </c>
      <c r="DN279" s="12">
        <f t="shared" si="1389"/>
        <v>1239</v>
      </c>
      <c r="DO279" s="12">
        <f t="shared" si="1389"/>
        <v>95941292.220774025</v>
      </c>
      <c r="DP279" s="12">
        <f t="shared" si="1389"/>
        <v>5</v>
      </c>
      <c r="DQ279" s="12">
        <f t="shared" si="1389"/>
        <v>93402.609299999996</v>
      </c>
      <c r="DR279" s="12">
        <f t="shared" si="1389"/>
        <v>0</v>
      </c>
      <c r="DS279" s="12">
        <f t="shared" si="1389"/>
        <v>0</v>
      </c>
      <c r="DT279" s="12">
        <f t="shared" si="1389"/>
        <v>0</v>
      </c>
      <c r="DU279" s="12">
        <f t="shared" si="1389"/>
        <v>0</v>
      </c>
      <c r="DV279" s="12">
        <f t="shared" si="1389"/>
        <v>0</v>
      </c>
      <c r="DW279" s="12">
        <f t="shared" si="1389"/>
        <v>0</v>
      </c>
      <c r="DX279" s="12">
        <f t="shared" si="1389"/>
        <v>0</v>
      </c>
      <c r="DY279" s="12">
        <f t="shared" si="1389"/>
        <v>0</v>
      </c>
      <c r="DZ279" s="12">
        <f t="shared" si="1389"/>
        <v>0</v>
      </c>
      <c r="EA279" s="12">
        <f t="shared" si="1389"/>
        <v>0</v>
      </c>
      <c r="EB279" s="12">
        <f t="shared" ref="EB279:EC279" si="1390">SUM(EB280:EB290)</f>
        <v>7601</v>
      </c>
      <c r="EC279" s="12">
        <f t="shared" si="1390"/>
        <v>583617200.57205939</v>
      </c>
    </row>
    <row r="280" spans="1:133" ht="45" x14ac:dyDescent="0.25">
      <c r="A280" s="47">
        <v>181</v>
      </c>
      <c r="B280" s="16" t="s">
        <v>347</v>
      </c>
      <c r="C280" s="17">
        <v>19007.45</v>
      </c>
      <c r="D280" s="17">
        <f>C280*(H280+I280+J280)</f>
        <v>15776.183500000003</v>
      </c>
      <c r="E280" s="17">
        <v>1</v>
      </c>
      <c r="F280" s="10">
        <v>1</v>
      </c>
      <c r="G280" s="18"/>
      <c r="H280" s="19">
        <v>0.63</v>
      </c>
      <c r="I280" s="19">
        <v>0.16</v>
      </c>
      <c r="J280" s="19">
        <v>0.04</v>
      </c>
      <c r="K280" s="19">
        <v>0.17</v>
      </c>
      <c r="L280" s="17">
        <v>1.4</v>
      </c>
      <c r="M280" s="17">
        <v>1.68</v>
      </c>
      <c r="N280" s="17">
        <v>2.23</v>
      </c>
      <c r="O280" s="17">
        <v>2.39</v>
      </c>
      <c r="P280" s="11"/>
      <c r="Q280" s="11">
        <f t="shared" ref="Q280:Q290" si="1391">P280/12*9*C280*E280*F280*L280*$Q$9+P280/12*3*C280*E280*F280*L280*$Q$8</f>
        <v>0</v>
      </c>
      <c r="R280" s="11"/>
      <c r="S280" s="11">
        <f t="shared" ref="S280:S290" si="1392">R280*C280*E280*F280*L280*$S$9</f>
        <v>0</v>
      </c>
      <c r="T280" s="11">
        <v>0</v>
      </c>
      <c r="U280" s="11">
        <f t="shared" ref="U280:U290" si="1393">T280*C280*E280*F280*L280*$U$9</f>
        <v>0</v>
      </c>
      <c r="V280" s="11">
        <v>35</v>
      </c>
      <c r="W280" s="11">
        <f t="shared" ref="W280:W290" si="1394">V280*C280*E280*F280*L280*$W$9</f>
        <v>1024501.5550000001</v>
      </c>
      <c r="X280" s="11">
        <v>20</v>
      </c>
      <c r="Y280" s="11">
        <f t="shared" ref="Y280:Y290" si="1395">X280*C280*E280*F280*L280*$Y$9</f>
        <v>585429.46000000008</v>
      </c>
      <c r="Z280" s="11">
        <v>178</v>
      </c>
      <c r="AA280" s="11">
        <f t="shared" ref="AA280:AA290" si="1396">Z280*C280*E280*F280*L280*$AA$9</f>
        <v>5210322.1940000001</v>
      </c>
      <c r="AB280" s="11">
        <v>0</v>
      </c>
      <c r="AC280" s="11">
        <f t="shared" ref="AC280:AC290" si="1397">AB280*C280*E280*F280*L280*$AC$9</f>
        <v>0</v>
      </c>
      <c r="AD280" s="11">
        <v>0</v>
      </c>
      <c r="AE280" s="11">
        <f t="shared" ref="AE280:AE290" si="1398">AD280*C280*E280*F280*L280*$AE$9</f>
        <v>0</v>
      </c>
      <c r="AF280" s="11">
        <v>0</v>
      </c>
      <c r="AG280" s="11">
        <f t="shared" ref="AG280:AG290" si="1399">AF280*C280*E280*F280*L280*$AG$9</f>
        <v>0</v>
      </c>
      <c r="AH280" s="11">
        <v>0</v>
      </c>
      <c r="AI280" s="11">
        <f t="shared" ref="AI280:AI290" si="1400">AH280/12*9*C280*E280*F280*L280*$AI$9+AH280/12*3*C280*E280*F280*L280*$AI$8</f>
        <v>0</v>
      </c>
      <c r="AJ280" s="11">
        <v>2</v>
      </c>
      <c r="AK280" s="11">
        <f t="shared" ref="AK280:AK290" si="1401">AJ280/12*9*C280*E280*F280*L280*$AK$9+AJ280/12*3*C280*E280*F280*L280*$AK$8</f>
        <v>54551.381500000003</v>
      </c>
      <c r="AL280" s="11">
        <v>0</v>
      </c>
      <c r="AM280" s="11">
        <f t="shared" ref="AM280:AM290" si="1402">AL280/12*9*C280*E280*F280*L280*$AM$9+AL280/12*3*C280*E280*F280*L280*$AM$8</f>
        <v>0</v>
      </c>
      <c r="AN280" s="11"/>
      <c r="AO280" s="11">
        <f t="shared" ref="AO280:AO290" si="1403">SUM($AO$9*AN280*C280*E280*F280*L280)</f>
        <v>0</v>
      </c>
      <c r="AP280" s="11"/>
      <c r="AQ280" s="11">
        <f t="shared" ref="AQ280:AQ290" si="1404">AP280/12*3*C280*E280*F280*L280*$AQ$8+AP280/12*9*C280*E280*F280*L280*$AQ$9</f>
        <v>0</v>
      </c>
      <c r="AR280" s="11">
        <v>5</v>
      </c>
      <c r="AS280" s="11">
        <f t="shared" ref="AS280:AS290" si="1405">AR280/12*9*C280*E280*F280*L280*$AS$9+AR280/12*3*C280*E280*F280*L280*$AS$8</f>
        <v>128395.32474999997</v>
      </c>
      <c r="AT280" s="11"/>
      <c r="AU280" s="11">
        <f t="shared" ref="AU280:AU290" si="1406">AT280*C280*E280*F280*L280*$AU$9</f>
        <v>0</v>
      </c>
      <c r="AV280" s="11">
        <v>0</v>
      </c>
      <c r="AW280" s="11">
        <f t="shared" ref="AW280:AW290" si="1407">AV280*C280*E280*F280*L280*$AW$9</f>
        <v>0</v>
      </c>
      <c r="AY280" s="11">
        <f t="shared" ref="AY280:AY290" si="1408">SUM(AX280*$AY$9*C280*E280*F280*L280)</f>
        <v>0</v>
      </c>
      <c r="BA280" s="11">
        <f t="shared" ref="BA280:BA290" si="1409">(AZ280/12*3*C280*E280*F280*L280*$BA$8)+(AZ280/12*9*C280*E280*F280*L280*$BA$9)</f>
        <v>0</v>
      </c>
      <c r="BB280" s="11">
        <v>0</v>
      </c>
      <c r="BC280" s="11">
        <f t="shared" ref="BC280:BC290" si="1410">BB280/12*9*C280*E280*F280*L280*$BC$9+BB280/12*3*C280*E280*F280*L280*$BC$8</f>
        <v>0</v>
      </c>
      <c r="BD280" s="11">
        <v>0</v>
      </c>
      <c r="BE280" s="11">
        <f t="shared" ref="BE280:BE290" si="1411">BD280/12*9*C280*E280*F280*L280*$BE$9+BD280/12*3*C280*E280*F280*L280*$BE$8</f>
        <v>0</v>
      </c>
      <c r="BF280" s="11">
        <v>104</v>
      </c>
      <c r="BG280" s="11">
        <f t="shared" ref="BG280:BG290" si="1412">BF280/12*9*C280*E280*F280*L280*$BG$9+BF280/12*3*C280*E280*F280*L280*$BG$8</f>
        <v>2968127.3622000003</v>
      </c>
      <c r="BH280" s="11"/>
      <c r="BI280" s="11">
        <f t="shared" ref="BI280:BI290" si="1413">BH280/12*9*C280*E280*F280*L280*$BI$9+BH280/12*3*C280*E280*F280*L280*$BI$8</f>
        <v>0</v>
      </c>
      <c r="BJ280" s="11">
        <v>0</v>
      </c>
      <c r="BK280" s="11">
        <f t="shared" ref="BK280:BK290" si="1414">BJ280/12*9*C280*E280*F280*L280*$BK$9+BJ280/12*3*C280*E280*F280*L280*$BK$8</f>
        <v>0</v>
      </c>
      <c r="BL280" s="11">
        <v>0</v>
      </c>
      <c r="BM280" s="11">
        <f t="shared" ref="BM280:BM290" si="1415">BL280/12*9*C280*E280*F280*L280*$BM$9+BL280/12*3*C280*E280*F280*L280*$BM$8</f>
        <v>0</v>
      </c>
      <c r="BN280" s="11">
        <v>0</v>
      </c>
      <c r="BO280" s="11">
        <f t="shared" ref="BO280:BO290" si="1416">BN280/12*9*C280*E280*F280*L280*$BO$9+BN280/12*3*C280*E280*F280*L280*$BO$8</f>
        <v>0</v>
      </c>
      <c r="BP280" s="11">
        <v>0</v>
      </c>
      <c r="BQ280" s="11">
        <f t="shared" ref="BQ280:BQ290" si="1417">BP280/12*9*C280*E280*F280*L280*$BQ$9+BP280/12*3*C280*E280*F280*L280*$BQ$8</f>
        <v>0</v>
      </c>
      <c r="BR280" s="11">
        <v>0</v>
      </c>
      <c r="BS280" s="11">
        <f t="shared" ref="BS280:BS290" si="1418">BR280/12*9*C280*E280*F280*L280*$BS$9+BR280/12*3*C280*E280*F280*L280*$BS$8</f>
        <v>0</v>
      </c>
      <c r="BT280" s="11"/>
      <c r="BU280" s="11">
        <f t="shared" ref="BU280:BU290" si="1419">BT280*C280*E280*F280*L280*$BU$9</f>
        <v>0</v>
      </c>
      <c r="BV280" s="11">
        <v>2</v>
      </c>
      <c r="BW280" s="11">
        <f t="shared" ref="BW280:BW290" si="1420">BV280/12*9*C280*E280*F280*L280*$BW$9+BV280/12*3*C280*E280*F280*L280*$BW$8</f>
        <v>57079.372350000005</v>
      </c>
      <c r="BX280" s="11"/>
      <c r="BY280" s="11">
        <f t="shared" ref="BY280:BY290" si="1421">BX280/12*9*C280*E280*F280*L280*$BY$9+BX280/12*3*C280*E280*F280*L280*$BY$8</f>
        <v>0</v>
      </c>
      <c r="BZ280" s="11"/>
      <c r="CA280" s="11">
        <f t="shared" ref="CA280:CA290" si="1422">BZ280/12*9*C280*E280*F280*M280*$CA$9+BZ280/12*3*C280*E280*F280*M280*$CA$8</f>
        <v>0</v>
      </c>
      <c r="CB280" s="11"/>
      <c r="CC280" s="11">
        <f t="shared" ref="CC280:CC290" si="1423">CB280/12*9*C280*E280*F280*M280*$CC$9+CB280/12*3*C280*E280*F280*M280*$CC$8</f>
        <v>0</v>
      </c>
      <c r="CD280" s="11"/>
      <c r="CE280" s="11">
        <f t="shared" ref="CE280:CE290" si="1424">CD280/12*9*C280*E280*F280*M280*$CE$9+CD280/12*3*C280*E280*F280*M280*$CE$8</f>
        <v>0</v>
      </c>
      <c r="CF280" s="11">
        <v>10</v>
      </c>
      <c r="CG280" s="11">
        <f t="shared" ref="CG280:CG290" si="1425">CF280/12*9*C280*E280*F280*M280*$CG$9+CF280/12*3*C280*E280*F280*M280*$CG$8</f>
        <v>308148.7794</v>
      </c>
      <c r="CH280" s="73"/>
      <c r="CI280" s="11">
        <f t="shared" ref="CI280:CI290" si="1426">SUM(CH280*$CI$9*C280*E280*F280*M280)</f>
        <v>0</v>
      </c>
      <c r="CJ280" s="73"/>
      <c r="CK280" s="11">
        <f t="shared" si="1176"/>
        <v>0</v>
      </c>
      <c r="CL280" s="11"/>
      <c r="CM280" s="11">
        <f t="shared" ref="CM280:CM290" si="1427">CL280/12*9*C280*E280*F280*M280*$CM$9+CL280/12*3*C280*E280*F280*M280*$CM$8</f>
        <v>0</v>
      </c>
      <c r="CN280" s="11">
        <v>5</v>
      </c>
      <c r="CO280" s="11">
        <f t="shared" ref="CO280:CO290" si="1428">CN280/12*9*C280*E280*F280*M280*$CO$9+CN280/12*3*C280*E280*F280*M280*$CO$8</f>
        <v>163654.14449999999</v>
      </c>
      <c r="CP280" s="11">
        <v>65</v>
      </c>
      <c r="CQ280" s="11">
        <f t="shared" ref="CQ280:CQ290" si="1429">CP280/12*9*C280*E280*F280*M280*$CQ$9+CP280/12*3*C280*E280*F280*M280*$CQ$8</f>
        <v>2002967.0660999999</v>
      </c>
      <c r="CR280" s="11">
        <v>0</v>
      </c>
      <c r="CS280" s="11">
        <f t="shared" ref="CS280:CS290" si="1430">CR280*C280*E280*F280*M280*$CS$9</f>
        <v>0</v>
      </c>
      <c r="CT280" s="11">
        <v>37</v>
      </c>
      <c r="CU280" s="11">
        <f t="shared" ref="CU280:CU290" si="1431">CT280/12*9*C280*E280*F280*M280*$CU$9+CT280/12*3*C280*E280*F280*M280*$CU$8</f>
        <v>1211040.6693</v>
      </c>
      <c r="CV280" s="68"/>
      <c r="CW280" s="11">
        <f t="shared" ref="CW280:CW290" si="1432">SUM(CV280*$CW$9*C280*E280*F280*M280)</f>
        <v>0</v>
      </c>
      <c r="CX280" s="11">
        <v>5</v>
      </c>
      <c r="CY280" s="11">
        <f t="shared" ref="CY280:CY290" si="1433">(CX280/12*2*C280*E280*F280*M280*$CY$8)+(CX280/12*9*C280*E280*F280*M280*$CY$9)</f>
        <v>150615.0338</v>
      </c>
      <c r="CZ280" s="11">
        <v>0</v>
      </c>
      <c r="DA280" s="11">
        <f t="shared" ref="DA280:DA290" si="1434">CZ280*C280*E280*F280*M280*$DA$9</f>
        <v>0</v>
      </c>
      <c r="DB280" s="11">
        <v>0</v>
      </c>
      <c r="DC280" s="11">
        <f t="shared" ref="DC280:DC290" si="1435">DB280/12*9*C280*E280*F280*M280*$DC$9+DB280/12*3*C280*E280*F280*M280*$DC$8</f>
        <v>0</v>
      </c>
      <c r="DD280" s="11">
        <v>72</v>
      </c>
      <c r="DE280" s="11">
        <f t="shared" ref="DE280:DE290" si="1436">DD280/12*9*C280*E280*F280*M280*$DE$9+DD280/12*3*C280*E280*F280*M280*$DE$8</f>
        <v>2465828.88552</v>
      </c>
      <c r="DF280" s="11"/>
      <c r="DG280" s="11">
        <f t="shared" ref="DG280:DG290" si="1437">DF280/12*9*C280*E280*F280*M280*$DG$9+DF280/12*3*C280*E280*F280*M280*$DG$8</f>
        <v>0</v>
      </c>
      <c r="DH280" s="11">
        <v>30</v>
      </c>
      <c r="DI280" s="11">
        <f t="shared" ref="DI280:DI290" si="1438">DH280/12*9*C280*E280*F280*M280*$DI$9+DH280/12*3*C280*E280*F280*M280*$DI$8</f>
        <v>1027428.7023</v>
      </c>
      <c r="DJ280" s="11">
        <v>75</v>
      </c>
      <c r="DK280" s="11">
        <f t="shared" ref="DK280:DK290" si="1439">DJ280/12*9*C280*E280*F280*M280*$DK$9+DJ280/12*3*C280*E280*F280*M280*$DK$8</f>
        <v>2568571.75575</v>
      </c>
      <c r="DL280" s="11">
        <v>0</v>
      </c>
      <c r="DM280" s="11">
        <f t="shared" ref="DM280:DM290" si="1440">DL280/12*3*C280*E280*F280*M280*$DM$8+DL280/12*9*C280*E280*F280*M280*$DM$9</f>
        <v>0</v>
      </c>
      <c r="DN280" s="11">
        <v>15</v>
      </c>
      <c r="DO280" s="11">
        <f t="shared" ref="DO280:DO290" si="1441">DN280/12*9*C280*E280*F280*M280*$DO$9+DN280/12*3*C280*E280*F280*M280*$DO$8</f>
        <v>513714.35115</v>
      </c>
      <c r="DP280" s="11">
        <v>0</v>
      </c>
      <c r="DQ280" s="11">
        <f t="shared" ref="DQ280:DQ290" si="1442">DP280/12*9*C280*E280*F280*M280*$DQ$9+DP280/12*3*C280*E280*F280*M280*$DQ$8</f>
        <v>0</v>
      </c>
      <c r="DR280" s="11">
        <v>0</v>
      </c>
      <c r="DS280" s="11">
        <f t="shared" ref="DS280:DS290" si="1443">DR280/12*9*C280*E280*F280*M280*$DS$9+DR280/12*3*C280*E280*F280*M280*$DS$8</f>
        <v>0</v>
      </c>
      <c r="DT280" s="11">
        <v>0</v>
      </c>
      <c r="DU280" s="11">
        <f t="shared" ref="DU280:DU290" si="1444">DT280/12*9*C280*E280*F280*M280*$DU$9+DT280/12*3*C280*E280*F280*M280*$DU$8</f>
        <v>0</v>
      </c>
      <c r="DV280" s="11"/>
      <c r="DW280" s="11">
        <f t="shared" ref="DW280:DW290" si="1445">DV280/12*9*C280*E280*F280*M280*$DW$9+DV280/12*3*C280*E280*F280*M280*$DW$8</f>
        <v>0</v>
      </c>
      <c r="DX280" s="11">
        <v>0</v>
      </c>
      <c r="DY280" s="11">
        <f t="shared" ref="DY280:DY290" si="1446">DX280/12*9*C280*E280*F280*N280*$DY$9+DX280/12*3*C280*E280*F280*N280*$DY$8</f>
        <v>0</v>
      </c>
      <c r="DZ280" s="11"/>
      <c r="EA280" s="11">
        <f t="shared" ref="EA280:EA290" si="1447">DZ280/12*9*C280*E280*F280*O280*$EA$9+DZ280/12*3*C280*E280*F280*O280*$EA$8</f>
        <v>0</v>
      </c>
      <c r="EB280" s="64">
        <f t="shared" ref="EB280:EB290" si="1448">SUM(P280,R280,T280,V280,X280,Z280,AB280,AD280,AF280,AH280,AJ280,AL280,AP280,AR280,AT280,AV280,AX280,AZ280,BB280,BD280,BF280,BH280,BJ280,BL280,BN280,BP280,BR280,BT280,BV280,BX280,BZ280,CB280,CD280,CF280,CH280,CJ280,CL280,CN280,CP280,CR280,CT280,CV280,CX280,CZ280,DB280,DD280,DF280,DH280,DJ280,DL280,DN280,DP280,DR280,DT280,DV280,DX280,DZ280,AN280)</f>
        <v>660</v>
      </c>
      <c r="EC280" s="64">
        <f t="shared" ref="EC280:EC290" si="1449">SUM(Q280,S280,U280,W280,Y280,AA280,AC280,AE280,AG280,AI280,AK280,AM280,AQ280,AS280,AU280,AW280,AY280,BA280,BC280,BE280,BG280,BI280,BK280,BM280,BO280,BQ280,BS280,BU280,BW280,BY280,CA280,CC280,CE280,CG280,CI280,CK280,CM280,CO280,CQ280,CS280,CU280,CW280,CY280,DA280,DC280,DE280,DG280,DI280,DK280,DM280,DO280,DQ280,DS280,DU280,DW280,DY280,EA280,AO280)</f>
        <v>20440376.037620001</v>
      </c>
    </row>
    <row r="281" spans="1:133" ht="30" x14ac:dyDescent="0.25">
      <c r="A281" s="47">
        <v>109</v>
      </c>
      <c r="B281" s="16" t="s">
        <v>348</v>
      </c>
      <c r="C281" s="17">
        <v>19007.45</v>
      </c>
      <c r="D281" s="17">
        <f>C281*(H281+I281+J281)</f>
        <v>17676.928500000002</v>
      </c>
      <c r="E281" s="9">
        <v>2.25</v>
      </c>
      <c r="F281" s="10">
        <v>1</v>
      </c>
      <c r="G281" s="18"/>
      <c r="H281" s="19">
        <v>0.24</v>
      </c>
      <c r="I281" s="19">
        <v>0.68</v>
      </c>
      <c r="J281" s="19">
        <v>0.01</v>
      </c>
      <c r="K281" s="19">
        <v>7.0000000000000007E-2</v>
      </c>
      <c r="L281" s="17">
        <v>1.4</v>
      </c>
      <c r="M281" s="17">
        <v>1.68</v>
      </c>
      <c r="N281" s="17">
        <v>2.23</v>
      </c>
      <c r="O281" s="17">
        <v>2.39</v>
      </c>
      <c r="P281" s="11"/>
      <c r="Q281" s="11">
        <f t="shared" si="1391"/>
        <v>0</v>
      </c>
      <c r="R281" s="11">
        <v>200</v>
      </c>
      <c r="S281" s="11">
        <f t="shared" si="1392"/>
        <v>15567101.550000001</v>
      </c>
      <c r="T281" s="11">
        <v>0</v>
      </c>
      <c r="U281" s="11">
        <f t="shared" si="1393"/>
        <v>0</v>
      </c>
      <c r="V281" s="11">
        <v>0</v>
      </c>
      <c r="W281" s="11">
        <f t="shared" si="1394"/>
        <v>0</v>
      </c>
      <c r="X281" s="11">
        <v>1029</v>
      </c>
      <c r="Y281" s="11">
        <f t="shared" si="1395"/>
        <v>67770777.863250017</v>
      </c>
      <c r="Z281" s="11"/>
      <c r="AA281" s="11">
        <f t="shared" si="1396"/>
        <v>0</v>
      </c>
      <c r="AB281" s="11">
        <v>0</v>
      </c>
      <c r="AC281" s="11">
        <f t="shared" si="1397"/>
        <v>0</v>
      </c>
      <c r="AD281" s="11">
        <v>0</v>
      </c>
      <c r="AE281" s="11">
        <f t="shared" si="1398"/>
        <v>0</v>
      </c>
      <c r="AF281" s="11">
        <v>0</v>
      </c>
      <c r="AG281" s="11">
        <f t="shared" si="1399"/>
        <v>0</v>
      </c>
      <c r="AH281" s="11">
        <v>0</v>
      </c>
      <c r="AI281" s="11">
        <f t="shared" si="1400"/>
        <v>0</v>
      </c>
      <c r="AJ281" s="11">
        <v>0</v>
      </c>
      <c r="AK281" s="11">
        <f t="shared" si="1401"/>
        <v>0</v>
      </c>
      <c r="AL281" s="11">
        <v>0</v>
      </c>
      <c r="AM281" s="11">
        <f t="shared" si="1402"/>
        <v>0</v>
      </c>
      <c r="AN281" s="11"/>
      <c r="AO281" s="11">
        <f t="shared" si="1403"/>
        <v>0</v>
      </c>
      <c r="AP281" s="11">
        <v>0</v>
      </c>
      <c r="AQ281" s="11">
        <f t="shared" si="1404"/>
        <v>0</v>
      </c>
      <c r="AR281" s="11">
        <v>0</v>
      </c>
      <c r="AS281" s="11">
        <f t="shared" si="1405"/>
        <v>0</v>
      </c>
      <c r="AT281" s="11">
        <v>0</v>
      </c>
      <c r="AU281" s="11">
        <f t="shared" si="1406"/>
        <v>0</v>
      </c>
      <c r="AV281" s="11">
        <v>0</v>
      </c>
      <c r="AW281" s="11">
        <f t="shared" si="1407"/>
        <v>0</v>
      </c>
      <c r="AX281" s="54"/>
      <c r="AY281" s="11">
        <f t="shared" si="1408"/>
        <v>0</v>
      </c>
      <c r="AZ281" s="54"/>
      <c r="BA281" s="11">
        <f t="shared" si="1409"/>
        <v>0</v>
      </c>
      <c r="BB281" s="11">
        <v>0</v>
      </c>
      <c r="BC281" s="11">
        <f t="shared" si="1410"/>
        <v>0</v>
      </c>
      <c r="BD281" s="11">
        <v>0</v>
      </c>
      <c r="BE281" s="11">
        <f t="shared" si="1411"/>
        <v>0</v>
      </c>
      <c r="BF281" s="11"/>
      <c r="BG281" s="11">
        <f t="shared" si="1412"/>
        <v>0</v>
      </c>
      <c r="BH281" s="11"/>
      <c r="BI281" s="11">
        <f t="shared" si="1413"/>
        <v>0</v>
      </c>
      <c r="BJ281" s="11">
        <v>0</v>
      </c>
      <c r="BK281" s="11">
        <f t="shared" si="1414"/>
        <v>0</v>
      </c>
      <c r="BL281" s="11">
        <v>0</v>
      </c>
      <c r="BM281" s="11">
        <f t="shared" si="1415"/>
        <v>0</v>
      </c>
      <c r="BN281" s="11">
        <v>0</v>
      </c>
      <c r="BO281" s="11">
        <f t="shared" si="1416"/>
        <v>0</v>
      </c>
      <c r="BP281" s="11">
        <v>0</v>
      </c>
      <c r="BQ281" s="11">
        <f t="shared" si="1417"/>
        <v>0</v>
      </c>
      <c r="BR281" s="11">
        <v>0</v>
      </c>
      <c r="BS281" s="11">
        <f t="shared" si="1418"/>
        <v>0</v>
      </c>
      <c r="BT281" s="11"/>
      <c r="BU281" s="11">
        <f t="shared" si="1419"/>
        <v>0</v>
      </c>
      <c r="BV281" s="11"/>
      <c r="BW281" s="11">
        <f t="shared" si="1420"/>
        <v>0</v>
      </c>
      <c r="BX281" s="11">
        <v>0</v>
      </c>
      <c r="BY281" s="11">
        <f t="shared" si="1421"/>
        <v>0</v>
      </c>
      <c r="BZ281" s="11">
        <v>0</v>
      </c>
      <c r="CA281" s="11">
        <f t="shared" si="1422"/>
        <v>0</v>
      </c>
      <c r="CB281" s="11">
        <v>0</v>
      </c>
      <c r="CC281" s="11">
        <f t="shared" si="1423"/>
        <v>0</v>
      </c>
      <c r="CD281" s="11">
        <v>0</v>
      </c>
      <c r="CE281" s="11">
        <f t="shared" si="1424"/>
        <v>0</v>
      </c>
      <c r="CF281" s="11">
        <v>0</v>
      </c>
      <c r="CG281" s="11">
        <f t="shared" si="1425"/>
        <v>0</v>
      </c>
      <c r="CH281" s="74"/>
      <c r="CI281" s="11">
        <f t="shared" si="1426"/>
        <v>0</v>
      </c>
      <c r="CJ281" s="74"/>
      <c r="CK281" s="11">
        <f t="shared" si="1176"/>
        <v>0</v>
      </c>
      <c r="CL281" s="11">
        <v>0</v>
      </c>
      <c r="CM281" s="11">
        <f t="shared" si="1427"/>
        <v>0</v>
      </c>
      <c r="CN281" s="11">
        <v>0</v>
      </c>
      <c r="CO281" s="11">
        <f t="shared" si="1428"/>
        <v>0</v>
      </c>
      <c r="CP281" s="11">
        <v>0</v>
      </c>
      <c r="CQ281" s="11">
        <f t="shared" si="1429"/>
        <v>0</v>
      </c>
      <c r="CR281" s="11">
        <v>0</v>
      </c>
      <c r="CS281" s="11">
        <f t="shared" si="1430"/>
        <v>0</v>
      </c>
      <c r="CT281" s="11">
        <v>0</v>
      </c>
      <c r="CU281" s="11">
        <f t="shared" si="1431"/>
        <v>0</v>
      </c>
      <c r="CV281" s="68"/>
      <c r="CW281" s="11">
        <f t="shared" si="1432"/>
        <v>0</v>
      </c>
      <c r="CX281" s="68"/>
      <c r="CY281" s="11">
        <f t="shared" si="1433"/>
        <v>0</v>
      </c>
      <c r="CZ281" s="11">
        <v>0</v>
      </c>
      <c r="DA281" s="11">
        <f t="shared" si="1434"/>
        <v>0</v>
      </c>
      <c r="DB281" s="11">
        <v>0</v>
      </c>
      <c r="DC281" s="11">
        <f t="shared" si="1435"/>
        <v>0</v>
      </c>
      <c r="DD281" s="11"/>
      <c r="DE281" s="11">
        <f t="shared" si="1436"/>
        <v>0</v>
      </c>
      <c r="DF281" s="11">
        <v>0</v>
      </c>
      <c r="DG281" s="11">
        <f t="shared" si="1437"/>
        <v>0</v>
      </c>
      <c r="DH281" s="11">
        <v>0</v>
      </c>
      <c r="DI281" s="11">
        <f t="shared" si="1438"/>
        <v>0</v>
      </c>
      <c r="DJ281" s="11"/>
      <c r="DK281" s="11">
        <f t="shared" si="1439"/>
        <v>0</v>
      </c>
      <c r="DL281" s="11">
        <v>0</v>
      </c>
      <c r="DM281" s="11">
        <f t="shared" si="1440"/>
        <v>0</v>
      </c>
      <c r="DN281" s="11">
        <v>1184</v>
      </c>
      <c r="DO281" s="11">
        <f t="shared" si="1441"/>
        <v>91235668.764240012</v>
      </c>
      <c r="DP281" s="11">
        <v>0</v>
      </c>
      <c r="DQ281" s="11">
        <f t="shared" si="1442"/>
        <v>0</v>
      </c>
      <c r="DR281" s="11">
        <v>0</v>
      </c>
      <c r="DS281" s="11">
        <f t="shared" si="1443"/>
        <v>0</v>
      </c>
      <c r="DT281" s="11">
        <v>0</v>
      </c>
      <c r="DU281" s="11">
        <f t="shared" si="1444"/>
        <v>0</v>
      </c>
      <c r="DV281" s="11">
        <v>0</v>
      </c>
      <c r="DW281" s="11">
        <f t="shared" si="1445"/>
        <v>0</v>
      </c>
      <c r="DX281" s="11">
        <v>0</v>
      </c>
      <c r="DY281" s="11">
        <f t="shared" si="1446"/>
        <v>0</v>
      </c>
      <c r="DZ281" s="11">
        <v>0</v>
      </c>
      <c r="EA281" s="11">
        <f t="shared" si="1447"/>
        <v>0</v>
      </c>
      <c r="EB281" s="64">
        <f t="shared" si="1448"/>
        <v>2413</v>
      </c>
      <c r="EC281" s="64">
        <f t="shared" si="1449"/>
        <v>174573548.17749003</v>
      </c>
    </row>
    <row r="282" spans="1:133" ht="30" x14ac:dyDescent="0.25">
      <c r="A282" s="47">
        <v>110</v>
      </c>
      <c r="B282" s="16" t="s">
        <v>349</v>
      </c>
      <c r="C282" s="17">
        <v>19007.45</v>
      </c>
      <c r="D282" s="17"/>
      <c r="E282" s="9">
        <v>3.5</v>
      </c>
      <c r="F282" s="10">
        <v>1</v>
      </c>
      <c r="G282" s="18"/>
      <c r="H282" s="19">
        <v>0.24</v>
      </c>
      <c r="I282" s="19">
        <v>0.68</v>
      </c>
      <c r="J282" s="19">
        <v>0.01</v>
      </c>
      <c r="K282" s="19">
        <v>7.0000000000000007E-2</v>
      </c>
      <c r="L282" s="17">
        <v>1.4</v>
      </c>
      <c r="M282" s="17">
        <v>1.68</v>
      </c>
      <c r="N282" s="17">
        <v>2.23</v>
      </c>
      <c r="O282" s="17">
        <v>2.39</v>
      </c>
      <c r="P282" s="11"/>
      <c r="Q282" s="11">
        <f t="shared" si="1391"/>
        <v>0</v>
      </c>
      <c r="R282" s="11"/>
      <c r="S282" s="11">
        <f t="shared" si="1392"/>
        <v>0</v>
      </c>
      <c r="T282" s="11"/>
      <c r="U282" s="11">
        <f t="shared" si="1393"/>
        <v>0</v>
      </c>
      <c r="V282" s="11"/>
      <c r="W282" s="11">
        <f t="shared" si="1394"/>
        <v>0</v>
      </c>
      <c r="X282" s="11">
        <v>1532</v>
      </c>
      <c r="Y282" s="11">
        <f t="shared" si="1395"/>
        <v>156953638.22600001</v>
      </c>
      <c r="Z282" s="11"/>
      <c r="AA282" s="11">
        <f t="shared" si="1396"/>
        <v>0</v>
      </c>
      <c r="AB282" s="11"/>
      <c r="AC282" s="11">
        <f t="shared" si="1397"/>
        <v>0</v>
      </c>
      <c r="AD282" s="11"/>
      <c r="AE282" s="11">
        <f t="shared" si="1398"/>
        <v>0</v>
      </c>
      <c r="AF282" s="11"/>
      <c r="AG282" s="11">
        <f t="shared" si="1399"/>
        <v>0</v>
      </c>
      <c r="AH282" s="11"/>
      <c r="AI282" s="11">
        <f t="shared" si="1400"/>
        <v>0</v>
      </c>
      <c r="AJ282" s="11"/>
      <c r="AK282" s="11">
        <f t="shared" si="1401"/>
        <v>0</v>
      </c>
      <c r="AL282" s="11"/>
      <c r="AM282" s="11">
        <f t="shared" si="1402"/>
        <v>0</v>
      </c>
      <c r="AN282" s="11"/>
      <c r="AO282" s="11">
        <f t="shared" si="1403"/>
        <v>0</v>
      </c>
      <c r="AP282" s="11"/>
      <c r="AQ282" s="11">
        <f t="shared" si="1404"/>
        <v>0</v>
      </c>
      <c r="AR282" s="11"/>
      <c r="AS282" s="11">
        <f t="shared" si="1405"/>
        <v>0</v>
      </c>
      <c r="AT282" s="11"/>
      <c r="AU282" s="11">
        <f t="shared" si="1406"/>
        <v>0</v>
      </c>
      <c r="AV282" s="11"/>
      <c r="AW282" s="11">
        <f t="shared" si="1407"/>
        <v>0</v>
      </c>
      <c r="AX282" s="54"/>
      <c r="AY282" s="11">
        <f t="shared" si="1408"/>
        <v>0</v>
      </c>
      <c r="AZ282" s="54"/>
      <c r="BA282" s="11">
        <f t="shared" si="1409"/>
        <v>0</v>
      </c>
      <c r="BB282" s="11"/>
      <c r="BC282" s="11">
        <f t="shared" si="1410"/>
        <v>0</v>
      </c>
      <c r="BD282" s="11"/>
      <c r="BE282" s="11">
        <f t="shared" si="1411"/>
        <v>0</v>
      </c>
      <c r="BF282" s="11"/>
      <c r="BG282" s="11">
        <f t="shared" si="1412"/>
        <v>0</v>
      </c>
      <c r="BH282" s="11"/>
      <c r="BI282" s="11">
        <f t="shared" si="1413"/>
        <v>0</v>
      </c>
      <c r="BJ282" s="11"/>
      <c r="BK282" s="11">
        <f t="shared" si="1414"/>
        <v>0</v>
      </c>
      <c r="BL282" s="11"/>
      <c r="BM282" s="11">
        <f t="shared" si="1415"/>
        <v>0</v>
      </c>
      <c r="BN282" s="11"/>
      <c r="BO282" s="11">
        <f t="shared" si="1416"/>
        <v>0</v>
      </c>
      <c r="BP282" s="11"/>
      <c r="BQ282" s="11">
        <f t="shared" si="1417"/>
        <v>0</v>
      </c>
      <c r="BR282" s="11"/>
      <c r="BS282" s="11">
        <f t="shared" si="1418"/>
        <v>0</v>
      </c>
      <c r="BT282" s="11"/>
      <c r="BU282" s="11">
        <f t="shared" si="1419"/>
        <v>0</v>
      </c>
      <c r="BV282" s="11"/>
      <c r="BW282" s="11">
        <f t="shared" si="1420"/>
        <v>0</v>
      </c>
      <c r="BX282" s="11"/>
      <c r="BY282" s="11">
        <f t="shared" si="1421"/>
        <v>0</v>
      </c>
      <c r="BZ282" s="11"/>
      <c r="CA282" s="11">
        <f t="shared" si="1422"/>
        <v>0</v>
      </c>
      <c r="CB282" s="11"/>
      <c r="CC282" s="11">
        <f t="shared" si="1423"/>
        <v>0</v>
      </c>
      <c r="CD282" s="11"/>
      <c r="CE282" s="11">
        <f t="shared" si="1424"/>
        <v>0</v>
      </c>
      <c r="CF282" s="11"/>
      <c r="CG282" s="11">
        <f t="shared" si="1425"/>
        <v>0</v>
      </c>
      <c r="CH282" s="73"/>
      <c r="CI282" s="11">
        <f t="shared" si="1426"/>
        <v>0</v>
      </c>
      <c r="CJ282" s="73"/>
      <c r="CK282" s="11">
        <f t="shared" si="1176"/>
        <v>0</v>
      </c>
      <c r="CL282" s="11"/>
      <c r="CM282" s="11">
        <f t="shared" si="1427"/>
        <v>0</v>
      </c>
      <c r="CN282" s="11"/>
      <c r="CO282" s="11">
        <f t="shared" si="1428"/>
        <v>0</v>
      </c>
      <c r="CP282" s="11"/>
      <c r="CQ282" s="11">
        <f t="shared" si="1429"/>
        <v>0</v>
      </c>
      <c r="CR282" s="11"/>
      <c r="CS282" s="11">
        <f t="shared" si="1430"/>
        <v>0</v>
      </c>
      <c r="CT282" s="11"/>
      <c r="CU282" s="11">
        <f t="shared" si="1431"/>
        <v>0</v>
      </c>
      <c r="CV282" s="68"/>
      <c r="CW282" s="11">
        <f t="shared" si="1432"/>
        <v>0</v>
      </c>
      <c r="CX282" s="68"/>
      <c r="CY282" s="11">
        <f t="shared" si="1433"/>
        <v>0</v>
      </c>
      <c r="CZ282" s="11"/>
      <c r="DA282" s="11">
        <f t="shared" si="1434"/>
        <v>0</v>
      </c>
      <c r="DB282" s="11"/>
      <c r="DC282" s="11">
        <f t="shared" si="1435"/>
        <v>0</v>
      </c>
      <c r="DD282" s="11"/>
      <c r="DE282" s="11">
        <f t="shared" si="1436"/>
        <v>0</v>
      </c>
      <c r="DF282" s="11"/>
      <c r="DG282" s="11">
        <f t="shared" si="1437"/>
        <v>0</v>
      </c>
      <c r="DH282" s="11"/>
      <c r="DI282" s="11">
        <f t="shared" si="1438"/>
        <v>0</v>
      </c>
      <c r="DJ282" s="11"/>
      <c r="DK282" s="11">
        <f t="shared" si="1439"/>
        <v>0</v>
      </c>
      <c r="DL282" s="11"/>
      <c r="DM282" s="11">
        <f t="shared" si="1440"/>
        <v>0</v>
      </c>
      <c r="DN282" s="11"/>
      <c r="DO282" s="11">
        <f t="shared" si="1441"/>
        <v>0</v>
      </c>
      <c r="DP282" s="11"/>
      <c r="DQ282" s="11">
        <f t="shared" si="1442"/>
        <v>0</v>
      </c>
      <c r="DR282" s="11"/>
      <c r="DS282" s="11">
        <f t="shared" si="1443"/>
        <v>0</v>
      </c>
      <c r="DT282" s="11"/>
      <c r="DU282" s="11">
        <f t="shared" si="1444"/>
        <v>0</v>
      </c>
      <c r="DV282" s="11"/>
      <c r="DW282" s="11">
        <f t="shared" si="1445"/>
        <v>0</v>
      </c>
      <c r="DX282" s="11"/>
      <c r="DY282" s="11">
        <f t="shared" si="1446"/>
        <v>0</v>
      </c>
      <c r="DZ282" s="11"/>
      <c r="EA282" s="11">
        <f t="shared" si="1447"/>
        <v>0</v>
      </c>
      <c r="EB282" s="64">
        <f t="shared" si="1448"/>
        <v>1532</v>
      </c>
      <c r="EC282" s="64">
        <f t="shared" si="1449"/>
        <v>156953638.22600001</v>
      </c>
    </row>
    <row r="283" spans="1:133" ht="15.75" x14ac:dyDescent="0.25">
      <c r="A283" s="47">
        <v>111</v>
      </c>
      <c r="B283" s="16" t="s">
        <v>350</v>
      </c>
      <c r="C283" s="17">
        <v>19007.45</v>
      </c>
      <c r="D283" s="17">
        <f t="shared" ref="D283:D288" si="1450">C283*(H283+I283+J283)</f>
        <v>15776.183500000003</v>
      </c>
      <c r="E283" s="9">
        <v>2.0099999999999998</v>
      </c>
      <c r="F283" s="10">
        <v>1</v>
      </c>
      <c r="G283" s="18"/>
      <c r="H283" s="19">
        <v>0.51</v>
      </c>
      <c r="I283" s="19">
        <v>0.28000000000000003</v>
      </c>
      <c r="J283" s="19">
        <v>0.04</v>
      </c>
      <c r="K283" s="19">
        <v>0.17</v>
      </c>
      <c r="L283" s="17">
        <v>1.4</v>
      </c>
      <c r="M283" s="17">
        <v>1.68</v>
      </c>
      <c r="N283" s="17">
        <v>2.23</v>
      </c>
      <c r="O283" s="17">
        <v>2.39</v>
      </c>
      <c r="P283" s="11"/>
      <c r="Q283" s="11">
        <f t="shared" si="1391"/>
        <v>0</v>
      </c>
      <c r="R283" s="11"/>
      <c r="S283" s="11">
        <f t="shared" si="1392"/>
        <v>0</v>
      </c>
      <c r="T283" s="11">
        <v>0</v>
      </c>
      <c r="U283" s="11">
        <f t="shared" si="1393"/>
        <v>0</v>
      </c>
      <c r="V283" s="11">
        <v>0</v>
      </c>
      <c r="W283" s="11">
        <f t="shared" si="1394"/>
        <v>0</v>
      </c>
      <c r="X283" s="11">
        <v>10</v>
      </c>
      <c r="Y283" s="11">
        <f t="shared" si="1395"/>
        <v>588356.60729999992</v>
      </c>
      <c r="Z283" s="11"/>
      <c r="AA283" s="11">
        <f t="shared" si="1396"/>
        <v>0</v>
      </c>
      <c r="AB283" s="11">
        <v>0</v>
      </c>
      <c r="AC283" s="11">
        <f t="shared" si="1397"/>
        <v>0</v>
      </c>
      <c r="AD283" s="11">
        <v>0</v>
      </c>
      <c r="AE283" s="11">
        <f t="shared" si="1398"/>
        <v>0</v>
      </c>
      <c r="AF283" s="11">
        <v>0</v>
      </c>
      <c r="AG283" s="11">
        <f t="shared" si="1399"/>
        <v>0</v>
      </c>
      <c r="AH283" s="11">
        <v>0</v>
      </c>
      <c r="AI283" s="11">
        <f t="shared" si="1400"/>
        <v>0</v>
      </c>
      <c r="AJ283" s="11">
        <v>0</v>
      </c>
      <c r="AK283" s="11">
        <f t="shared" si="1401"/>
        <v>0</v>
      </c>
      <c r="AL283" s="11">
        <v>0</v>
      </c>
      <c r="AM283" s="11">
        <f t="shared" si="1402"/>
        <v>0</v>
      </c>
      <c r="AN283" s="11"/>
      <c r="AO283" s="11">
        <f t="shared" si="1403"/>
        <v>0</v>
      </c>
      <c r="AP283" s="11">
        <v>0</v>
      </c>
      <c r="AQ283" s="11">
        <f t="shared" si="1404"/>
        <v>0</v>
      </c>
      <c r="AR283" s="11">
        <v>0</v>
      </c>
      <c r="AS283" s="11">
        <f t="shared" si="1405"/>
        <v>0</v>
      </c>
      <c r="AT283" s="11">
        <v>0</v>
      </c>
      <c r="AU283" s="11">
        <f t="shared" si="1406"/>
        <v>0</v>
      </c>
      <c r="AV283" s="11">
        <v>0</v>
      </c>
      <c r="AW283" s="11">
        <f t="shared" si="1407"/>
        <v>0</v>
      </c>
      <c r="AY283" s="11">
        <f t="shared" si="1408"/>
        <v>0</v>
      </c>
      <c r="BA283" s="11">
        <f t="shared" si="1409"/>
        <v>0</v>
      </c>
      <c r="BB283" s="11">
        <v>0</v>
      </c>
      <c r="BC283" s="11">
        <f t="shared" si="1410"/>
        <v>0</v>
      </c>
      <c r="BD283" s="11">
        <v>0</v>
      </c>
      <c r="BE283" s="11">
        <f t="shared" si="1411"/>
        <v>0</v>
      </c>
      <c r="BF283" s="11">
        <v>0</v>
      </c>
      <c r="BG283" s="11">
        <f t="shared" si="1412"/>
        <v>0</v>
      </c>
      <c r="BH283" s="11">
        <v>0</v>
      </c>
      <c r="BI283" s="11">
        <f t="shared" si="1413"/>
        <v>0</v>
      </c>
      <c r="BJ283" s="11">
        <v>0</v>
      </c>
      <c r="BK283" s="11">
        <f t="shared" si="1414"/>
        <v>0</v>
      </c>
      <c r="BL283" s="11">
        <v>0</v>
      </c>
      <c r="BM283" s="11">
        <f t="shared" si="1415"/>
        <v>0</v>
      </c>
      <c r="BN283" s="11">
        <v>0</v>
      </c>
      <c r="BO283" s="11">
        <f t="shared" si="1416"/>
        <v>0</v>
      </c>
      <c r="BP283" s="11">
        <v>0</v>
      </c>
      <c r="BQ283" s="11">
        <f t="shared" si="1417"/>
        <v>0</v>
      </c>
      <c r="BR283" s="11">
        <v>0</v>
      </c>
      <c r="BS283" s="11">
        <f t="shared" si="1418"/>
        <v>0</v>
      </c>
      <c r="BT283" s="11">
        <v>0</v>
      </c>
      <c r="BU283" s="11">
        <f t="shared" si="1419"/>
        <v>0</v>
      </c>
      <c r="BV283" s="11">
        <v>0</v>
      </c>
      <c r="BW283" s="11">
        <f t="shared" si="1420"/>
        <v>0</v>
      </c>
      <c r="BX283" s="11">
        <v>0</v>
      </c>
      <c r="BY283" s="11">
        <f t="shared" si="1421"/>
        <v>0</v>
      </c>
      <c r="BZ283" s="11">
        <v>0</v>
      </c>
      <c r="CA283" s="11">
        <f t="shared" si="1422"/>
        <v>0</v>
      </c>
      <c r="CB283" s="11">
        <v>0</v>
      </c>
      <c r="CC283" s="11">
        <f t="shared" si="1423"/>
        <v>0</v>
      </c>
      <c r="CD283" s="11">
        <v>0</v>
      </c>
      <c r="CE283" s="11">
        <f t="shared" si="1424"/>
        <v>0</v>
      </c>
      <c r="CF283" s="11">
        <v>0</v>
      </c>
      <c r="CG283" s="11">
        <f t="shared" si="1425"/>
        <v>0</v>
      </c>
      <c r="CH283" s="73"/>
      <c r="CI283" s="11">
        <f t="shared" si="1426"/>
        <v>0</v>
      </c>
      <c r="CJ283" s="73"/>
      <c r="CK283" s="11">
        <f t="shared" si="1176"/>
        <v>0</v>
      </c>
      <c r="CL283" s="11">
        <v>0</v>
      </c>
      <c r="CM283" s="11">
        <f t="shared" si="1427"/>
        <v>0</v>
      </c>
      <c r="CN283" s="11">
        <v>0</v>
      </c>
      <c r="CO283" s="11">
        <f t="shared" si="1428"/>
        <v>0</v>
      </c>
      <c r="CP283" s="11">
        <v>0</v>
      </c>
      <c r="CQ283" s="11">
        <f t="shared" si="1429"/>
        <v>0</v>
      </c>
      <c r="CR283" s="11">
        <v>0</v>
      </c>
      <c r="CS283" s="11">
        <f t="shared" si="1430"/>
        <v>0</v>
      </c>
      <c r="CT283" s="11">
        <v>0</v>
      </c>
      <c r="CU283" s="11">
        <f t="shared" si="1431"/>
        <v>0</v>
      </c>
      <c r="CV283" s="68"/>
      <c r="CW283" s="11">
        <f t="shared" si="1432"/>
        <v>0</v>
      </c>
      <c r="CX283" s="68"/>
      <c r="CY283" s="11">
        <f t="shared" si="1433"/>
        <v>0</v>
      </c>
      <c r="CZ283" s="11">
        <v>0</v>
      </c>
      <c r="DA283" s="11">
        <f t="shared" si="1434"/>
        <v>0</v>
      </c>
      <c r="DB283" s="11">
        <v>0</v>
      </c>
      <c r="DC283" s="11">
        <f t="shared" si="1435"/>
        <v>0</v>
      </c>
      <c r="DD283" s="11">
        <v>0</v>
      </c>
      <c r="DE283" s="11">
        <f t="shared" si="1436"/>
        <v>0</v>
      </c>
      <c r="DF283" s="11">
        <v>0</v>
      </c>
      <c r="DG283" s="11">
        <f t="shared" si="1437"/>
        <v>0</v>
      </c>
      <c r="DH283" s="11">
        <v>0</v>
      </c>
      <c r="DI283" s="11">
        <f t="shared" si="1438"/>
        <v>0</v>
      </c>
      <c r="DJ283" s="11"/>
      <c r="DK283" s="11">
        <f t="shared" si="1439"/>
        <v>0</v>
      </c>
      <c r="DL283" s="11">
        <v>0</v>
      </c>
      <c r="DM283" s="11">
        <f t="shared" si="1440"/>
        <v>0</v>
      </c>
      <c r="DN283" s="11"/>
      <c r="DO283" s="11">
        <f t="shared" si="1441"/>
        <v>0</v>
      </c>
      <c r="DP283" s="11">
        <v>0</v>
      </c>
      <c r="DQ283" s="11">
        <f t="shared" si="1442"/>
        <v>0</v>
      </c>
      <c r="DR283" s="11">
        <v>0</v>
      </c>
      <c r="DS283" s="11">
        <f t="shared" si="1443"/>
        <v>0</v>
      </c>
      <c r="DT283" s="11">
        <v>0</v>
      </c>
      <c r="DU283" s="11">
        <f t="shared" si="1444"/>
        <v>0</v>
      </c>
      <c r="DV283" s="11">
        <v>0</v>
      </c>
      <c r="DW283" s="11">
        <f t="shared" si="1445"/>
        <v>0</v>
      </c>
      <c r="DX283" s="11">
        <v>0</v>
      </c>
      <c r="DY283" s="11">
        <f t="shared" si="1446"/>
        <v>0</v>
      </c>
      <c r="DZ283" s="11">
        <v>0</v>
      </c>
      <c r="EA283" s="11">
        <f t="shared" si="1447"/>
        <v>0</v>
      </c>
      <c r="EB283" s="64">
        <f t="shared" si="1448"/>
        <v>10</v>
      </c>
      <c r="EC283" s="64">
        <f t="shared" si="1449"/>
        <v>588356.60729999992</v>
      </c>
    </row>
    <row r="284" spans="1:133" ht="15.75" x14ac:dyDescent="0.25">
      <c r="A284" s="47">
        <v>112</v>
      </c>
      <c r="B284" s="16" t="s">
        <v>351</v>
      </c>
      <c r="C284" s="17">
        <v>19007.45</v>
      </c>
      <c r="D284" s="17">
        <f t="shared" si="1450"/>
        <v>16726.556000000004</v>
      </c>
      <c r="E284" s="9">
        <v>2.31</v>
      </c>
      <c r="F284" s="10">
        <v>1</v>
      </c>
      <c r="G284" s="18"/>
      <c r="H284" s="19">
        <v>0.55000000000000004</v>
      </c>
      <c r="I284" s="19">
        <v>0.3</v>
      </c>
      <c r="J284" s="19">
        <v>0.03</v>
      </c>
      <c r="K284" s="19">
        <v>0.12</v>
      </c>
      <c r="L284" s="17">
        <v>1.4</v>
      </c>
      <c r="M284" s="17">
        <v>1.68</v>
      </c>
      <c r="N284" s="17">
        <v>2.23</v>
      </c>
      <c r="O284" s="17">
        <v>2.39</v>
      </c>
      <c r="P284" s="11"/>
      <c r="Q284" s="11">
        <f t="shared" si="1391"/>
        <v>0</v>
      </c>
      <c r="R284" s="11"/>
      <c r="S284" s="11">
        <f t="shared" si="1392"/>
        <v>0</v>
      </c>
      <c r="T284" s="11">
        <v>0</v>
      </c>
      <c r="U284" s="11">
        <f t="shared" si="1393"/>
        <v>0</v>
      </c>
      <c r="V284" s="11">
        <v>0</v>
      </c>
      <c r="W284" s="11">
        <f t="shared" si="1394"/>
        <v>0</v>
      </c>
      <c r="X284" s="11">
        <v>703</v>
      </c>
      <c r="Y284" s="11">
        <f t="shared" si="1395"/>
        <v>47534823.148889996</v>
      </c>
      <c r="Z284" s="11"/>
      <c r="AA284" s="11">
        <f t="shared" si="1396"/>
        <v>0</v>
      </c>
      <c r="AB284" s="11">
        <v>0</v>
      </c>
      <c r="AC284" s="11">
        <f t="shared" si="1397"/>
        <v>0</v>
      </c>
      <c r="AD284" s="11">
        <v>0</v>
      </c>
      <c r="AE284" s="11">
        <f t="shared" si="1398"/>
        <v>0</v>
      </c>
      <c r="AF284" s="11">
        <v>0</v>
      </c>
      <c r="AG284" s="11">
        <f t="shared" si="1399"/>
        <v>0</v>
      </c>
      <c r="AH284" s="11">
        <v>0</v>
      </c>
      <c r="AI284" s="11">
        <f t="shared" si="1400"/>
        <v>0</v>
      </c>
      <c r="AJ284" s="11">
        <v>0</v>
      </c>
      <c r="AK284" s="11">
        <f t="shared" si="1401"/>
        <v>0</v>
      </c>
      <c r="AL284" s="11">
        <v>0</v>
      </c>
      <c r="AM284" s="11">
        <f t="shared" si="1402"/>
        <v>0</v>
      </c>
      <c r="AN284" s="11"/>
      <c r="AO284" s="11">
        <f t="shared" si="1403"/>
        <v>0</v>
      </c>
      <c r="AP284" s="11">
        <v>0</v>
      </c>
      <c r="AQ284" s="11">
        <f t="shared" si="1404"/>
        <v>0</v>
      </c>
      <c r="AR284" s="11">
        <v>0</v>
      </c>
      <c r="AS284" s="11">
        <f t="shared" si="1405"/>
        <v>0</v>
      </c>
      <c r="AT284" s="11">
        <v>0</v>
      </c>
      <c r="AU284" s="11">
        <f t="shared" si="1406"/>
        <v>0</v>
      </c>
      <c r="AV284" s="11">
        <v>0</v>
      </c>
      <c r="AW284" s="11">
        <f t="shared" si="1407"/>
        <v>0</v>
      </c>
      <c r="AY284" s="11">
        <f t="shared" si="1408"/>
        <v>0</v>
      </c>
      <c r="BA284" s="11">
        <f t="shared" si="1409"/>
        <v>0</v>
      </c>
      <c r="BB284" s="11">
        <v>0</v>
      </c>
      <c r="BC284" s="11">
        <f t="shared" si="1410"/>
        <v>0</v>
      </c>
      <c r="BD284" s="11">
        <v>0</v>
      </c>
      <c r="BE284" s="11">
        <f t="shared" si="1411"/>
        <v>0</v>
      </c>
      <c r="BF284" s="11">
        <v>0</v>
      </c>
      <c r="BG284" s="11">
        <f t="shared" si="1412"/>
        <v>0</v>
      </c>
      <c r="BH284" s="11">
        <v>0</v>
      </c>
      <c r="BI284" s="11">
        <f t="shared" si="1413"/>
        <v>0</v>
      </c>
      <c r="BJ284" s="11">
        <v>0</v>
      </c>
      <c r="BK284" s="11">
        <f t="shared" si="1414"/>
        <v>0</v>
      </c>
      <c r="BL284" s="11">
        <v>0</v>
      </c>
      <c r="BM284" s="11">
        <f t="shared" si="1415"/>
        <v>0</v>
      </c>
      <c r="BN284" s="11">
        <v>0</v>
      </c>
      <c r="BO284" s="11">
        <f t="shared" si="1416"/>
        <v>0</v>
      </c>
      <c r="BP284" s="11">
        <v>0</v>
      </c>
      <c r="BQ284" s="11">
        <f t="shared" si="1417"/>
        <v>0</v>
      </c>
      <c r="BR284" s="11">
        <v>0</v>
      </c>
      <c r="BS284" s="11">
        <f t="shared" si="1418"/>
        <v>0</v>
      </c>
      <c r="BT284" s="11">
        <v>0</v>
      </c>
      <c r="BU284" s="11">
        <f t="shared" si="1419"/>
        <v>0</v>
      </c>
      <c r="BV284" s="11">
        <v>0</v>
      </c>
      <c r="BW284" s="11">
        <f t="shared" si="1420"/>
        <v>0</v>
      </c>
      <c r="BX284" s="11">
        <v>0</v>
      </c>
      <c r="BY284" s="11">
        <f t="shared" si="1421"/>
        <v>0</v>
      </c>
      <c r="BZ284" s="11">
        <v>0</v>
      </c>
      <c r="CA284" s="11">
        <f t="shared" si="1422"/>
        <v>0</v>
      </c>
      <c r="CB284" s="11">
        <v>0</v>
      </c>
      <c r="CC284" s="11">
        <f t="shared" si="1423"/>
        <v>0</v>
      </c>
      <c r="CD284" s="11">
        <v>0</v>
      </c>
      <c r="CE284" s="11">
        <f t="shared" si="1424"/>
        <v>0</v>
      </c>
      <c r="CF284" s="11">
        <v>0</v>
      </c>
      <c r="CG284" s="11">
        <f t="shared" si="1425"/>
        <v>0</v>
      </c>
      <c r="CH284" s="73"/>
      <c r="CI284" s="11">
        <f t="shared" si="1426"/>
        <v>0</v>
      </c>
      <c r="CJ284" s="73"/>
      <c r="CK284" s="11">
        <f t="shared" si="1176"/>
        <v>0</v>
      </c>
      <c r="CL284" s="11">
        <v>0</v>
      </c>
      <c r="CM284" s="11">
        <f t="shared" si="1427"/>
        <v>0</v>
      </c>
      <c r="CN284" s="11">
        <v>0</v>
      </c>
      <c r="CO284" s="11">
        <f t="shared" si="1428"/>
        <v>0</v>
      </c>
      <c r="CP284" s="11">
        <v>0</v>
      </c>
      <c r="CQ284" s="11">
        <f t="shared" si="1429"/>
        <v>0</v>
      </c>
      <c r="CR284" s="11">
        <v>0</v>
      </c>
      <c r="CS284" s="11">
        <f t="shared" si="1430"/>
        <v>0</v>
      </c>
      <c r="CT284" s="11">
        <v>0</v>
      </c>
      <c r="CU284" s="11">
        <f t="shared" si="1431"/>
        <v>0</v>
      </c>
      <c r="CV284" s="68"/>
      <c r="CW284" s="11">
        <f t="shared" si="1432"/>
        <v>0</v>
      </c>
      <c r="CX284" s="68"/>
      <c r="CY284" s="11">
        <f t="shared" si="1433"/>
        <v>0</v>
      </c>
      <c r="CZ284" s="11">
        <v>0</v>
      </c>
      <c r="DA284" s="11">
        <f t="shared" si="1434"/>
        <v>0</v>
      </c>
      <c r="DB284" s="11">
        <v>0</v>
      </c>
      <c r="DC284" s="11">
        <f t="shared" si="1435"/>
        <v>0</v>
      </c>
      <c r="DD284" s="11">
        <v>0</v>
      </c>
      <c r="DE284" s="11">
        <f t="shared" si="1436"/>
        <v>0</v>
      </c>
      <c r="DF284" s="11">
        <v>0</v>
      </c>
      <c r="DG284" s="11">
        <f t="shared" si="1437"/>
        <v>0</v>
      </c>
      <c r="DH284" s="11">
        <v>0</v>
      </c>
      <c r="DI284" s="11">
        <f t="shared" si="1438"/>
        <v>0</v>
      </c>
      <c r="DJ284" s="11"/>
      <c r="DK284" s="11">
        <f t="shared" si="1439"/>
        <v>0</v>
      </c>
      <c r="DL284" s="11">
        <v>0</v>
      </c>
      <c r="DM284" s="11">
        <f t="shared" si="1440"/>
        <v>0</v>
      </c>
      <c r="DN284" s="11"/>
      <c r="DO284" s="11">
        <f t="shared" si="1441"/>
        <v>0</v>
      </c>
      <c r="DP284" s="11">
        <v>0</v>
      </c>
      <c r="DQ284" s="11">
        <f t="shared" si="1442"/>
        <v>0</v>
      </c>
      <c r="DR284" s="11">
        <v>0</v>
      </c>
      <c r="DS284" s="11">
        <f t="shared" si="1443"/>
        <v>0</v>
      </c>
      <c r="DT284" s="11">
        <v>0</v>
      </c>
      <c r="DU284" s="11">
        <f t="shared" si="1444"/>
        <v>0</v>
      </c>
      <c r="DV284" s="11">
        <v>0</v>
      </c>
      <c r="DW284" s="11">
        <f t="shared" si="1445"/>
        <v>0</v>
      </c>
      <c r="DX284" s="11">
        <v>0</v>
      </c>
      <c r="DY284" s="11">
        <f t="shared" si="1446"/>
        <v>0</v>
      </c>
      <c r="DZ284" s="11">
        <v>0</v>
      </c>
      <c r="EA284" s="11">
        <f t="shared" si="1447"/>
        <v>0</v>
      </c>
      <c r="EB284" s="64">
        <f t="shared" si="1448"/>
        <v>703</v>
      </c>
      <c r="EC284" s="64">
        <f t="shared" si="1449"/>
        <v>47534823.148889996</v>
      </c>
    </row>
    <row r="285" spans="1:133" ht="15.75" x14ac:dyDescent="0.25">
      <c r="A285" s="47">
        <v>113</v>
      </c>
      <c r="B285" s="16" t="s">
        <v>352</v>
      </c>
      <c r="C285" s="17">
        <v>19007.45</v>
      </c>
      <c r="D285" s="17">
        <f t="shared" si="1450"/>
        <v>17106.705000000002</v>
      </c>
      <c r="E285" s="9">
        <v>3.43</v>
      </c>
      <c r="F285" s="10">
        <v>1</v>
      </c>
      <c r="G285" s="18"/>
      <c r="H285" s="19">
        <v>0.54</v>
      </c>
      <c r="I285" s="19">
        <v>0.34</v>
      </c>
      <c r="J285" s="19">
        <v>0.02</v>
      </c>
      <c r="K285" s="19">
        <v>0.1</v>
      </c>
      <c r="L285" s="17">
        <v>1.4</v>
      </c>
      <c r="M285" s="17">
        <v>1.68</v>
      </c>
      <c r="N285" s="17">
        <v>2.23</v>
      </c>
      <c r="O285" s="17">
        <v>2.39</v>
      </c>
      <c r="P285" s="11"/>
      <c r="Q285" s="11">
        <f t="shared" si="1391"/>
        <v>0</v>
      </c>
      <c r="R285" s="11"/>
      <c r="S285" s="11">
        <f t="shared" si="1392"/>
        <v>0</v>
      </c>
      <c r="T285" s="11">
        <v>0</v>
      </c>
      <c r="U285" s="11">
        <f t="shared" si="1393"/>
        <v>0</v>
      </c>
      <c r="V285" s="11">
        <v>0</v>
      </c>
      <c r="W285" s="11">
        <f t="shared" si="1394"/>
        <v>0</v>
      </c>
      <c r="X285" s="11">
        <v>348</v>
      </c>
      <c r="Y285" s="11">
        <f t="shared" si="1395"/>
        <v>34939601.031720005</v>
      </c>
      <c r="Z285" s="11"/>
      <c r="AA285" s="11">
        <f t="shared" si="1396"/>
        <v>0</v>
      </c>
      <c r="AB285" s="11">
        <v>0</v>
      </c>
      <c r="AC285" s="11">
        <f t="shared" si="1397"/>
        <v>0</v>
      </c>
      <c r="AD285" s="11">
        <v>0</v>
      </c>
      <c r="AE285" s="11">
        <f t="shared" si="1398"/>
        <v>0</v>
      </c>
      <c r="AF285" s="11">
        <v>0</v>
      </c>
      <c r="AG285" s="11">
        <f t="shared" si="1399"/>
        <v>0</v>
      </c>
      <c r="AH285" s="11">
        <v>0</v>
      </c>
      <c r="AI285" s="11">
        <f t="shared" si="1400"/>
        <v>0</v>
      </c>
      <c r="AJ285" s="11">
        <v>0</v>
      </c>
      <c r="AK285" s="11">
        <f t="shared" si="1401"/>
        <v>0</v>
      </c>
      <c r="AL285" s="11">
        <v>0</v>
      </c>
      <c r="AM285" s="11">
        <f t="shared" si="1402"/>
        <v>0</v>
      </c>
      <c r="AN285" s="11"/>
      <c r="AO285" s="11">
        <f t="shared" si="1403"/>
        <v>0</v>
      </c>
      <c r="AP285" s="11">
        <v>0</v>
      </c>
      <c r="AQ285" s="11">
        <f t="shared" si="1404"/>
        <v>0</v>
      </c>
      <c r="AR285" s="11">
        <v>0</v>
      </c>
      <c r="AS285" s="11">
        <f t="shared" si="1405"/>
        <v>0</v>
      </c>
      <c r="AT285" s="11">
        <v>0</v>
      </c>
      <c r="AU285" s="11">
        <f t="shared" si="1406"/>
        <v>0</v>
      </c>
      <c r="AV285" s="11">
        <v>0</v>
      </c>
      <c r="AW285" s="11">
        <f t="shared" si="1407"/>
        <v>0</v>
      </c>
      <c r="AX285" s="54"/>
      <c r="AY285" s="11">
        <f t="shared" si="1408"/>
        <v>0</v>
      </c>
      <c r="AZ285" s="54"/>
      <c r="BA285" s="11">
        <f t="shared" si="1409"/>
        <v>0</v>
      </c>
      <c r="BB285" s="11">
        <v>0</v>
      </c>
      <c r="BC285" s="11">
        <f t="shared" si="1410"/>
        <v>0</v>
      </c>
      <c r="BD285" s="11">
        <v>0</v>
      </c>
      <c r="BE285" s="11">
        <f t="shared" si="1411"/>
        <v>0</v>
      </c>
      <c r="BF285" s="11">
        <v>0</v>
      </c>
      <c r="BG285" s="11">
        <f t="shared" si="1412"/>
        <v>0</v>
      </c>
      <c r="BH285" s="11">
        <v>0</v>
      </c>
      <c r="BI285" s="11">
        <f t="shared" si="1413"/>
        <v>0</v>
      </c>
      <c r="BJ285" s="11">
        <v>0</v>
      </c>
      <c r="BK285" s="11">
        <f t="shared" si="1414"/>
        <v>0</v>
      </c>
      <c r="BL285" s="11">
        <v>0</v>
      </c>
      <c r="BM285" s="11">
        <f t="shared" si="1415"/>
        <v>0</v>
      </c>
      <c r="BN285" s="11">
        <v>0</v>
      </c>
      <c r="BO285" s="11">
        <f t="shared" si="1416"/>
        <v>0</v>
      </c>
      <c r="BP285" s="11">
        <v>0</v>
      </c>
      <c r="BQ285" s="11">
        <f t="shared" si="1417"/>
        <v>0</v>
      </c>
      <c r="BR285" s="11">
        <v>0</v>
      </c>
      <c r="BS285" s="11">
        <f t="shared" si="1418"/>
        <v>0</v>
      </c>
      <c r="BT285" s="11">
        <v>0</v>
      </c>
      <c r="BU285" s="11">
        <f t="shared" si="1419"/>
        <v>0</v>
      </c>
      <c r="BV285" s="11">
        <v>0</v>
      </c>
      <c r="BW285" s="11">
        <f t="shared" si="1420"/>
        <v>0</v>
      </c>
      <c r="BX285" s="11">
        <v>0</v>
      </c>
      <c r="BY285" s="11">
        <f t="shared" si="1421"/>
        <v>0</v>
      </c>
      <c r="BZ285" s="11">
        <v>0</v>
      </c>
      <c r="CA285" s="11">
        <f t="shared" si="1422"/>
        <v>0</v>
      </c>
      <c r="CB285" s="11">
        <v>0</v>
      </c>
      <c r="CC285" s="11">
        <f t="shared" si="1423"/>
        <v>0</v>
      </c>
      <c r="CD285" s="11">
        <v>0</v>
      </c>
      <c r="CE285" s="11">
        <f t="shared" si="1424"/>
        <v>0</v>
      </c>
      <c r="CF285" s="11">
        <v>0</v>
      </c>
      <c r="CG285" s="11">
        <f t="shared" si="1425"/>
        <v>0</v>
      </c>
      <c r="CH285" s="73"/>
      <c r="CI285" s="11">
        <f t="shared" si="1426"/>
        <v>0</v>
      </c>
      <c r="CJ285" s="73"/>
      <c r="CK285" s="11">
        <f t="shared" si="1176"/>
        <v>0</v>
      </c>
      <c r="CL285" s="11">
        <v>0</v>
      </c>
      <c r="CM285" s="11">
        <f t="shared" si="1427"/>
        <v>0</v>
      </c>
      <c r="CN285" s="11">
        <v>0</v>
      </c>
      <c r="CO285" s="11">
        <f t="shared" si="1428"/>
        <v>0</v>
      </c>
      <c r="CP285" s="11">
        <v>0</v>
      </c>
      <c r="CQ285" s="11">
        <f t="shared" si="1429"/>
        <v>0</v>
      </c>
      <c r="CR285" s="11">
        <v>0</v>
      </c>
      <c r="CS285" s="11">
        <f t="shared" si="1430"/>
        <v>0</v>
      </c>
      <c r="CT285" s="11">
        <v>0</v>
      </c>
      <c r="CU285" s="11">
        <f t="shared" si="1431"/>
        <v>0</v>
      </c>
      <c r="CV285" s="68"/>
      <c r="CW285" s="11">
        <f t="shared" si="1432"/>
        <v>0</v>
      </c>
      <c r="CX285" s="68"/>
      <c r="CY285" s="11">
        <f t="shared" si="1433"/>
        <v>0</v>
      </c>
      <c r="CZ285" s="11">
        <v>0</v>
      </c>
      <c r="DA285" s="11">
        <f t="shared" si="1434"/>
        <v>0</v>
      </c>
      <c r="DB285" s="11">
        <v>0</v>
      </c>
      <c r="DC285" s="11">
        <f t="shared" si="1435"/>
        <v>0</v>
      </c>
      <c r="DD285" s="11">
        <v>0</v>
      </c>
      <c r="DE285" s="11">
        <f t="shared" si="1436"/>
        <v>0</v>
      </c>
      <c r="DF285" s="11">
        <v>0</v>
      </c>
      <c r="DG285" s="11">
        <f t="shared" si="1437"/>
        <v>0</v>
      </c>
      <c r="DH285" s="11">
        <v>0</v>
      </c>
      <c r="DI285" s="11">
        <f t="shared" si="1438"/>
        <v>0</v>
      </c>
      <c r="DJ285" s="11"/>
      <c r="DK285" s="11">
        <f t="shared" si="1439"/>
        <v>0</v>
      </c>
      <c r="DL285" s="11">
        <v>0</v>
      </c>
      <c r="DM285" s="11">
        <f t="shared" si="1440"/>
        <v>0</v>
      </c>
      <c r="DN285" s="11"/>
      <c r="DO285" s="11">
        <f t="shared" si="1441"/>
        <v>0</v>
      </c>
      <c r="DP285" s="11">
        <v>0</v>
      </c>
      <c r="DQ285" s="11">
        <f t="shared" si="1442"/>
        <v>0</v>
      </c>
      <c r="DR285" s="11">
        <v>0</v>
      </c>
      <c r="DS285" s="11">
        <f t="shared" si="1443"/>
        <v>0</v>
      </c>
      <c r="DT285" s="11">
        <v>0</v>
      </c>
      <c r="DU285" s="11">
        <f t="shared" si="1444"/>
        <v>0</v>
      </c>
      <c r="DV285" s="11">
        <v>0</v>
      </c>
      <c r="DW285" s="11">
        <f t="shared" si="1445"/>
        <v>0</v>
      </c>
      <c r="DX285" s="11">
        <v>0</v>
      </c>
      <c r="DY285" s="11">
        <f t="shared" si="1446"/>
        <v>0</v>
      </c>
      <c r="DZ285" s="11">
        <v>0</v>
      </c>
      <c r="EA285" s="11">
        <f t="shared" si="1447"/>
        <v>0</v>
      </c>
      <c r="EB285" s="64">
        <f t="shared" si="1448"/>
        <v>348</v>
      </c>
      <c r="EC285" s="64">
        <f t="shared" si="1449"/>
        <v>34939601.031720005</v>
      </c>
    </row>
    <row r="286" spans="1:133" ht="15.75" x14ac:dyDescent="0.25">
      <c r="A286" s="47">
        <v>35</v>
      </c>
      <c r="B286" s="16" t="s">
        <v>353</v>
      </c>
      <c r="C286" s="17">
        <v>19007.45</v>
      </c>
      <c r="D286" s="17">
        <f t="shared" si="1450"/>
        <v>17676.928500000002</v>
      </c>
      <c r="E286" s="9">
        <v>4.78</v>
      </c>
      <c r="F286" s="10">
        <v>1</v>
      </c>
      <c r="G286" s="18"/>
      <c r="H286" s="19">
        <v>0.24</v>
      </c>
      <c r="I286" s="19">
        <v>0.68</v>
      </c>
      <c r="J286" s="19">
        <v>0.01</v>
      </c>
      <c r="K286" s="19">
        <v>7.0000000000000007E-2</v>
      </c>
      <c r="L286" s="17">
        <v>1.4</v>
      </c>
      <c r="M286" s="17">
        <v>1.68</v>
      </c>
      <c r="N286" s="17">
        <v>2.23</v>
      </c>
      <c r="O286" s="17">
        <v>2.39</v>
      </c>
      <c r="P286" s="11"/>
      <c r="Q286" s="11">
        <f t="shared" si="1391"/>
        <v>0</v>
      </c>
      <c r="R286" s="11">
        <v>100</v>
      </c>
      <c r="S286" s="11">
        <f t="shared" si="1392"/>
        <v>16535721.202</v>
      </c>
      <c r="T286" s="11">
        <v>0</v>
      </c>
      <c r="U286" s="11">
        <f t="shared" si="1393"/>
        <v>0</v>
      </c>
      <c r="V286" s="11">
        <v>0</v>
      </c>
      <c r="W286" s="11">
        <f t="shared" si="1394"/>
        <v>0</v>
      </c>
      <c r="X286" s="11"/>
      <c r="Y286" s="11">
        <f t="shared" si="1395"/>
        <v>0</v>
      </c>
      <c r="Z286" s="11">
        <v>2</v>
      </c>
      <c r="AA286" s="11">
        <f t="shared" si="1396"/>
        <v>279835.28188000002</v>
      </c>
      <c r="AB286" s="11">
        <v>0</v>
      </c>
      <c r="AC286" s="11">
        <f t="shared" si="1397"/>
        <v>0</v>
      </c>
      <c r="AD286" s="11">
        <v>0</v>
      </c>
      <c r="AE286" s="11">
        <f t="shared" si="1398"/>
        <v>0</v>
      </c>
      <c r="AF286" s="11">
        <v>0</v>
      </c>
      <c r="AG286" s="11">
        <f t="shared" si="1399"/>
        <v>0</v>
      </c>
      <c r="AH286" s="11">
        <v>0</v>
      </c>
      <c r="AI286" s="11">
        <f t="shared" si="1400"/>
        <v>0</v>
      </c>
      <c r="AJ286" s="11">
        <v>0</v>
      </c>
      <c r="AK286" s="11">
        <f t="shared" si="1401"/>
        <v>0</v>
      </c>
      <c r="AL286" s="11">
        <v>0</v>
      </c>
      <c r="AM286" s="11">
        <f t="shared" si="1402"/>
        <v>0</v>
      </c>
      <c r="AN286" s="11"/>
      <c r="AO286" s="11">
        <f t="shared" si="1403"/>
        <v>0</v>
      </c>
      <c r="AP286" s="11">
        <v>0</v>
      </c>
      <c r="AQ286" s="11">
        <f t="shared" si="1404"/>
        <v>0</v>
      </c>
      <c r="AR286" s="11">
        <v>0</v>
      </c>
      <c r="AS286" s="11">
        <f t="shared" si="1405"/>
        <v>0</v>
      </c>
      <c r="AT286" s="11">
        <v>0</v>
      </c>
      <c r="AU286" s="11">
        <f t="shared" si="1406"/>
        <v>0</v>
      </c>
      <c r="AV286" s="11">
        <v>0</v>
      </c>
      <c r="AW286" s="11">
        <f t="shared" si="1407"/>
        <v>0</v>
      </c>
      <c r="AY286" s="11">
        <f t="shared" si="1408"/>
        <v>0</v>
      </c>
      <c r="BA286" s="11">
        <f t="shared" si="1409"/>
        <v>0</v>
      </c>
      <c r="BB286" s="11">
        <v>0</v>
      </c>
      <c r="BC286" s="11">
        <f t="shared" si="1410"/>
        <v>0</v>
      </c>
      <c r="BD286" s="11">
        <v>0</v>
      </c>
      <c r="BE286" s="11">
        <f t="shared" si="1411"/>
        <v>0</v>
      </c>
      <c r="BF286" s="11">
        <v>0</v>
      </c>
      <c r="BG286" s="11">
        <f t="shared" si="1412"/>
        <v>0</v>
      </c>
      <c r="BH286" s="11">
        <v>0</v>
      </c>
      <c r="BI286" s="11">
        <f t="shared" si="1413"/>
        <v>0</v>
      </c>
      <c r="BJ286" s="11">
        <v>0</v>
      </c>
      <c r="BK286" s="11">
        <f t="shared" si="1414"/>
        <v>0</v>
      </c>
      <c r="BL286" s="11">
        <v>0</v>
      </c>
      <c r="BM286" s="11">
        <f t="shared" si="1415"/>
        <v>0</v>
      </c>
      <c r="BN286" s="11">
        <v>0</v>
      </c>
      <c r="BO286" s="11">
        <f t="shared" si="1416"/>
        <v>0</v>
      </c>
      <c r="BP286" s="11">
        <v>0</v>
      </c>
      <c r="BQ286" s="11">
        <f t="shared" si="1417"/>
        <v>0</v>
      </c>
      <c r="BR286" s="11">
        <v>0</v>
      </c>
      <c r="BS286" s="11">
        <f t="shared" si="1418"/>
        <v>0</v>
      </c>
      <c r="BT286" s="11">
        <v>0</v>
      </c>
      <c r="BU286" s="11">
        <f t="shared" si="1419"/>
        <v>0</v>
      </c>
      <c r="BV286" s="11">
        <v>0</v>
      </c>
      <c r="BW286" s="11">
        <f t="shared" si="1420"/>
        <v>0</v>
      </c>
      <c r="BX286" s="11">
        <v>0</v>
      </c>
      <c r="BY286" s="11">
        <f t="shared" si="1421"/>
        <v>0</v>
      </c>
      <c r="BZ286" s="11">
        <v>0</v>
      </c>
      <c r="CA286" s="11">
        <f t="shared" si="1422"/>
        <v>0</v>
      </c>
      <c r="CB286" s="11">
        <v>0</v>
      </c>
      <c r="CC286" s="11">
        <f t="shared" si="1423"/>
        <v>0</v>
      </c>
      <c r="CD286" s="11">
        <v>0</v>
      </c>
      <c r="CE286" s="11">
        <f t="shared" si="1424"/>
        <v>0</v>
      </c>
      <c r="CF286" s="11">
        <v>0</v>
      </c>
      <c r="CG286" s="11">
        <f t="shared" si="1425"/>
        <v>0</v>
      </c>
      <c r="CH286" s="73"/>
      <c r="CI286" s="11">
        <f t="shared" si="1426"/>
        <v>0</v>
      </c>
      <c r="CJ286" s="73"/>
      <c r="CK286" s="11">
        <f t="shared" si="1176"/>
        <v>0</v>
      </c>
      <c r="CL286" s="11">
        <v>0</v>
      </c>
      <c r="CM286" s="11">
        <f t="shared" si="1427"/>
        <v>0</v>
      </c>
      <c r="CN286" s="11">
        <v>0</v>
      </c>
      <c r="CO286" s="11">
        <f t="shared" si="1428"/>
        <v>0</v>
      </c>
      <c r="CP286" s="11">
        <v>0</v>
      </c>
      <c r="CQ286" s="11">
        <f t="shared" si="1429"/>
        <v>0</v>
      </c>
      <c r="CR286" s="11">
        <v>0</v>
      </c>
      <c r="CS286" s="11">
        <f t="shared" si="1430"/>
        <v>0</v>
      </c>
      <c r="CT286" s="11">
        <v>0</v>
      </c>
      <c r="CU286" s="11">
        <f t="shared" si="1431"/>
        <v>0</v>
      </c>
      <c r="CV286" s="68"/>
      <c r="CW286" s="11">
        <f t="shared" si="1432"/>
        <v>0</v>
      </c>
      <c r="CX286" s="68"/>
      <c r="CY286" s="11">
        <f t="shared" si="1433"/>
        <v>0</v>
      </c>
      <c r="CZ286" s="11">
        <v>0</v>
      </c>
      <c r="DA286" s="11">
        <f t="shared" si="1434"/>
        <v>0</v>
      </c>
      <c r="DB286" s="11">
        <v>0</v>
      </c>
      <c r="DC286" s="11">
        <f t="shared" si="1435"/>
        <v>0</v>
      </c>
      <c r="DD286" s="11">
        <v>0</v>
      </c>
      <c r="DE286" s="11">
        <f t="shared" si="1436"/>
        <v>0</v>
      </c>
      <c r="DF286" s="11">
        <v>0</v>
      </c>
      <c r="DG286" s="11">
        <f t="shared" si="1437"/>
        <v>0</v>
      </c>
      <c r="DH286" s="11">
        <v>0</v>
      </c>
      <c r="DI286" s="11">
        <f t="shared" si="1438"/>
        <v>0</v>
      </c>
      <c r="DJ286" s="11"/>
      <c r="DK286" s="11">
        <f t="shared" si="1439"/>
        <v>0</v>
      </c>
      <c r="DL286" s="11">
        <v>0</v>
      </c>
      <c r="DM286" s="11">
        <f t="shared" si="1440"/>
        <v>0</v>
      </c>
      <c r="DN286" s="11"/>
      <c r="DO286" s="11">
        <f t="shared" si="1441"/>
        <v>0</v>
      </c>
      <c r="DP286" s="11"/>
      <c r="DQ286" s="11">
        <f t="shared" si="1442"/>
        <v>0</v>
      </c>
      <c r="DR286" s="11">
        <v>0</v>
      </c>
      <c r="DS286" s="11">
        <f t="shared" si="1443"/>
        <v>0</v>
      </c>
      <c r="DT286" s="11">
        <v>0</v>
      </c>
      <c r="DU286" s="11">
        <f t="shared" si="1444"/>
        <v>0</v>
      </c>
      <c r="DV286" s="11">
        <v>0</v>
      </c>
      <c r="DW286" s="11">
        <f t="shared" si="1445"/>
        <v>0</v>
      </c>
      <c r="DX286" s="11">
        <v>0</v>
      </c>
      <c r="DY286" s="11">
        <f t="shared" si="1446"/>
        <v>0</v>
      </c>
      <c r="DZ286" s="11">
        <v>0</v>
      </c>
      <c r="EA286" s="11">
        <f t="shared" si="1447"/>
        <v>0</v>
      </c>
      <c r="EB286" s="64">
        <f t="shared" si="1448"/>
        <v>102</v>
      </c>
      <c r="EC286" s="64">
        <f t="shared" si="1449"/>
        <v>16815556.483879998</v>
      </c>
    </row>
    <row r="287" spans="1:133" ht="26.25" customHeight="1" x14ac:dyDescent="0.25">
      <c r="A287" s="47">
        <v>107</v>
      </c>
      <c r="B287" s="16" t="s">
        <v>354</v>
      </c>
      <c r="C287" s="17">
        <v>19007.45</v>
      </c>
      <c r="D287" s="17">
        <f t="shared" si="1450"/>
        <v>17676.928500000002</v>
      </c>
      <c r="E287" s="9">
        <v>3.6</v>
      </c>
      <c r="F287" s="10">
        <v>1</v>
      </c>
      <c r="G287" s="18"/>
      <c r="H287" s="19">
        <v>0.24</v>
      </c>
      <c r="I287" s="19">
        <v>0.68</v>
      </c>
      <c r="J287" s="19">
        <v>0.01</v>
      </c>
      <c r="K287" s="19">
        <v>7.0000000000000007E-2</v>
      </c>
      <c r="L287" s="17">
        <v>1.4</v>
      </c>
      <c r="M287" s="17">
        <v>1.68</v>
      </c>
      <c r="N287" s="17">
        <v>2.23</v>
      </c>
      <c r="O287" s="17">
        <v>2.39</v>
      </c>
      <c r="P287" s="11"/>
      <c r="Q287" s="11">
        <f t="shared" si="1391"/>
        <v>0</v>
      </c>
      <c r="R287" s="11"/>
      <c r="S287" s="11">
        <f t="shared" si="1392"/>
        <v>0</v>
      </c>
      <c r="T287" s="11">
        <v>0</v>
      </c>
      <c r="U287" s="11">
        <f t="shared" si="1393"/>
        <v>0</v>
      </c>
      <c r="V287" s="11">
        <v>0</v>
      </c>
      <c r="W287" s="11">
        <f t="shared" si="1394"/>
        <v>0</v>
      </c>
      <c r="X287" s="11"/>
      <c r="Y287" s="11">
        <f t="shared" si="1395"/>
        <v>0</v>
      </c>
      <c r="Z287" s="11">
        <v>500</v>
      </c>
      <c r="AA287" s="11">
        <f t="shared" si="1396"/>
        <v>52688651.400000006</v>
      </c>
      <c r="AB287" s="11">
        <v>0</v>
      </c>
      <c r="AC287" s="11">
        <f t="shared" si="1397"/>
        <v>0</v>
      </c>
      <c r="AD287" s="11">
        <v>0</v>
      </c>
      <c r="AE287" s="11">
        <f t="shared" si="1398"/>
        <v>0</v>
      </c>
      <c r="AF287" s="11">
        <v>0</v>
      </c>
      <c r="AG287" s="11">
        <f t="shared" si="1399"/>
        <v>0</v>
      </c>
      <c r="AH287" s="11">
        <v>0</v>
      </c>
      <c r="AI287" s="11">
        <f t="shared" si="1400"/>
        <v>0</v>
      </c>
      <c r="AJ287" s="11">
        <v>0</v>
      </c>
      <c r="AK287" s="11">
        <f t="shared" si="1401"/>
        <v>0</v>
      </c>
      <c r="AL287" s="11">
        <v>0</v>
      </c>
      <c r="AM287" s="11">
        <f t="shared" si="1402"/>
        <v>0</v>
      </c>
      <c r="AN287" s="11"/>
      <c r="AO287" s="11">
        <f t="shared" si="1403"/>
        <v>0</v>
      </c>
      <c r="AP287" s="11">
        <v>0</v>
      </c>
      <c r="AQ287" s="11">
        <f t="shared" si="1404"/>
        <v>0</v>
      </c>
      <c r="AR287" s="11">
        <v>0</v>
      </c>
      <c r="AS287" s="11">
        <f t="shared" si="1405"/>
        <v>0</v>
      </c>
      <c r="AT287" s="11">
        <v>0</v>
      </c>
      <c r="AU287" s="11">
        <f t="shared" si="1406"/>
        <v>0</v>
      </c>
      <c r="AV287" s="11">
        <v>0</v>
      </c>
      <c r="AW287" s="11">
        <f t="shared" si="1407"/>
        <v>0</v>
      </c>
      <c r="AY287" s="11">
        <f t="shared" si="1408"/>
        <v>0</v>
      </c>
      <c r="BA287" s="11">
        <f t="shared" si="1409"/>
        <v>0</v>
      </c>
      <c r="BB287" s="11">
        <v>0</v>
      </c>
      <c r="BC287" s="11">
        <f t="shared" si="1410"/>
        <v>0</v>
      </c>
      <c r="BD287" s="11">
        <v>0</v>
      </c>
      <c r="BE287" s="11">
        <f t="shared" si="1411"/>
        <v>0</v>
      </c>
      <c r="BF287" s="11">
        <v>0</v>
      </c>
      <c r="BG287" s="11">
        <f t="shared" si="1412"/>
        <v>0</v>
      </c>
      <c r="BH287" s="11">
        <v>0</v>
      </c>
      <c r="BI287" s="11">
        <f t="shared" si="1413"/>
        <v>0</v>
      </c>
      <c r="BJ287" s="11">
        <v>0</v>
      </c>
      <c r="BK287" s="11">
        <f t="shared" si="1414"/>
        <v>0</v>
      </c>
      <c r="BL287" s="11">
        <v>0</v>
      </c>
      <c r="BM287" s="11">
        <f t="shared" si="1415"/>
        <v>0</v>
      </c>
      <c r="BN287" s="11">
        <v>0</v>
      </c>
      <c r="BO287" s="11">
        <f t="shared" si="1416"/>
        <v>0</v>
      </c>
      <c r="BP287" s="11">
        <v>0</v>
      </c>
      <c r="BQ287" s="11">
        <f t="shared" si="1417"/>
        <v>0</v>
      </c>
      <c r="BR287" s="11">
        <v>0</v>
      </c>
      <c r="BS287" s="11">
        <f t="shared" si="1418"/>
        <v>0</v>
      </c>
      <c r="BT287" s="11">
        <v>0</v>
      </c>
      <c r="BU287" s="11">
        <f t="shared" si="1419"/>
        <v>0</v>
      </c>
      <c r="BV287" s="11">
        <v>0</v>
      </c>
      <c r="BW287" s="11">
        <f t="shared" si="1420"/>
        <v>0</v>
      </c>
      <c r="BX287" s="11">
        <v>0</v>
      </c>
      <c r="BY287" s="11">
        <f t="shared" si="1421"/>
        <v>0</v>
      </c>
      <c r="BZ287" s="11">
        <v>0</v>
      </c>
      <c r="CA287" s="11">
        <f t="shared" si="1422"/>
        <v>0</v>
      </c>
      <c r="CB287" s="11">
        <v>0</v>
      </c>
      <c r="CC287" s="11">
        <f t="shared" si="1423"/>
        <v>0</v>
      </c>
      <c r="CD287" s="11">
        <v>0</v>
      </c>
      <c r="CE287" s="11">
        <f t="shared" si="1424"/>
        <v>0</v>
      </c>
      <c r="CF287" s="11">
        <v>0</v>
      </c>
      <c r="CG287" s="11">
        <f t="shared" si="1425"/>
        <v>0</v>
      </c>
      <c r="CH287" s="73"/>
      <c r="CI287" s="11">
        <f t="shared" si="1426"/>
        <v>0</v>
      </c>
      <c r="CJ287" s="73"/>
      <c r="CK287" s="11">
        <f t="shared" si="1176"/>
        <v>0</v>
      </c>
      <c r="CL287" s="11">
        <v>0</v>
      </c>
      <c r="CM287" s="11">
        <f t="shared" si="1427"/>
        <v>0</v>
      </c>
      <c r="CN287" s="11">
        <v>0</v>
      </c>
      <c r="CO287" s="11">
        <f t="shared" si="1428"/>
        <v>0</v>
      </c>
      <c r="CP287" s="11">
        <v>0</v>
      </c>
      <c r="CQ287" s="11">
        <f t="shared" si="1429"/>
        <v>0</v>
      </c>
      <c r="CR287" s="11">
        <v>0</v>
      </c>
      <c r="CS287" s="11">
        <f t="shared" si="1430"/>
        <v>0</v>
      </c>
      <c r="CT287" s="11">
        <v>0</v>
      </c>
      <c r="CU287" s="11">
        <f t="shared" si="1431"/>
        <v>0</v>
      </c>
      <c r="CV287" s="68"/>
      <c r="CW287" s="11">
        <f t="shared" si="1432"/>
        <v>0</v>
      </c>
      <c r="CX287" s="68"/>
      <c r="CY287" s="11">
        <f t="shared" si="1433"/>
        <v>0</v>
      </c>
      <c r="CZ287" s="11">
        <v>0</v>
      </c>
      <c r="DA287" s="11">
        <f t="shared" si="1434"/>
        <v>0</v>
      </c>
      <c r="DB287" s="11">
        <v>0</v>
      </c>
      <c r="DC287" s="11">
        <f t="shared" si="1435"/>
        <v>0</v>
      </c>
      <c r="DD287" s="11"/>
      <c r="DE287" s="11">
        <f t="shared" si="1436"/>
        <v>0</v>
      </c>
      <c r="DF287" s="11">
        <v>0</v>
      </c>
      <c r="DG287" s="11">
        <f t="shared" si="1437"/>
        <v>0</v>
      </c>
      <c r="DH287" s="11">
        <v>0</v>
      </c>
      <c r="DI287" s="11">
        <f t="shared" si="1438"/>
        <v>0</v>
      </c>
      <c r="DJ287" s="11">
        <v>8</v>
      </c>
      <c r="DK287" s="11">
        <f t="shared" si="1439"/>
        <v>986331.55420800007</v>
      </c>
      <c r="DL287" s="11">
        <v>0</v>
      </c>
      <c r="DM287" s="11">
        <f t="shared" si="1440"/>
        <v>0</v>
      </c>
      <c r="DN287" s="11"/>
      <c r="DO287" s="11">
        <f t="shared" si="1441"/>
        <v>0</v>
      </c>
      <c r="DP287" s="11">
        <v>0</v>
      </c>
      <c r="DQ287" s="11">
        <f t="shared" si="1442"/>
        <v>0</v>
      </c>
      <c r="DR287" s="11">
        <v>0</v>
      </c>
      <c r="DS287" s="11">
        <f t="shared" si="1443"/>
        <v>0</v>
      </c>
      <c r="DT287" s="11">
        <v>0</v>
      </c>
      <c r="DU287" s="11">
        <f t="shared" si="1444"/>
        <v>0</v>
      </c>
      <c r="DV287" s="11">
        <v>0</v>
      </c>
      <c r="DW287" s="11">
        <f t="shared" si="1445"/>
        <v>0</v>
      </c>
      <c r="DX287" s="11">
        <v>0</v>
      </c>
      <c r="DY287" s="11">
        <f t="shared" si="1446"/>
        <v>0</v>
      </c>
      <c r="DZ287" s="11">
        <v>0</v>
      </c>
      <c r="EA287" s="11">
        <f t="shared" si="1447"/>
        <v>0</v>
      </c>
      <c r="EB287" s="64">
        <f t="shared" si="1448"/>
        <v>508</v>
      </c>
      <c r="EC287" s="64">
        <f t="shared" si="1449"/>
        <v>53674982.954208009</v>
      </c>
    </row>
    <row r="288" spans="1:133" ht="30" x14ac:dyDescent="0.25">
      <c r="A288" s="47">
        <v>108</v>
      </c>
      <c r="B288" s="16" t="s">
        <v>355</v>
      </c>
      <c r="C288" s="17">
        <v>19007.45</v>
      </c>
      <c r="D288" s="17">
        <f t="shared" si="1450"/>
        <v>17676.928500000002</v>
      </c>
      <c r="E288" s="9">
        <v>3.06</v>
      </c>
      <c r="F288" s="10">
        <v>1</v>
      </c>
      <c r="G288" s="18"/>
      <c r="H288" s="19">
        <v>0.24</v>
      </c>
      <c r="I288" s="19">
        <v>0.68</v>
      </c>
      <c r="J288" s="19">
        <v>0.01</v>
      </c>
      <c r="K288" s="19">
        <v>7.0000000000000007E-2</v>
      </c>
      <c r="L288" s="17">
        <v>1.4</v>
      </c>
      <c r="M288" s="17">
        <v>1.68</v>
      </c>
      <c r="N288" s="17">
        <v>2.23</v>
      </c>
      <c r="O288" s="17">
        <v>2.39</v>
      </c>
      <c r="P288" s="11"/>
      <c r="Q288" s="11">
        <f t="shared" si="1391"/>
        <v>0</v>
      </c>
      <c r="R288" s="11"/>
      <c r="S288" s="11">
        <f t="shared" si="1392"/>
        <v>0</v>
      </c>
      <c r="T288" s="11">
        <v>0</v>
      </c>
      <c r="U288" s="11">
        <f t="shared" si="1393"/>
        <v>0</v>
      </c>
      <c r="V288" s="11">
        <v>0</v>
      </c>
      <c r="W288" s="11">
        <f t="shared" si="1394"/>
        <v>0</v>
      </c>
      <c r="X288" s="11">
        <v>284</v>
      </c>
      <c r="Y288" s="11">
        <f t="shared" si="1395"/>
        <v>25438080.895919997</v>
      </c>
      <c r="Z288" s="11">
        <v>359</v>
      </c>
      <c r="AA288" s="11">
        <f t="shared" si="1396"/>
        <v>32155883.949420001</v>
      </c>
      <c r="AB288" s="11">
        <v>0</v>
      </c>
      <c r="AC288" s="11">
        <f t="shared" si="1397"/>
        <v>0</v>
      </c>
      <c r="AD288" s="11">
        <v>0</v>
      </c>
      <c r="AE288" s="11">
        <f t="shared" si="1398"/>
        <v>0</v>
      </c>
      <c r="AF288" s="11">
        <v>0</v>
      </c>
      <c r="AG288" s="11">
        <f t="shared" si="1399"/>
        <v>0</v>
      </c>
      <c r="AH288" s="11">
        <v>0</v>
      </c>
      <c r="AI288" s="11">
        <f t="shared" si="1400"/>
        <v>0</v>
      </c>
      <c r="AJ288" s="11">
        <v>0</v>
      </c>
      <c r="AK288" s="11">
        <f t="shared" si="1401"/>
        <v>0</v>
      </c>
      <c r="AL288" s="11">
        <v>0</v>
      </c>
      <c r="AM288" s="11">
        <f t="shared" si="1402"/>
        <v>0</v>
      </c>
      <c r="AN288" s="11"/>
      <c r="AO288" s="11">
        <f t="shared" si="1403"/>
        <v>0</v>
      </c>
      <c r="AP288" s="11">
        <v>0</v>
      </c>
      <c r="AQ288" s="11">
        <f t="shared" si="1404"/>
        <v>0</v>
      </c>
      <c r="AR288" s="11">
        <v>0</v>
      </c>
      <c r="AS288" s="11">
        <f t="shared" si="1405"/>
        <v>0</v>
      </c>
      <c r="AT288" s="11">
        <v>0</v>
      </c>
      <c r="AU288" s="11">
        <f t="shared" si="1406"/>
        <v>0</v>
      </c>
      <c r="AV288" s="11">
        <v>0</v>
      </c>
      <c r="AW288" s="11">
        <f t="shared" si="1407"/>
        <v>0</v>
      </c>
      <c r="AY288" s="11">
        <f t="shared" si="1408"/>
        <v>0</v>
      </c>
      <c r="BA288" s="11">
        <f t="shared" si="1409"/>
        <v>0</v>
      </c>
      <c r="BB288" s="11">
        <v>0</v>
      </c>
      <c r="BC288" s="11">
        <f t="shared" si="1410"/>
        <v>0</v>
      </c>
      <c r="BD288" s="11">
        <v>0</v>
      </c>
      <c r="BE288" s="11">
        <f t="shared" si="1411"/>
        <v>0</v>
      </c>
      <c r="BF288" s="11"/>
      <c r="BG288" s="11">
        <f t="shared" si="1412"/>
        <v>0</v>
      </c>
      <c r="BH288" s="11">
        <v>0</v>
      </c>
      <c r="BI288" s="11">
        <f t="shared" si="1413"/>
        <v>0</v>
      </c>
      <c r="BJ288" s="11">
        <v>0</v>
      </c>
      <c r="BK288" s="11">
        <f t="shared" si="1414"/>
        <v>0</v>
      </c>
      <c r="BL288" s="11">
        <v>0</v>
      </c>
      <c r="BM288" s="11">
        <f t="shared" si="1415"/>
        <v>0</v>
      </c>
      <c r="BN288" s="11">
        <v>0</v>
      </c>
      <c r="BO288" s="11">
        <f t="shared" si="1416"/>
        <v>0</v>
      </c>
      <c r="BP288" s="11">
        <v>0</v>
      </c>
      <c r="BQ288" s="11">
        <f t="shared" si="1417"/>
        <v>0</v>
      </c>
      <c r="BR288" s="11">
        <v>0</v>
      </c>
      <c r="BS288" s="11">
        <f t="shared" si="1418"/>
        <v>0</v>
      </c>
      <c r="BT288" s="11">
        <v>0</v>
      </c>
      <c r="BU288" s="11">
        <f t="shared" si="1419"/>
        <v>0</v>
      </c>
      <c r="BV288" s="11">
        <v>0</v>
      </c>
      <c r="BW288" s="11">
        <f t="shared" si="1420"/>
        <v>0</v>
      </c>
      <c r="BX288" s="11">
        <v>0</v>
      </c>
      <c r="BY288" s="11">
        <f t="shared" si="1421"/>
        <v>0</v>
      </c>
      <c r="BZ288" s="11">
        <v>0</v>
      </c>
      <c r="CA288" s="11">
        <f t="shared" si="1422"/>
        <v>0</v>
      </c>
      <c r="CB288" s="11">
        <v>0</v>
      </c>
      <c r="CC288" s="11">
        <f t="shared" si="1423"/>
        <v>0</v>
      </c>
      <c r="CD288" s="11">
        <v>0</v>
      </c>
      <c r="CE288" s="11">
        <f t="shared" si="1424"/>
        <v>0</v>
      </c>
      <c r="CF288" s="11">
        <v>0</v>
      </c>
      <c r="CG288" s="11">
        <f t="shared" si="1425"/>
        <v>0</v>
      </c>
      <c r="CH288" s="74"/>
      <c r="CI288" s="11">
        <f t="shared" si="1426"/>
        <v>0</v>
      </c>
      <c r="CJ288" s="74"/>
      <c r="CK288" s="11">
        <f t="shared" si="1176"/>
        <v>0</v>
      </c>
      <c r="CL288" s="11">
        <v>0</v>
      </c>
      <c r="CM288" s="11">
        <f t="shared" si="1427"/>
        <v>0</v>
      </c>
      <c r="CN288" s="11">
        <v>0</v>
      </c>
      <c r="CO288" s="11">
        <f t="shared" si="1428"/>
        <v>0</v>
      </c>
      <c r="CP288" s="11">
        <v>0</v>
      </c>
      <c r="CQ288" s="11">
        <f t="shared" si="1429"/>
        <v>0</v>
      </c>
      <c r="CR288" s="11">
        <v>0</v>
      </c>
      <c r="CS288" s="11">
        <f t="shared" si="1430"/>
        <v>0</v>
      </c>
      <c r="CT288" s="11">
        <v>0</v>
      </c>
      <c r="CU288" s="11">
        <f t="shared" si="1431"/>
        <v>0</v>
      </c>
      <c r="CV288" s="68"/>
      <c r="CW288" s="11">
        <f t="shared" si="1432"/>
        <v>0</v>
      </c>
      <c r="CX288" s="68"/>
      <c r="CY288" s="11">
        <f t="shared" si="1433"/>
        <v>0</v>
      </c>
      <c r="CZ288" s="11">
        <v>0</v>
      </c>
      <c r="DA288" s="11">
        <f t="shared" si="1434"/>
        <v>0</v>
      </c>
      <c r="DB288" s="11">
        <v>0</v>
      </c>
      <c r="DC288" s="11">
        <f t="shared" si="1435"/>
        <v>0</v>
      </c>
      <c r="DD288" s="11">
        <v>0</v>
      </c>
      <c r="DE288" s="11">
        <f t="shared" si="1436"/>
        <v>0</v>
      </c>
      <c r="DF288" s="11">
        <v>0</v>
      </c>
      <c r="DG288" s="11">
        <f t="shared" si="1437"/>
        <v>0</v>
      </c>
      <c r="DH288" s="11">
        <v>0</v>
      </c>
      <c r="DI288" s="11">
        <f t="shared" si="1438"/>
        <v>0</v>
      </c>
      <c r="DJ288" s="11"/>
      <c r="DK288" s="11">
        <f t="shared" si="1439"/>
        <v>0</v>
      </c>
      <c r="DL288" s="11">
        <v>0</v>
      </c>
      <c r="DM288" s="11">
        <f t="shared" si="1440"/>
        <v>0</v>
      </c>
      <c r="DN288" s="11">
        <v>40</v>
      </c>
      <c r="DO288" s="11">
        <f t="shared" si="1441"/>
        <v>4191909.1053840001</v>
      </c>
      <c r="DP288" s="11">
        <v>0</v>
      </c>
      <c r="DQ288" s="11">
        <f t="shared" si="1442"/>
        <v>0</v>
      </c>
      <c r="DR288" s="11">
        <v>0</v>
      </c>
      <c r="DS288" s="11">
        <f t="shared" si="1443"/>
        <v>0</v>
      </c>
      <c r="DT288" s="11">
        <v>0</v>
      </c>
      <c r="DU288" s="11">
        <f t="shared" si="1444"/>
        <v>0</v>
      </c>
      <c r="DV288" s="11">
        <v>0</v>
      </c>
      <c r="DW288" s="11">
        <f t="shared" si="1445"/>
        <v>0</v>
      </c>
      <c r="DX288" s="11">
        <v>0</v>
      </c>
      <c r="DY288" s="11">
        <f t="shared" si="1446"/>
        <v>0</v>
      </c>
      <c r="DZ288" s="11">
        <v>0</v>
      </c>
      <c r="EA288" s="11">
        <f t="shared" si="1447"/>
        <v>0</v>
      </c>
      <c r="EB288" s="64">
        <f t="shared" si="1448"/>
        <v>683</v>
      </c>
      <c r="EC288" s="64">
        <f t="shared" si="1449"/>
        <v>61785873.950723998</v>
      </c>
    </row>
    <row r="289" spans="1:133" ht="30" x14ac:dyDescent="0.25">
      <c r="A289" s="47">
        <v>36</v>
      </c>
      <c r="B289" s="16" t="s">
        <v>356</v>
      </c>
      <c r="C289" s="17">
        <v>19007.45</v>
      </c>
      <c r="D289" s="17"/>
      <c r="E289" s="25">
        <v>4.04</v>
      </c>
      <c r="F289" s="10">
        <v>1</v>
      </c>
      <c r="G289" s="18"/>
      <c r="H289" s="19">
        <v>0.24</v>
      </c>
      <c r="I289" s="19">
        <v>0.68</v>
      </c>
      <c r="J289" s="19">
        <v>0.01</v>
      </c>
      <c r="K289" s="19">
        <v>7.0000000000000007E-2</v>
      </c>
      <c r="L289" s="17">
        <v>1.4</v>
      </c>
      <c r="M289" s="17">
        <v>1.68</v>
      </c>
      <c r="N289" s="17">
        <v>2.23</v>
      </c>
      <c r="O289" s="17">
        <v>2.39</v>
      </c>
      <c r="P289" s="12"/>
      <c r="Q289" s="11">
        <f t="shared" si="1391"/>
        <v>0</v>
      </c>
      <c r="R289" s="11">
        <v>50</v>
      </c>
      <c r="S289" s="11">
        <f t="shared" si="1392"/>
        <v>6987898.9179999996</v>
      </c>
      <c r="T289" s="11"/>
      <c r="U289" s="11">
        <f t="shared" si="1393"/>
        <v>0</v>
      </c>
      <c r="V289" s="11"/>
      <c r="W289" s="11">
        <f t="shared" si="1394"/>
        <v>0</v>
      </c>
      <c r="X289" s="11"/>
      <c r="Y289" s="11">
        <f t="shared" si="1395"/>
        <v>0</v>
      </c>
      <c r="Z289" s="11"/>
      <c r="AA289" s="11">
        <f t="shared" si="1396"/>
        <v>0</v>
      </c>
      <c r="AB289" s="11"/>
      <c r="AC289" s="11">
        <f t="shared" si="1397"/>
        <v>0</v>
      </c>
      <c r="AD289" s="11"/>
      <c r="AE289" s="11">
        <f t="shared" si="1398"/>
        <v>0</v>
      </c>
      <c r="AF289" s="11"/>
      <c r="AG289" s="11">
        <f t="shared" si="1399"/>
        <v>0</v>
      </c>
      <c r="AH289" s="11"/>
      <c r="AI289" s="11">
        <f t="shared" si="1400"/>
        <v>0</v>
      </c>
      <c r="AJ289" s="11"/>
      <c r="AK289" s="11">
        <f t="shared" si="1401"/>
        <v>0</v>
      </c>
      <c r="AL289" s="11"/>
      <c r="AM289" s="11">
        <f t="shared" si="1402"/>
        <v>0</v>
      </c>
      <c r="AN289" s="11"/>
      <c r="AO289" s="11">
        <f t="shared" si="1403"/>
        <v>0</v>
      </c>
      <c r="AP289" s="11"/>
      <c r="AQ289" s="11">
        <f t="shared" si="1404"/>
        <v>0</v>
      </c>
      <c r="AR289" s="11"/>
      <c r="AS289" s="11">
        <f t="shared" si="1405"/>
        <v>0</v>
      </c>
      <c r="AT289" s="11"/>
      <c r="AU289" s="11">
        <f t="shared" si="1406"/>
        <v>0</v>
      </c>
      <c r="AV289" s="11"/>
      <c r="AW289" s="11">
        <f t="shared" si="1407"/>
        <v>0</v>
      </c>
      <c r="AX289" s="54"/>
      <c r="AY289" s="11">
        <f t="shared" si="1408"/>
        <v>0</v>
      </c>
      <c r="AZ289" s="54"/>
      <c r="BA289" s="11">
        <f t="shared" si="1409"/>
        <v>0</v>
      </c>
      <c r="BB289" s="11"/>
      <c r="BC289" s="11">
        <f t="shared" si="1410"/>
        <v>0</v>
      </c>
      <c r="BD289" s="11"/>
      <c r="BE289" s="11">
        <f t="shared" si="1411"/>
        <v>0</v>
      </c>
      <c r="BF289" s="11"/>
      <c r="BG289" s="11">
        <f t="shared" si="1412"/>
        <v>0</v>
      </c>
      <c r="BH289" s="11"/>
      <c r="BI289" s="11">
        <f t="shared" si="1413"/>
        <v>0</v>
      </c>
      <c r="BJ289" s="11"/>
      <c r="BK289" s="11">
        <f t="shared" si="1414"/>
        <v>0</v>
      </c>
      <c r="BL289" s="11"/>
      <c r="BM289" s="11">
        <f t="shared" si="1415"/>
        <v>0</v>
      </c>
      <c r="BN289" s="11"/>
      <c r="BO289" s="11">
        <f t="shared" si="1416"/>
        <v>0</v>
      </c>
      <c r="BP289" s="11"/>
      <c r="BQ289" s="11">
        <f t="shared" si="1417"/>
        <v>0</v>
      </c>
      <c r="BR289" s="11"/>
      <c r="BS289" s="11">
        <f t="shared" si="1418"/>
        <v>0</v>
      </c>
      <c r="BT289" s="11"/>
      <c r="BU289" s="11">
        <f t="shared" si="1419"/>
        <v>0</v>
      </c>
      <c r="BV289" s="11"/>
      <c r="BW289" s="11">
        <f t="shared" si="1420"/>
        <v>0</v>
      </c>
      <c r="BX289" s="11"/>
      <c r="BY289" s="11">
        <f t="shared" si="1421"/>
        <v>0</v>
      </c>
      <c r="BZ289" s="11"/>
      <c r="CA289" s="11">
        <f t="shared" si="1422"/>
        <v>0</v>
      </c>
      <c r="CB289" s="11"/>
      <c r="CC289" s="11">
        <f t="shared" si="1423"/>
        <v>0</v>
      </c>
      <c r="CD289" s="11"/>
      <c r="CE289" s="11">
        <f t="shared" si="1424"/>
        <v>0</v>
      </c>
      <c r="CF289" s="11"/>
      <c r="CG289" s="11">
        <f t="shared" si="1425"/>
        <v>0</v>
      </c>
      <c r="CH289" s="74"/>
      <c r="CI289" s="11">
        <f t="shared" si="1426"/>
        <v>0</v>
      </c>
      <c r="CJ289" s="74"/>
      <c r="CK289" s="11">
        <f t="shared" si="1176"/>
        <v>0</v>
      </c>
      <c r="CL289" s="11"/>
      <c r="CM289" s="11">
        <f t="shared" si="1427"/>
        <v>0</v>
      </c>
      <c r="CN289" s="11"/>
      <c r="CO289" s="11">
        <f t="shared" si="1428"/>
        <v>0</v>
      </c>
      <c r="CP289" s="11"/>
      <c r="CQ289" s="11">
        <f t="shared" si="1429"/>
        <v>0</v>
      </c>
      <c r="CR289" s="11"/>
      <c r="CS289" s="11">
        <f t="shared" si="1430"/>
        <v>0</v>
      </c>
      <c r="CT289" s="11"/>
      <c r="CU289" s="11">
        <f t="shared" si="1431"/>
        <v>0</v>
      </c>
      <c r="CV289" s="63"/>
      <c r="CW289" s="11">
        <f t="shared" si="1432"/>
        <v>0</v>
      </c>
      <c r="CX289" s="63"/>
      <c r="CY289" s="11">
        <f t="shared" si="1433"/>
        <v>0</v>
      </c>
      <c r="CZ289" s="11"/>
      <c r="DA289" s="11">
        <f t="shared" si="1434"/>
        <v>0</v>
      </c>
      <c r="DB289" s="11"/>
      <c r="DC289" s="11">
        <f t="shared" si="1435"/>
        <v>0</v>
      </c>
      <c r="DD289" s="11"/>
      <c r="DE289" s="11">
        <f t="shared" si="1436"/>
        <v>0</v>
      </c>
      <c r="DF289" s="11"/>
      <c r="DG289" s="11">
        <f t="shared" si="1437"/>
        <v>0</v>
      </c>
      <c r="DH289" s="11"/>
      <c r="DI289" s="11">
        <f t="shared" si="1438"/>
        <v>0</v>
      </c>
      <c r="DJ289" s="11"/>
      <c r="DK289" s="11">
        <f t="shared" si="1439"/>
        <v>0</v>
      </c>
      <c r="DL289" s="11"/>
      <c r="DM289" s="11">
        <f t="shared" si="1440"/>
        <v>0</v>
      </c>
      <c r="DN289" s="11"/>
      <c r="DO289" s="11">
        <f t="shared" si="1441"/>
        <v>0</v>
      </c>
      <c r="DP289" s="11"/>
      <c r="DQ289" s="11">
        <f t="shared" si="1442"/>
        <v>0</v>
      </c>
      <c r="DR289" s="11"/>
      <c r="DS289" s="11">
        <f t="shared" si="1443"/>
        <v>0</v>
      </c>
      <c r="DT289" s="11"/>
      <c r="DU289" s="11">
        <f t="shared" si="1444"/>
        <v>0</v>
      </c>
      <c r="DV289" s="11"/>
      <c r="DW289" s="11">
        <f t="shared" si="1445"/>
        <v>0</v>
      </c>
      <c r="DX289" s="11"/>
      <c r="DY289" s="11">
        <f t="shared" si="1446"/>
        <v>0</v>
      </c>
      <c r="DZ289" s="11"/>
      <c r="EA289" s="11">
        <f t="shared" si="1447"/>
        <v>0</v>
      </c>
      <c r="EB289" s="64">
        <f t="shared" si="1448"/>
        <v>50</v>
      </c>
      <c r="EC289" s="64">
        <f t="shared" si="1449"/>
        <v>6987898.9179999996</v>
      </c>
    </row>
    <row r="290" spans="1:133" ht="30" x14ac:dyDescent="0.25">
      <c r="A290" s="47">
        <v>124</v>
      </c>
      <c r="B290" s="16" t="s">
        <v>357</v>
      </c>
      <c r="C290" s="17">
        <v>19007.45</v>
      </c>
      <c r="D290" s="17"/>
      <c r="E290" s="25">
        <v>0.5</v>
      </c>
      <c r="F290" s="10">
        <v>1</v>
      </c>
      <c r="G290" s="18"/>
      <c r="H290" s="19">
        <v>0.24</v>
      </c>
      <c r="I290" s="19">
        <v>0.68</v>
      </c>
      <c r="J290" s="19">
        <v>0.01</v>
      </c>
      <c r="K290" s="19">
        <v>7.0000000000000007E-2</v>
      </c>
      <c r="L290" s="17">
        <v>1.4</v>
      </c>
      <c r="M290" s="17">
        <v>1.68</v>
      </c>
      <c r="N290" s="17">
        <v>2.23</v>
      </c>
      <c r="O290" s="17">
        <v>2.39</v>
      </c>
      <c r="P290" s="11"/>
      <c r="Q290" s="11">
        <f t="shared" si="1391"/>
        <v>0</v>
      </c>
      <c r="R290" s="11"/>
      <c r="S290" s="11">
        <f t="shared" si="1392"/>
        <v>0</v>
      </c>
      <c r="T290" s="11"/>
      <c r="U290" s="11">
        <f t="shared" si="1393"/>
        <v>0</v>
      </c>
      <c r="V290" s="11"/>
      <c r="W290" s="11">
        <f t="shared" si="1394"/>
        <v>0</v>
      </c>
      <c r="X290" s="11"/>
      <c r="Y290" s="11">
        <f t="shared" si="1395"/>
        <v>0</v>
      </c>
      <c r="Z290" s="11"/>
      <c r="AA290" s="11">
        <f t="shared" si="1396"/>
        <v>0</v>
      </c>
      <c r="AB290" s="11"/>
      <c r="AC290" s="11">
        <f t="shared" si="1397"/>
        <v>0</v>
      </c>
      <c r="AD290" s="11"/>
      <c r="AE290" s="11">
        <f t="shared" si="1398"/>
        <v>0</v>
      </c>
      <c r="AF290" s="11"/>
      <c r="AG290" s="11">
        <f t="shared" si="1399"/>
        <v>0</v>
      </c>
      <c r="AH290" s="11"/>
      <c r="AI290" s="11">
        <f t="shared" si="1400"/>
        <v>0</v>
      </c>
      <c r="AJ290" s="11"/>
      <c r="AK290" s="11">
        <f t="shared" si="1401"/>
        <v>0</v>
      </c>
      <c r="AL290" s="11"/>
      <c r="AM290" s="11">
        <f t="shared" si="1402"/>
        <v>0</v>
      </c>
      <c r="AN290" s="11"/>
      <c r="AO290" s="11">
        <f t="shared" si="1403"/>
        <v>0</v>
      </c>
      <c r="AP290" s="11">
        <v>3</v>
      </c>
      <c r="AQ290" s="11">
        <f t="shared" si="1404"/>
        <v>38518.597425</v>
      </c>
      <c r="AR290" s="11"/>
      <c r="AS290" s="11">
        <f t="shared" si="1405"/>
        <v>0</v>
      </c>
      <c r="AT290" s="11">
        <v>0</v>
      </c>
      <c r="AU290" s="11">
        <f t="shared" si="1406"/>
        <v>0</v>
      </c>
      <c r="AV290" s="11"/>
      <c r="AW290" s="11">
        <f t="shared" si="1407"/>
        <v>0</v>
      </c>
      <c r="AX290" s="54"/>
      <c r="AY290" s="11">
        <f t="shared" si="1408"/>
        <v>0</v>
      </c>
      <c r="AZ290" s="54"/>
      <c r="BA290" s="11">
        <f t="shared" si="1409"/>
        <v>0</v>
      </c>
      <c r="BB290" s="11"/>
      <c r="BC290" s="11">
        <f t="shared" si="1410"/>
        <v>0</v>
      </c>
      <c r="BD290" s="11"/>
      <c r="BE290" s="11">
        <f t="shared" si="1411"/>
        <v>0</v>
      </c>
      <c r="BF290" s="11">
        <v>12</v>
      </c>
      <c r="BG290" s="11">
        <f t="shared" si="1412"/>
        <v>171238.11705</v>
      </c>
      <c r="BH290" s="11">
        <v>220</v>
      </c>
      <c r="BI290" s="11">
        <f t="shared" si="1413"/>
        <v>3139365.4792499999</v>
      </c>
      <c r="BJ290" s="11"/>
      <c r="BK290" s="11">
        <f t="shared" si="1414"/>
        <v>0</v>
      </c>
      <c r="BL290" s="11"/>
      <c r="BM290" s="11">
        <f t="shared" si="1415"/>
        <v>0</v>
      </c>
      <c r="BN290" s="11"/>
      <c r="BO290" s="11">
        <f t="shared" si="1416"/>
        <v>0</v>
      </c>
      <c r="BP290" s="11"/>
      <c r="BQ290" s="11">
        <f t="shared" si="1417"/>
        <v>0</v>
      </c>
      <c r="BR290" s="11"/>
      <c r="BS290" s="11">
        <f t="shared" si="1418"/>
        <v>0</v>
      </c>
      <c r="BT290" s="11">
        <v>20</v>
      </c>
      <c r="BU290" s="11">
        <f t="shared" si="1419"/>
        <v>292714.73000000004</v>
      </c>
      <c r="BV290" s="11"/>
      <c r="BW290" s="11">
        <f t="shared" si="1420"/>
        <v>0</v>
      </c>
      <c r="BX290" s="11">
        <v>5</v>
      </c>
      <c r="BY290" s="11">
        <f t="shared" si="1421"/>
        <v>61702.934562499999</v>
      </c>
      <c r="BZ290" s="11">
        <v>8</v>
      </c>
      <c r="CA290" s="11">
        <f t="shared" si="1422"/>
        <v>177225.46380000003</v>
      </c>
      <c r="CB290" s="11"/>
      <c r="CC290" s="11">
        <f t="shared" si="1423"/>
        <v>0</v>
      </c>
      <c r="CD290" s="11"/>
      <c r="CE290" s="11">
        <f t="shared" si="1424"/>
        <v>0</v>
      </c>
      <c r="CF290" s="11">
        <v>50</v>
      </c>
      <c r="CG290" s="11">
        <f t="shared" si="1425"/>
        <v>770371.94849999994</v>
      </c>
      <c r="CH290" s="32">
        <v>2</v>
      </c>
      <c r="CI290" s="11">
        <f t="shared" si="1426"/>
        <v>31293.865679999999</v>
      </c>
      <c r="CJ290" s="33"/>
      <c r="CK290" s="11">
        <f t="shared" si="1176"/>
        <v>0</v>
      </c>
      <c r="CL290" s="11"/>
      <c r="CM290" s="11">
        <f t="shared" si="1427"/>
        <v>0</v>
      </c>
      <c r="CN290" s="11"/>
      <c r="CO290" s="11">
        <f t="shared" si="1428"/>
        <v>0</v>
      </c>
      <c r="CP290" s="11">
        <v>6</v>
      </c>
      <c r="CQ290" s="11">
        <f t="shared" si="1429"/>
        <v>92444.633820000017</v>
      </c>
      <c r="CR290" s="11"/>
      <c r="CS290" s="11">
        <f t="shared" si="1430"/>
        <v>0</v>
      </c>
      <c r="CT290" s="11"/>
      <c r="CU290" s="11">
        <f t="shared" si="1431"/>
        <v>0</v>
      </c>
      <c r="CV290" s="11">
        <v>3</v>
      </c>
      <c r="CW290" s="11">
        <f t="shared" si="1432"/>
        <v>46940.798519999997</v>
      </c>
      <c r="CX290" s="11">
        <v>3</v>
      </c>
      <c r="CY290" s="11">
        <f t="shared" si="1433"/>
        <v>45184.510139999999</v>
      </c>
      <c r="CZ290" s="11">
        <v>3</v>
      </c>
      <c r="DA290" s="11">
        <f t="shared" si="1434"/>
        <v>46940.798520000004</v>
      </c>
      <c r="DB290" s="11"/>
      <c r="DC290" s="11">
        <f t="shared" si="1435"/>
        <v>0</v>
      </c>
      <c r="DD290" s="11">
        <v>45</v>
      </c>
      <c r="DE290" s="11">
        <f t="shared" si="1436"/>
        <v>770571.526725</v>
      </c>
      <c r="DF290" s="11">
        <v>10</v>
      </c>
      <c r="DG290" s="11">
        <f t="shared" si="1437"/>
        <v>171238.11705</v>
      </c>
      <c r="DH290" s="11">
        <v>42</v>
      </c>
      <c r="DI290" s="11">
        <f t="shared" si="1438"/>
        <v>719200.09161000012</v>
      </c>
      <c r="DJ290" s="11">
        <v>155</v>
      </c>
      <c r="DK290" s="11">
        <f t="shared" si="1439"/>
        <v>2654190.8142749998</v>
      </c>
      <c r="DL290" s="11"/>
      <c r="DM290" s="11">
        <f t="shared" si="1440"/>
        <v>0</v>
      </c>
      <c r="DN290" s="11"/>
      <c r="DO290" s="11">
        <f t="shared" si="1441"/>
        <v>0</v>
      </c>
      <c r="DP290" s="11">
        <v>5</v>
      </c>
      <c r="DQ290" s="11">
        <f t="shared" si="1442"/>
        <v>93402.609299999996</v>
      </c>
      <c r="DR290" s="11"/>
      <c r="DS290" s="11">
        <f t="shared" si="1443"/>
        <v>0</v>
      </c>
      <c r="DT290" s="11"/>
      <c r="DU290" s="11">
        <f t="shared" si="1444"/>
        <v>0</v>
      </c>
      <c r="DV290" s="11"/>
      <c r="DW290" s="11">
        <f t="shared" si="1445"/>
        <v>0</v>
      </c>
      <c r="DX290" s="11"/>
      <c r="DY290" s="11">
        <f t="shared" si="1446"/>
        <v>0</v>
      </c>
      <c r="DZ290" s="11"/>
      <c r="EA290" s="11">
        <f t="shared" si="1447"/>
        <v>0</v>
      </c>
      <c r="EB290" s="64">
        <f t="shared" si="1448"/>
        <v>592</v>
      </c>
      <c r="EC290" s="64">
        <f t="shared" si="1449"/>
        <v>9322545.0362275001</v>
      </c>
    </row>
    <row r="291" spans="1:133" x14ac:dyDescent="0.25">
      <c r="A291" s="45"/>
      <c r="B291" s="26" t="s">
        <v>358</v>
      </c>
      <c r="C291" s="26"/>
      <c r="D291" s="26"/>
      <c r="E291" s="27"/>
      <c r="F291" s="27"/>
      <c r="G291" s="27"/>
      <c r="H291" s="28"/>
      <c r="I291" s="28"/>
      <c r="J291" s="28"/>
      <c r="K291" s="28"/>
      <c r="L291" s="27"/>
      <c r="M291" s="27"/>
      <c r="N291" s="27"/>
      <c r="O291" s="27"/>
      <c r="P291" s="33">
        <f t="shared" ref="P291:AJ291" si="1451">P10+P30+P42+P48+P52+P62+P72+P79+P94+P105+P114+P118+P128+P136+P143+P148+P159+P162+P170+P184+P208+P233+P252+P255+P262+P272+P279</f>
        <v>200</v>
      </c>
      <c r="Q291" s="33">
        <f t="shared" si="1451"/>
        <v>7611534.3028724995</v>
      </c>
      <c r="R291" s="33">
        <f t="shared" si="1451"/>
        <v>10494</v>
      </c>
      <c r="S291" s="33">
        <f t="shared" si="1451"/>
        <v>365173414.09549004</v>
      </c>
      <c r="T291" s="33">
        <f t="shared" si="1451"/>
        <v>8670</v>
      </c>
      <c r="U291" s="33">
        <f t="shared" si="1451"/>
        <v>437890112.92026007</v>
      </c>
      <c r="V291" s="33">
        <f t="shared" si="1451"/>
        <v>16528</v>
      </c>
      <c r="W291" s="33">
        <f t="shared" si="1451"/>
        <v>810324762.94862401</v>
      </c>
      <c r="X291" s="33">
        <f t="shared" si="1451"/>
        <v>5647</v>
      </c>
      <c r="Y291" s="33">
        <f t="shared" si="1451"/>
        <v>457802325.14323997</v>
      </c>
      <c r="Z291" s="33">
        <f t="shared" si="1451"/>
        <v>17813</v>
      </c>
      <c r="AA291" s="33">
        <f t="shared" si="1451"/>
        <v>719934366.51020503</v>
      </c>
      <c r="AB291" s="33">
        <f t="shared" si="1451"/>
        <v>2410</v>
      </c>
      <c r="AC291" s="33">
        <f t="shared" si="1451"/>
        <v>97529620.888700008</v>
      </c>
      <c r="AD291" s="33">
        <f t="shared" si="1451"/>
        <v>203</v>
      </c>
      <c r="AE291" s="33">
        <f t="shared" si="1451"/>
        <v>6998622.92129</v>
      </c>
      <c r="AF291" s="33">
        <f t="shared" si="1451"/>
        <v>7447</v>
      </c>
      <c r="AG291" s="33">
        <f t="shared" si="1451"/>
        <v>272365329.70046395</v>
      </c>
      <c r="AH291" s="33">
        <f t="shared" si="1451"/>
        <v>2759</v>
      </c>
      <c r="AI291" s="33">
        <f t="shared" si="1451"/>
        <v>67355006.126862288</v>
      </c>
      <c r="AJ291" s="33">
        <f t="shared" si="1451"/>
        <v>2325</v>
      </c>
      <c r="AK291" s="33">
        <f t="shared" ref="AK291:BE291" si="1452">AK10+AK30+AK42+AK48+AK52+AK62+AK72+AK79+AK94+AK105+AK114+AK118+AK128+AK136+AK143+AK148+AK159+AK162+AK170+AK184+AK208+AK233+AK252+AK255+AK262+AK272+AK279</f>
        <v>64197811.393407993</v>
      </c>
      <c r="AL291" s="33">
        <f t="shared" si="1452"/>
        <v>2986</v>
      </c>
      <c r="AM291" s="33">
        <f t="shared" si="1452"/>
        <v>76572044.267495692</v>
      </c>
      <c r="AN291" s="33">
        <f t="shared" si="1452"/>
        <v>0</v>
      </c>
      <c r="AO291" s="33">
        <f t="shared" si="1452"/>
        <v>0</v>
      </c>
      <c r="AP291" s="33">
        <f t="shared" si="1452"/>
        <v>2385</v>
      </c>
      <c r="AQ291" s="33">
        <f t="shared" si="1452"/>
        <v>64298837.890902989</v>
      </c>
      <c r="AR291" s="33">
        <f t="shared" si="1452"/>
        <v>960</v>
      </c>
      <c r="AS291" s="33">
        <f t="shared" si="1452"/>
        <v>20830138.473621398</v>
      </c>
      <c r="AT291" s="33">
        <f t="shared" si="1452"/>
        <v>0</v>
      </c>
      <c r="AU291" s="33">
        <f t="shared" si="1452"/>
        <v>0</v>
      </c>
      <c r="AV291" s="33">
        <f t="shared" si="1452"/>
        <v>0</v>
      </c>
      <c r="AW291" s="33">
        <f t="shared" si="1452"/>
        <v>0</v>
      </c>
      <c r="AX291" s="33">
        <f t="shared" si="1452"/>
        <v>0</v>
      </c>
      <c r="AY291" s="33">
        <f t="shared" si="1452"/>
        <v>0</v>
      </c>
      <c r="AZ291" s="33">
        <f t="shared" si="1452"/>
        <v>5330</v>
      </c>
      <c r="BA291" s="33">
        <f t="shared" si="1452"/>
        <v>130346571.11909124</v>
      </c>
      <c r="BB291" s="33">
        <f t="shared" si="1452"/>
        <v>435</v>
      </c>
      <c r="BC291" s="33">
        <f t="shared" si="1452"/>
        <v>9883329.246483</v>
      </c>
      <c r="BD291" s="33">
        <f t="shared" si="1452"/>
        <v>4945</v>
      </c>
      <c r="BE291" s="33">
        <f t="shared" si="1452"/>
        <v>123679155.91268738</v>
      </c>
      <c r="BF291" s="33">
        <f t="shared" ref="BF291:CA291" si="1453">BF10+BF30+BF42+BF48+BF52+BF62+BF72+BF79+BF94+BF105+BF114+BF118+BF128+BF136+BF143+BF148+BF159+BF162+BF170+BF184+BF208+BF233+BF252+BF255+BF262+BF272+BF279</f>
        <v>15166</v>
      </c>
      <c r="BG291" s="33">
        <f t="shared" si="1453"/>
        <v>349587453.43438172</v>
      </c>
      <c r="BH291" s="33">
        <f t="shared" si="1453"/>
        <v>12910</v>
      </c>
      <c r="BI291" s="33">
        <f t="shared" si="1453"/>
        <v>310227758.62718636</v>
      </c>
      <c r="BJ291" s="33">
        <f t="shared" si="1453"/>
        <v>3680</v>
      </c>
      <c r="BK291" s="33">
        <f t="shared" si="1453"/>
        <v>77645738.794758752</v>
      </c>
      <c r="BL291" s="33">
        <f t="shared" si="1453"/>
        <v>1990</v>
      </c>
      <c r="BM291" s="33">
        <f t="shared" si="1453"/>
        <v>45008588.587269999</v>
      </c>
      <c r="BN291" s="33">
        <f t="shared" si="1453"/>
        <v>2280</v>
      </c>
      <c r="BO291" s="33">
        <f t="shared" si="1453"/>
        <v>49550665.006284751</v>
      </c>
      <c r="BP291" s="33">
        <f t="shared" si="1453"/>
        <v>1770</v>
      </c>
      <c r="BQ291" s="33">
        <f t="shared" si="1453"/>
        <v>42451372.167261757</v>
      </c>
      <c r="BR291" s="33">
        <f t="shared" si="1453"/>
        <v>2960</v>
      </c>
      <c r="BS291" s="33">
        <f t="shared" si="1453"/>
        <v>69727820.782308146</v>
      </c>
      <c r="BT291" s="33">
        <f t="shared" si="1453"/>
        <v>3522</v>
      </c>
      <c r="BU291" s="33">
        <f t="shared" si="1453"/>
        <v>130526913.32950503</v>
      </c>
      <c r="BV291" s="33">
        <f t="shared" si="1453"/>
        <v>411</v>
      </c>
      <c r="BW291" s="33">
        <f t="shared" si="1453"/>
        <v>12930090.329543889</v>
      </c>
      <c r="BX291" s="33">
        <f t="shared" si="1453"/>
        <v>486</v>
      </c>
      <c r="BY291" s="33">
        <f t="shared" si="1453"/>
        <v>11309901.093568003</v>
      </c>
      <c r="BZ291" s="33">
        <f t="shared" si="1453"/>
        <v>810</v>
      </c>
      <c r="CA291" s="33">
        <f t="shared" si="1453"/>
        <v>27964804.690295547</v>
      </c>
      <c r="CB291" s="33">
        <f t="shared" ref="CB291:CV291" si="1454">CB10+CB30+CB42+CB48+CB52+CB62+CB72+CB79+CB94+CB105+CB114+CB118+CB128+CB136+CB143+CB148+CB159+CB162+CB170+CB184+CB208+CB233+CB252+CB255+CB262+CB272+CB279</f>
        <v>379</v>
      </c>
      <c r="CC291" s="33">
        <f t="shared" si="1454"/>
        <v>19603986.273333002</v>
      </c>
      <c r="CD291" s="33">
        <f t="shared" si="1454"/>
        <v>3105</v>
      </c>
      <c r="CE291" s="33">
        <f t="shared" si="1454"/>
        <v>102254087.98902988</v>
      </c>
      <c r="CF291" s="33">
        <f t="shared" si="1454"/>
        <v>5200</v>
      </c>
      <c r="CG291" s="33">
        <f t="shared" si="1454"/>
        <v>142893087.97995925</v>
      </c>
      <c r="CH291" s="33">
        <f t="shared" si="1454"/>
        <v>400</v>
      </c>
      <c r="CI291" s="33">
        <f t="shared" si="1454"/>
        <v>10295181.106869118</v>
      </c>
      <c r="CJ291" s="33">
        <f t="shared" si="1454"/>
        <v>2052</v>
      </c>
      <c r="CK291" s="33">
        <f t="shared" si="1454"/>
        <v>78494058.413971186</v>
      </c>
      <c r="CL291" s="33">
        <f t="shared" si="1454"/>
        <v>5258</v>
      </c>
      <c r="CM291" s="33">
        <f t="shared" si="1454"/>
        <v>166495712.92322427</v>
      </c>
      <c r="CN291" s="33">
        <f t="shared" si="1454"/>
        <v>1874</v>
      </c>
      <c r="CO291" s="33">
        <f t="shared" si="1454"/>
        <v>63974368.93478401</v>
      </c>
      <c r="CP291" s="33">
        <f t="shared" si="1454"/>
        <v>9269</v>
      </c>
      <c r="CQ291" s="33">
        <f t="shared" si="1454"/>
        <v>272889841.39324903</v>
      </c>
      <c r="CR291" s="33">
        <f t="shared" si="1454"/>
        <v>60</v>
      </c>
      <c r="CS291" s="33">
        <f t="shared" si="1454"/>
        <v>1642239.4831550401</v>
      </c>
      <c r="CT291" s="33">
        <f t="shared" si="1454"/>
        <v>3020</v>
      </c>
      <c r="CU291" s="33">
        <f t="shared" si="1454"/>
        <v>96143995.042464584</v>
      </c>
      <c r="CV291" s="33">
        <f t="shared" si="1454"/>
        <v>248</v>
      </c>
      <c r="CW291" s="33">
        <f t="shared" ref="CW291:DQ291" si="1455">CW10+CW30+CW42+CW48+CW52+CW62+CW72+CW79+CW94+CW105+CW114+CW118+CW128+CW136+CW143+CW148+CW159+CW162+CW170+CW184+CW208+CW233+CW252+CW255+CW262+CW272+CW279</f>
        <v>7476980.7391910395</v>
      </c>
      <c r="CX291" s="33">
        <f t="shared" si="1455"/>
        <v>3547</v>
      </c>
      <c r="CY291" s="33">
        <f t="shared" si="1455"/>
        <v>97902362.548581362</v>
      </c>
      <c r="CZ291" s="33">
        <f t="shared" si="1455"/>
        <v>243</v>
      </c>
      <c r="DA291" s="33">
        <f t="shared" si="1455"/>
        <v>6542483.3222548794</v>
      </c>
      <c r="DB291" s="33">
        <f t="shared" si="1455"/>
        <v>90</v>
      </c>
      <c r="DC291" s="33">
        <f t="shared" si="1455"/>
        <v>1983181.6791864</v>
      </c>
      <c r="DD291" s="33">
        <f t="shared" si="1455"/>
        <v>7680</v>
      </c>
      <c r="DE291" s="33">
        <f t="shared" si="1455"/>
        <v>317402864.04907078</v>
      </c>
      <c r="DF291" s="33">
        <f t="shared" si="1455"/>
        <v>1720</v>
      </c>
      <c r="DG291" s="33">
        <f t="shared" si="1455"/>
        <v>76590494.555915356</v>
      </c>
      <c r="DH291" s="33">
        <f t="shared" si="1455"/>
        <v>4845</v>
      </c>
      <c r="DI291" s="33">
        <f t="shared" si="1455"/>
        <v>161343961.52303928</v>
      </c>
      <c r="DJ291" s="33">
        <f t="shared" si="1455"/>
        <v>14570</v>
      </c>
      <c r="DK291" s="33">
        <f t="shared" si="1455"/>
        <v>579923123.88827825</v>
      </c>
      <c r="DL291" s="33">
        <f t="shared" si="1455"/>
        <v>9140</v>
      </c>
      <c r="DM291" s="33">
        <f t="shared" si="1455"/>
        <v>194131451.04035759</v>
      </c>
      <c r="DN291" s="33">
        <f t="shared" si="1455"/>
        <v>2186</v>
      </c>
      <c r="DO291" s="33">
        <f t="shared" si="1455"/>
        <v>166308514.13636464</v>
      </c>
      <c r="DP291" s="33">
        <f t="shared" si="1455"/>
        <v>3091</v>
      </c>
      <c r="DQ291" s="33">
        <f t="shared" si="1455"/>
        <v>161114270.49637917</v>
      </c>
      <c r="DR291" s="33">
        <f t="shared" ref="DR291:EA291" si="1456">DR10+DR30+DR42+DR48+DR52+DR62+DR72+DR79+DR94+DR105+DR114+DR118+DR128+DR136+DR143+DR148+DR159+DR162+DR170+DR184+DR208+DR233+DR252+DR255+DR262+DR272+DR279</f>
        <v>4908</v>
      </c>
      <c r="DS291" s="33">
        <f t="shared" si="1456"/>
        <v>134355954.73472169</v>
      </c>
      <c r="DT291" s="33">
        <f t="shared" si="1456"/>
        <v>1270</v>
      </c>
      <c r="DU291" s="33">
        <f t="shared" si="1456"/>
        <v>46341470.698515303</v>
      </c>
      <c r="DV291" s="33">
        <f t="shared" si="1456"/>
        <v>1226</v>
      </c>
      <c r="DW291" s="33">
        <f t="shared" si="1456"/>
        <v>44495761.693960495</v>
      </c>
      <c r="DX291" s="33">
        <f t="shared" si="1456"/>
        <v>470</v>
      </c>
      <c r="DY291" s="33">
        <f t="shared" si="1456"/>
        <v>30846758.366083283</v>
      </c>
      <c r="DZ291" s="33">
        <f t="shared" si="1456"/>
        <v>1540</v>
      </c>
      <c r="EA291" s="33">
        <f t="shared" si="1456"/>
        <v>95373524.937116891</v>
      </c>
      <c r="EB291" s="33">
        <f>EB10+EB30+EB42+EB48+EB52+EB62+EB72+EB79+EB94+EB105+EB114+EB118+EB128+EB136+EB143+EB148+EB159+EB162+EB170+EB184+EB208+EB233+EB252+EB255+EB262+EB272+EB279</f>
        <v>224913</v>
      </c>
      <c r="EC291" s="33">
        <f>EC10+EC30+EC42+EC48+EC52+EC62+EC72+EC79+EC94+EC105+EC114+EC118+EC128+EC136+EC143+EC148+EC159+EC162+EC170+EC184+EC208+EC233+EC252+EC255+EC262+EC272+EC279</f>
        <v>7936543808.6531191</v>
      </c>
    </row>
    <row r="295" spans="1:133" x14ac:dyDescent="0.25">
      <c r="CV295" s="68"/>
      <c r="CW295" s="68"/>
      <c r="CX295" s="68"/>
    </row>
    <row r="305" spans="100:100" x14ac:dyDescent="0.25">
      <c r="CV305" s="49">
        <v>317</v>
      </c>
    </row>
  </sheetData>
  <autoFilter ref="A9:EC291"/>
  <mergeCells count="71">
    <mergeCell ref="T1:U1"/>
    <mergeCell ref="A6:A7"/>
    <mergeCell ref="B6:B7"/>
    <mergeCell ref="C6:C7"/>
    <mergeCell ref="D6:D7"/>
    <mergeCell ref="E6:E7"/>
    <mergeCell ref="F6:F7"/>
    <mergeCell ref="G6:G7"/>
    <mergeCell ref="H6:K6"/>
    <mergeCell ref="T2:U2"/>
    <mergeCell ref="A3:U3"/>
    <mergeCell ref="L6:O6"/>
    <mergeCell ref="P6:Q6"/>
    <mergeCell ref="R6:S6"/>
    <mergeCell ref="T6:U6"/>
    <mergeCell ref="V6:W6"/>
    <mergeCell ref="AV6:AW6"/>
    <mergeCell ref="Z6:AA6"/>
    <mergeCell ref="AB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X6:Y6"/>
    <mergeCell ref="BT6:BU6"/>
    <mergeCell ref="AX6:AY6"/>
    <mergeCell ref="AZ6:BA6"/>
    <mergeCell ref="BB6:BC6"/>
    <mergeCell ref="BD6:BE6"/>
    <mergeCell ref="BF6:BG6"/>
    <mergeCell ref="BH6:BI6"/>
    <mergeCell ref="BJ6:BK6"/>
    <mergeCell ref="BL6:BM6"/>
    <mergeCell ref="BN6:BO6"/>
    <mergeCell ref="BP6:BQ6"/>
    <mergeCell ref="BR6:BS6"/>
    <mergeCell ref="CR6:CS6"/>
    <mergeCell ref="BV6:BW6"/>
    <mergeCell ref="BX6:BY6"/>
    <mergeCell ref="BZ6:CA6"/>
    <mergeCell ref="CB6:CC6"/>
    <mergeCell ref="CD6:CE6"/>
    <mergeCell ref="CF6:CG6"/>
    <mergeCell ref="CH6:CI6"/>
    <mergeCell ref="CJ6:CK6"/>
    <mergeCell ref="CL6:CM6"/>
    <mergeCell ref="CN6:CO6"/>
    <mergeCell ref="CP6:CQ6"/>
    <mergeCell ref="DP6:DQ6"/>
    <mergeCell ref="CT6:CU6"/>
    <mergeCell ref="CV6:CW6"/>
    <mergeCell ref="CX6:CY6"/>
    <mergeCell ref="CZ6:DA6"/>
    <mergeCell ref="DB6:DC6"/>
    <mergeCell ref="DD6:DE6"/>
    <mergeCell ref="DF6:DG6"/>
    <mergeCell ref="DH6:DI6"/>
    <mergeCell ref="DJ6:DK6"/>
    <mergeCell ref="DL6:DM6"/>
    <mergeCell ref="DN6:DO6"/>
    <mergeCell ref="EB6:EC6"/>
    <mergeCell ref="DR6:DS6"/>
    <mergeCell ref="DT6:DU6"/>
    <mergeCell ref="DV6:DW6"/>
    <mergeCell ref="DX6:DY6"/>
    <mergeCell ref="DZ6:EA6"/>
  </mergeCells>
  <pageMargins left="0" right="0" top="0" bottom="0" header="0.31496062992125984" footer="0.31496062992125984"/>
  <pageSetup paperSize="9" scale="65" orientation="landscape" r:id="rId1"/>
  <colBreaks count="3" manualBreakCount="3">
    <brk id="91" max="290" man="1"/>
    <brk id="101" max="290" man="1"/>
    <brk id="123" max="2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2015-04-16T05:41:10Z</cp:lastPrinted>
  <dcterms:created xsi:type="dcterms:W3CDTF">2015-04-16T05:21:43Z</dcterms:created>
  <dcterms:modified xsi:type="dcterms:W3CDTF">2015-05-06T02:23:17Z</dcterms:modified>
</cp:coreProperties>
</file>